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/>
  <xr:revisionPtr revIDLastSave="0" documentId="8_{B9F738F2-A85B-4287-AFBD-75BB8B8D4AB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5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</definedNames>
  <calcPr calcId="191029"/>
</workbook>
</file>

<file path=xl/calcChain.xml><?xml version="1.0" encoding="utf-8"?>
<calcChain xmlns="http://schemas.openxmlformats.org/spreadsheetml/2006/main">
  <c r="G22" i="4" l="1"/>
  <c r="I22" i="4" s="1"/>
  <c r="I12" i="4"/>
  <c r="F54" i="5"/>
  <c r="E54" i="5"/>
  <c r="D54" i="5"/>
  <c r="D55" i="5" s="1"/>
  <c r="C54" i="5"/>
  <c r="D39" i="5"/>
  <c r="C73" i="1"/>
  <c r="D73" i="1"/>
  <c r="D37" i="1"/>
  <c r="E23" i="4" l="1"/>
  <c r="D65" i="3"/>
  <c r="D59" i="3"/>
  <c r="C59" i="3"/>
  <c r="D50" i="5" l="1"/>
  <c r="D43" i="5"/>
  <c r="D44" i="5" s="1"/>
  <c r="D13" i="5" l="1"/>
  <c r="D16" i="5" s="1"/>
  <c r="D61" i="1"/>
  <c r="C61" i="1"/>
  <c r="D23" i="1"/>
  <c r="C23" i="1"/>
  <c r="D25" i="5" l="1"/>
  <c r="D31" i="5" s="1"/>
  <c r="D34" i="5" s="1"/>
  <c r="D45" i="5" s="1"/>
  <c r="F55" i="5"/>
  <c r="F50" i="5"/>
  <c r="F43" i="5"/>
  <c r="F39" i="5"/>
  <c r="F13" i="5"/>
  <c r="F16" i="5" s="1"/>
  <c r="F25" i="5" s="1"/>
  <c r="E55" i="5"/>
  <c r="C55" i="5"/>
  <c r="E50" i="5"/>
  <c r="C50" i="5"/>
  <c r="E43" i="5"/>
  <c r="C43" i="5"/>
  <c r="E39" i="5"/>
  <c r="C39" i="5"/>
  <c r="E13" i="5"/>
  <c r="E16" i="5" s="1"/>
  <c r="E25" i="5" s="1"/>
  <c r="C13" i="5"/>
  <c r="C16" i="5" s="1"/>
  <c r="C25" i="5" s="1"/>
  <c r="C65" i="3"/>
  <c r="C26" i="3"/>
  <c r="D26" i="3"/>
  <c r="D37" i="3" s="1"/>
  <c r="D42" i="3" s="1"/>
  <c r="C37" i="1"/>
  <c r="F44" i="5" l="1"/>
  <c r="F31" i="5"/>
  <c r="F34" i="5" s="1"/>
  <c r="F45" i="5" s="1"/>
  <c r="E31" i="5"/>
  <c r="E34" i="5" s="1"/>
  <c r="C31" i="5"/>
  <c r="C34" i="5" s="1"/>
  <c r="E44" i="5"/>
  <c r="C44" i="5"/>
  <c r="D69" i="3"/>
  <c r="E45" i="5" l="1"/>
  <c r="C45" i="5"/>
  <c r="I23" i="4" l="1"/>
  <c r="G19" i="4"/>
  <c r="C23" i="4"/>
  <c r="C25" i="4" s="1"/>
  <c r="D23" i="4"/>
  <c r="D25" i="4" s="1"/>
  <c r="E25" i="4"/>
  <c r="F23" i="4"/>
  <c r="F25" i="4" s="1"/>
  <c r="G23" i="4"/>
  <c r="H23" i="4"/>
  <c r="H25" i="4" s="1"/>
  <c r="B23" i="4"/>
  <c r="B25" i="4" s="1"/>
  <c r="C16" i="4"/>
  <c r="C17" i="4" s="1"/>
  <c r="D16" i="4"/>
  <c r="D17" i="4" s="1"/>
  <c r="E16" i="4"/>
  <c r="E17" i="4" s="1"/>
  <c r="F16" i="4"/>
  <c r="F17" i="4" s="1"/>
  <c r="H16" i="4"/>
  <c r="H17" i="4" s="1"/>
  <c r="B16" i="4"/>
  <c r="B17" i="4" s="1"/>
  <c r="G25" i="4" l="1"/>
  <c r="I16" i="4"/>
  <c r="I17" i="4" s="1"/>
  <c r="G16" i="4"/>
  <c r="G17" i="4" s="1"/>
  <c r="I19" i="4"/>
  <c r="I25" i="4" s="1"/>
  <c r="C37" i="3" l="1"/>
  <c r="C42" i="3" s="1"/>
  <c r="C46" i="1"/>
  <c r="C49" i="1" s="1"/>
  <c r="D74" i="1" l="1"/>
  <c r="C69" i="3"/>
  <c r="C75" i="1"/>
  <c r="C74" i="1"/>
  <c r="D46" i="1"/>
  <c r="D49" i="1" s="1"/>
  <c r="D75" i="1" s="1"/>
  <c r="C38" i="1" l="1"/>
  <c r="D38" i="1" l="1"/>
</calcChain>
</file>

<file path=xl/sharedStrings.xml><?xml version="1.0" encoding="utf-8"?>
<sst xmlns="http://schemas.openxmlformats.org/spreadsheetml/2006/main" count="252" uniqueCount="183">
  <si>
    <t xml:space="preserve"> </t>
  </si>
  <si>
    <t>Interim condensed consolidated financial statements (unaudited)</t>
  </si>
  <si>
    <t>Kazakhtelecom JSC</t>
  </si>
  <si>
    <t xml:space="preserve">INTERIM CONDENSED CONSOLIDATED STATEMENT OF FINANCIAL POSITION </t>
  </si>
  <si>
    <t>In thousands of tenge</t>
  </si>
  <si>
    <t>Note</t>
  </si>
  <si>
    <t>Assets</t>
  </si>
  <si>
    <t>Non-current assets</t>
  </si>
  <si>
    <t>Property and equipment</t>
  </si>
  <si>
    <t>Right-of-use assets</t>
  </si>
  <si>
    <t>Intangible assets</t>
  </si>
  <si>
    <t>Goodwill</t>
  </si>
  <si>
    <t>Advances paid for non-current assets</t>
  </si>
  <si>
    <t>Deferred tax assets</t>
  </si>
  <si>
    <t>Cost to obtain contracts</t>
  </si>
  <si>
    <t>Cost to fulfil contracts</t>
  </si>
  <si>
    <t>Other non-current non-financial assets</t>
  </si>
  <si>
    <t>Other non-current financial assets</t>
  </si>
  <si>
    <t>Total non-current assets</t>
  </si>
  <si>
    <t>Current assets</t>
  </si>
  <si>
    <t>Inventories</t>
  </si>
  <si>
    <t>Trade receivables</t>
  </si>
  <si>
    <t>Advances paid</t>
  </si>
  <si>
    <t>Corporate income tax prepaid</t>
  </si>
  <si>
    <t>Other current non-financial assets</t>
  </si>
  <si>
    <t xml:space="preserve">Other current financial assets </t>
  </si>
  <si>
    <t xml:space="preserve">Cash and cash equivalents </t>
  </si>
  <si>
    <t>Total current assets</t>
  </si>
  <si>
    <t>Total assets</t>
  </si>
  <si>
    <t xml:space="preserve">Equity </t>
  </si>
  <si>
    <t>Share capital</t>
  </si>
  <si>
    <t>Treasury shares</t>
  </si>
  <si>
    <t>Foreign currency translation reserve</t>
  </si>
  <si>
    <t>Other reserves</t>
  </si>
  <si>
    <t>Retained earnings</t>
  </si>
  <si>
    <t>Non-controlling interests</t>
  </si>
  <si>
    <t>Total equity</t>
  </si>
  <si>
    <t>Non-current liabilities</t>
  </si>
  <si>
    <t xml:space="preserve">Borrowings: non-current portion </t>
  </si>
  <si>
    <t>Lease liabilities: non-current portion</t>
  </si>
  <si>
    <t>Other non-current financial liabilities</t>
  </si>
  <si>
    <t>Deferred tax liabilities</t>
  </si>
  <si>
    <t>Employee benefit obligations</t>
  </si>
  <si>
    <t>Debt component of preferred shares</t>
  </si>
  <si>
    <t xml:space="preserve">Non-current contract liabilities </t>
  </si>
  <si>
    <t>Asset retirement obligations</t>
  </si>
  <si>
    <t>Total non-current liabilities</t>
  </si>
  <si>
    <t>Current liabilities</t>
  </si>
  <si>
    <t>Borrowings: current portion</t>
  </si>
  <si>
    <t>Lease liabilities: current portion</t>
  </si>
  <si>
    <t>Other current financial liabilities</t>
  </si>
  <si>
    <t>Employee benefit obligations: current portion</t>
  </si>
  <si>
    <t>Trade payables</t>
  </si>
  <si>
    <t>Current corporate income tax payable</t>
  </si>
  <si>
    <r>
      <t>Current</t>
    </r>
    <r>
      <rPr>
        <sz val="9"/>
        <color theme="1"/>
        <rFont val="Arial"/>
        <family val="2"/>
        <charset val="204"/>
      </rPr>
      <t xml:space="preserve"> contract liabilities</t>
    </r>
    <r>
      <rPr>
        <sz val="9"/>
        <color rgb="FF000000"/>
        <rFont val="Arial"/>
        <family val="2"/>
        <charset val="204"/>
      </rPr>
      <t xml:space="preserve"> </t>
    </r>
  </si>
  <si>
    <t>Other current non-financial liabilities</t>
  </si>
  <si>
    <t>Total current liabilities</t>
  </si>
  <si>
    <t>Total liabilities</t>
  </si>
  <si>
    <r>
      <t>Total equity and liabilities</t>
    </r>
    <r>
      <rPr>
        <sz val="9"/>
        <color theme="1"/>
        <rFont val="Arial"/>
        <family val="2"/>
        <charset val="204"/>
      </rPr>
      <t xml:space="preserve"> </t>
    </r>
  </si>
  <si>
    <t>Chief financial officer</t>
  </si>
  <si>
    <t>INTERIM CONDENSED CONSOLIDATED STATEMENT OF COMPREHENSIVE INCOME</t>
  </si>
  <si>
    <t>Revenue from contracts with customers</t>
  </si>
  <si>
    <t>Cost of sales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</si>
  <si>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</si>
  <si>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</si>
  <si>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</si>
  <si>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</si>
  <si>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</si>
  <si>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</si>
  <si>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 xml:space="preserve">Profit before tax </t>
  </si>
  <si>
    <t>Income tax expenses</t>
  </si>
  <si>
    <t>Profit for the period</t>
  </si>
  <si>
    <t>Equity holders of the Parent</t>
  </si>
  <si>
    <t>Earnings per share</t>
  </si>
  <si>
    <t>Foreign exchange differences from translation of financial statements of foreign subsidiaries</t>
  </si>
  <si>
    <t>INTERIM CONDENSED CONSOLIDATED STATEMENT OF CASH FLOWS</t>
  </si>
  <si>
    <t>Operating activities</t>
  </si>
  <si>
    <t>Profit before tax for the period</t>
  </si>
  <si>
    <t>Adjustment for:</t>
  </si>
  <si>
    <t>Depreciation of property and equipment and right of use assets</t>
  </si>
  <si>
    <t xml:space="preserve">Amortisation of intangible assets </t>
  </si>
  <si>
    <t>Impairment loss on financial assets</t>
  </si>
  <si>
    <t xml:space="preserve">Changes in employee benefit obligations </t>
  </si>
  <si>
    <t>Share in profits of associates</t>
  </si>
  <si>
    <t xml:space="preserve">Finance costs </t>
  </si>
  <si>
    <t xml:space="preserve">Finance income </t>
  </si>
  <si>
    <t>Operating cash flows before changes in operating assets and liabilities</t>
  </si>
  <si>
    <t>Changes in operating assets and liabilities</t>
  </si>
  <si>
    <t>Change in trade receivables</t>
  </si>
  <si>
    <t>Change in inventories</t>
  </si>
  <si>
    <t>Change in other current assets</t>
  </si>
  <si>
    <t>Change in advances paid</t>
  </si>
  <si>
    <t>Change in trade payables</t>
  </si>
  <si>
    <t>Change in cost to obtain contracts and cost to fulfil contracts</t>
  </si>
  <si>
    <t>Change in contract liabilities</t>
  </si>
  <si>
    <t>Changes in other current liabilities</t>
  </si>
  <si>
    <t>Cash flows from operating activities</t>
  </si>
  <si>
    <t>Income tax paid</t>
  </si>
  <si>
    <t>Interest paid</t>
  </si>
  <si>
    <t>Interest received</t>
  </si>
  <si>
    <t>Net cash flows received from operating activities</t>
  </si>
  <si>
    <t>Investing activities</t>
  </si>
  <si>
    <t xml:space="preserve">Purchase of property and equipment </t>
  </si>
  <si>
    <t>Purchase of intangible assets</t>
  </si>
  <si>
    <t>Issue of long-term loans to employees</t>
  </si>
  <si>
    <t>Repayment of loans to employees</t>
  </si>
  <si>
    <t>Net cash flows used in investing activities</t>
  </si>
  <si>
    <t>Financing activities</t>
  </si>
  <si>
    <t>Borrowings received</t>
  </si>
  <si>
    <t>Borrowings repaid</t>
  </si>
  <si>
    <t>Effect of exchange rate changes on cash and cash equivalents</t>
  </si>
  <si>
    <t>Effect of changes in expected credit losses</t>
  </si>
  <si>
    <t>Net change in cash and cash equivalents</t>
  </si>
  <si>
    <t>Cash and cash equivalents, as at 1 January</t>
  </si>
  <si>
    <t>Attributable to equity holders of the Parent</t>
  </si>
  <si>
    <t>INTERIM CONDENSED CONSOLIDATED STATEMENT OF CHANGES IN EQUITY</t>
  </si>
  <si>
    <t>Total</t>
  </si>
  <si>
    <t>Net profit for the period (unaudited)</t>
  </si>
  <si>
    <t>Total comprehensive income (unaudited)</t>
  </si>
  <si>
    <t>Other operating income</t>
  </si>
  <si>
    <t>Other operating expenses</t>
  </si>
  <si>
    <t>Basic and diluted, profit for the period attributable to ordinary equity holders of the parent</t>
  </si>
  <si>
    <t>Write-down of inventories to net realizable value</t>
  </si>
  <si>
    <t>Shares outstanding</t>
  </si>
  <si>
    <t>Placement of deposits</t>
  </si>
  <si>
    <t>Net cash flows (used in) / received from financing activities</t>
  </si>
  <si>
    <t>Government grants: current portion</t>
  </si>
  <si>
    <t>Government grants: non-current portion</t>
  </si>
  <si>
    <t>Chief accountant</t>
  </si>
  <si>
    <t>Urazimanova M.M.</t>
  </si>
  <si>
    <t>Income from government grants</t>
  </si>
  <si>
    <t>At 1 January 2022 (audited)</t>
  </si>
  <si>
    <t>Other comprehensive income (unaudited)</t>
  </si>
  <si>
    <t>-</t>
  </si>
  <si>
    <t>Investment properties</t>
  </si>
  <si>
    <t>Atamuratova L.V.</t>
  </si>
  <si>
    <t>Repayment of funds under REPO transactions</t>
  </si>
  <si>
    <t>Dividends received</t>
  </si>
  <si>
    <t>Compensation for provision of universal services in rural areas</t>
  </si>
  <si>
    <t>Other comprehensive income/(loss)</t>
  </si>
  <si>
    <t>Other comprehensive income/(loss) to be reclassified to profit or loss in subsequent periods (net of tax)</t>
  </si>
  <si>
    <t>Net other comprehensive income/(loss) to be reclassified to profit or loss in subsequent periods</t>
  </si>
  <si>
    <t>Total comprehensive income for the period, net of tax</t>
  </si>
  <si>
    <t>Profit attributable to:</t>
  </si>
  <si>
    <t>For nine months ended 30 September</t>
  </si>
  <si>
    <t>For three months ended 30 September</t>
  </si>
  <si>
    <t>At 30 September 2022 (unaudited)</t>
  </si>
  <si>
    <t>Impairment losses on non-financial assets</t>
  </si>
  <si>
    <t>Share in profits/(loss) of associates</t>
  </si>
  <si>
    <t>Net foreign exchange gain/(loss)</t>
  </si>
  <si>
    <t>Actuarial profit/(loss) on defined benefits plans, net of tax</t>
  </si>
  <si>
    <t>Other comprehensive income/(loss) not to be reclassified to profit or loss in subsequent periods (net of tax)</t>
  </si>
  <si>
    <t xml:space="preserve">Other comprehensive income/(loss) 
for the period, net of tax </t>
  </si>
  <si>
    <t>Total comprehensive income attributable to:</t>
  </si>
  <si>
    <t>Loss on disposal of property and equipment, net</t>
  </si>
  <si>
    <t>Repayment of funds deposits</t>
  </si>
  <si>
    <t xml:space="preserve">Repayment of the covered bank guarantee </t>
  </si>
  <si>
    <t>Repayment of principal portion of lease liabilities</t>
  </si>
  <si>
    <t>Cash and cash equivalents, as at 30 September</t>
  </si>
  <si>
    <t>(Loss)/gain on disposal of property and equipment</t>
  </si>
  <si>
    <t>Net other comprehensive income/(loss) not to be reclassified to profit or loss in subsequent periods</t>
  </si>
  <si>
    <t xml:space="preserve">Purchase of financial assets at amortized cost </t>
  </si>
  <si>
    <t xml:space="preserve">Proceeds from repayment of financial assets at amortized cost </t>
  </si>
  <si>
    <t>For nine months period ended 30 September 2023</t>
  </si>
  <si>
    <t>For nine months period ended 30 September  2023 (unaudited)</t>
  </si>
  <si>
    <t>For nine months period ended 30 September  2022 (unaudited)*</t>
  </si>
  <si>
    <t>As at 30 September 2023</t>
  </si>
  <si>
    <t>30 September 2023 (unaudited)</t>
  </si>
  <si>
    <t>31 December 2022 (audited)</t>
  </si>
  <si>
    <t>For three and nine months period ended 30 September 2023</t>
  </si>
  <si>
    <t>2023 (unaudited)</t>
  </si>
  <si>
    <t>2022(unaudited)</t>
  </si>
  <si>
    <t>Disclosure of significant non-cash transactions is presented in Note 29</t>
  </si>
  <si>
    <t>Financial assets carried at amortised cost</t>
  </si>
  <si>
    <t>Assets held for sale</t>
  </si>
  <si>
    <t>At 30 September 2023 (unaudited)</t>
  </si>
  <si>
    <t>At 1 January 2023 (audited)</t>
  </si>
  <si>
    <t>(Gain from reversal of impairment)/Impairment losses on financial assets</t>
  </si>
  <si>
    <t>Net foreign exchange loss/(gain)</t>
  </si>
  <si>
    <t>Income from disposal of associated organizations</t>
  </si>
  <si>
    <t xml:space="preserve">Proceeds from sale of property and equipment </t>
  </si>
  <si>
    <t>Proceeds from sale of intangible assets</t>
  </si>
  <si>
    <t>Proceeds from the sale of 49% of the shares of an associated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</si>
</sst>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_);_(* \(#,##0\);_(* &quot;-&quot;_);_(@_)"/>
    <numFmt numFmtId="166" formatCode="_-* #,##0\ _₽_-;\-* #,##0\ _₽_-;_-* &quot;-&quot;??\ _₽_-;_-@_-"/>
  </numFmts>
  <fonts count="2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7.5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3" fontId="6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/>
    <xf numFmtId="0" fontId="0" fillId="0" borderId="1" xfId="0" applyBorder="1"/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/>
    <xf numFmtId="0" fontId="16" fillId="0" borderId="1" xfId="0" applyFont="1" applyBorder="1" applyAlignment="1">
      <alignment horizontal="right" wrapText="1"/>
    </xf>
    <xf numFmtId="0" fontId="18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20" fillId="0" borderId="0" xfId="0" applyFo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6" fontId="6" fillId="0" borderId="0" xfId="3" applyNumberFormat="1" applyFont="1" applyAlignment="1">
      <alignment horizontal="right" vertical="center" wrapText="1"/>
    </xf>
    <xf numFmtId="166" fontId="6" fillId="0" borderId="0" xfId="1" applyNumberFormat="1" applyFont="1" applyAlignment="1">
      <alignment horizontal="right" vertical="center" wrapText="1"/>
    </xf>
    <xf numFmtId="166" fontId="7" fillId="0" borderId="0" xfId="1" applyNumberFormat="1" applyFont="1" applyAlignment="1">
      <alignment horizontal="righ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6" fontId="9" fillId="0" borderId="0" xfId="1" applyNumberFormat="1" applyFont="1" applyAlignment="1">
      <alignment horizontal="right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166" fontId="7" fillId="0" borderId="1" xfId="1" applyNumberFormat="1" applyFont="1" applyBorder="1" applyAlignment="1">
      <alignment horizontal="left" vertical="center" wrapText="1"/>
    </xf>
    <xf numFmtId="166" fontId="7" fillId="0" borderId="0" xfId="1" applyNumberFormat="1" applyFont="1" applyBorder="1" applyAlignment="1">
      <alignment horizontal="left" vertical="center" wrapText="1"/>
    </xf>
    <xf numFmtId="165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3" fillId="0" borderId="0" xfId="0" applyFont="1"/>
    <xf numFmtId="0" fontId="23" fillId="0" borderId="1" xfId="0" applyFont="1" applyBorder="1"/>
    <xf numFmtId="0" fontId="25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165" fontId="25" fillId="0" borderId="0" xfId="0" applyNumberFormat="1" applyFont="1" applyAlignment="1">
      <alignment horizontal="right" vertical="center"/>
    </xf>
    <xf numFmtId="165" fontId="25" fillId="0" borderId="5" xfId="0" applyNumberFormat="1" applyFont="1" applyBorder="1" applyAlignment="1">
      <alignment horizontal="right" vertical="center"/>
    </xf>
    <xf numFmtId="165" fontId="21" fillId="0" borderId="5" xfId="0" applyNumberFormat="1" applyFont="1" applyBorder="1" applyAlignment="1">
      <alignment horizontal="right" vertical="center"/>
    </xf>
    <xf numFmtId="165" fontId="25" fillId="0" borderId="4" xfId="0" applyNumberFormat="1" applyFont="1" applyBorder="1" applyAlignment="1">
      <alignment horizontal="right" vertical="center"/>
    </xf>
    <xf numFmtId="165" fontId="21" fillId="0" borderId="4" xfId="0" applyNumberFormat="1" applyFont="1" applyBorder="1" applyAlignment="1">
      <alignment horizontal="right" vertical="center"/>
    </xf>
    <xf numFmtId="165" fontId="25" fillId="0" borderId="3" xfId="0" applyNumberFormat="1" applyFont="1" applyBorder="1" applyAlignment="1">
      <alignment horizontal="right" vertical="center"/>
    </xf>
    <xf numFmtId="165" fontId="21" fillId="0" borderId="3" xfId="0" applyNumberFormat="1" applyFont="1" applyBorder="1" applyAlignment="1">
      <alignment horizontal="right" vertical="center"/>
    </xf>
    <xf numFmtId="165" fontId="25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166" fontId="6" fillId="0" borderId="0" xfId="1" applyNumberFormat="1" applyFont="1" applyAlignment="1">
      <alignment horizontal="left" vertical="center" wrapText="1"/>
    </xf>
    <xf numFmtId="166" fontId="6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right" wrapText="1"/>
    </xf>
    <xf numFmtId="165" fontId="7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/>
    </xf>
    <xf numFmtId="166" fontId="21" fillId="0" borderId="0" xfId="1" applyNumberFormat="1" applyFont="1" applyAlignment="1">
      <alignment horizontal="right" vertical="center" wrapText="1"/>
    </xf>
    <xf numFmtId="166" fontId="21" fillId="0" borderId="0" xfId="1" applyNumberFormat="1" applyFont="1" applyBorder="1" applyAlignment="1">
      <alignment horizontal="right" vertical="center" wrapText="1"/>
    </xf>
    <xf numFmtId="166" fontId="7" fillId="0" borderId="0" xfId="1" applyNumberFormat="1" applyFont="1" applyBorder="1" applyAlignment="1">
      <alignment horizontal="right" vertical="center" wrapText="1"/>
    </xf>
    <xf numFmtId="166" fontId="21" fillId="0" borderId="1" xfId="1" applyNumberFormat="1" applyFont="1" applyBorder="1" applyAlignment="1">
      <alignment horizontal="right" vertical="center" wrapText="1"/>
    </xf>
    <xf numFmtId="0" fontId="7" fillId="0" borderId="0" xfId="0" applyFont="1"/>
    <xf numFmtId="165" fontId="7" fillId="0" borderId="0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right" vertical="center"/>
    </xf>
    <xf numFmtId="165" fontId="7" fillId="0" borderId="7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/>
    <xf numFmtId="165" fontId="6" fillId="0" borderId="0" xfId="0" applyNumberFormat="1" applyFont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166" fontId="7" fillId="0" borderId="0" xfId="3" applyNumberFormat="1" applyFont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6" fontId="6" fillId="0" borderId="0" xfId="1" applyNumberFormat="1" applyFont="1" applyBorder="1" applyAlignment="1">
      <alignment horizontal="left" vertical="center" wrapText="1"/>
    </xf>
    <xf numFmtId="166" fontId="21" fillId="0" borderId="0" xfId="1" applyNumberFormat="1" applyFont="1" applyFill="1" applyAlignment="1">
      <alignment horizontal="right" vertical="center" wrapText="1"/>
    </xf>
    <xf numFmtId="166" fontId="6" fillId="0" borderId="0" xfId="1" applyNumberFormat="1" applyFont="1" applyFill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 vertical="center" wrapText="1"/>
    </xf>
    <xf numFmtId="166" fontId="6" fillId="0" borderId="1" xfId="1" applyNumberFormat="1" applyFont="1" applyBorder="1" applyAlignment="1">
      <alignment vertical="center" wrapText="1"/>
    </xf>
    <xf numFmtId="166" fontId="7" fillId="0" borderId="1" xfId="1" applyNumberFormat="1" applyFont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vertical="center" wrapText="1"/>
    </xf>
    <xf numFmtId="164" fontId="9" fillId="0" borderId="1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right" vertical="center" wrapText="1"/>
    </xf>
    <xf numFmtId="166" fontId="8" fillId="0" borderId="0" xfId="1" applyNumberFormat="1" applyFont="1" applyAlignment="1">
      <alignment horizontal="right" vertical="center" wrapText="1"/>
    </xf>
    <xf numFmtId="166" fontId="6" fillId="0" borderId="4" xfId="1" applyNumberFormat="1" applyFont="1" applyBorder="1" applyAlignment="1">
      <alignment horizontal="right" vertical="center" wrapText="1"/>
    </xf>
    <xf numFmtId="166" fontId="7" fillId="0" borderId="4" xfId="1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166" fontId="18" fillId="0" borderId="1" xfId="1" applyNumberFormat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left" vertical="center" wrapText="1"/>
    </xf>
    <xf numFmtId="165" fontId="16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166" fontId="14" fillId="0" borderId="0" xfId="1" applyNumberFormat="1" applyFont="1" applyAlignment="1">
      <alignment horizontal="left" vertical="center" wrapText="1"/>
    </xf>
    <xf numFmtId="165" fontId="18" fillId="0" borderId="1" xfId="0" applyNumberFormat="1" applyFont="1" applyBorder="1" applyAlignment="1">
      <alignment horizontal="right" vertical="center"/>
    </xf>
    <xf numFmtId="165" fontId="18" fillId="0" borderId="4" xfId="0" applyNumberFormat="1" applyFont="1" applyBorder="1" applyAlignment="1">
      <alignment horizontal="right" vertical="center"/>
    </xf>
    <xf numFmtId="165" fontId="16" fillId="0" borderId="4" xfId="0" applyNumberFormat="1" applyFont="1" applyBorder="1" applyAlignment="1">
      <alignment horizontal="right" vertical="center"/>
    </xf>
    <xf numFmtId="166" fontId="28" fillId="0" borderId="4" xfId="1" applyNumberFormat="1" applyFont="1" applyBorder="1" applyAlignment="1">
      <alignment horizontal="left" vertical="center" wrapText="1"/>
    </xf>
    <xf numFmtId="166" fontId="14" fillId="0" borderId="4" xfId="1" applyNumberFormat="1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165" fontId="16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justify" vertical="center"/>
    </xf>
    <xf numFmtId="0" fontId="26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2" fillId="0" borderId="0" xfId="0" applyFont="1" applyAlignment="1">
      <alignment horizontal="justify" vertical="center"/>
    </xf>
    <xf numFmtId="0" fontId="4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center"/>
    </xf>
  </cellXfs>
  <cellStyles count="5">
    <cellStyle name="Обычный" xfId="0" builtinId="0"/>
    <cellStyle name="Финансовый" xfId="1" builtinId="3"/>
    <cellStyle name="Финансовый 2" xfId="3" xr:uid="{00000000-0005-0000-0000-000002000000}"/>
    <cellStyle name="Финансовый 3" xfId="4" xr:uid="{00000000-0005-0000-0000-000003000000}"/>
    <cellStyle name="Финансовый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zoomScaleNormal="100" workbookViewId="0">
      <selection activeCell="D26" sqref="D26"/>
    </sheetView>
  </sheetViews>
  <sheetFormatPr defaultRowHeight="15"/>
  <cols>
    <col min="1" max="1" width="55.7109375" customWidth="1"/>
    <col min="2" max="2" width="9.28515625" customWidth="1"/>
    <col min="3" max="4" width="18.28515625" customWidth="1"/>
  </cols>
  <sheetData>
    <row r="1" spans="1:4" ht="25.5" customHeight="1">
      <c r="A1" s="13" t="s">
        <v>2</v>
      </c>
      <c r="B1" s="203" t="s">
        <v>1</v>
      </c>
      <c r="C1" s="203"/>
      <c r="D1" s="203"/>
    </row>
    <row r="2" spans="1:4">
      <c r="A2" s="1"/>
      <c r="B2" s="2"/>
    </row>
    <row r="3" spans="1:4" ht="15.75">
      <c r="A3" s="204" t="s">
        <v>3</v>
      </c>
      <c r="B3" s="204"/>
      <c r="C3" s="204"/>
      <c r="D3" s="204"/>
    </row>
    <row r="4" spans="1:4" ht="15.75">
      <c r="A4" s="3"/>
    </row>
    <row r="5" spans="1:4" ht="15.75" thickBot="1">
      <c r="A5" s="79" t="s">
        <v>166</v>
      </c>
      <c r="B5" s="50"/>
      <c r="C5" s="50"/>
      <c r="D5" s="50"/>
    </row>
    <row r="8" spans="1:4" ht="30.75" thickBot="1">
      <c r="A8" s="80" t="s">
        <v>4</v>
      </c>
      <c r="B8" s="82" t="s">
        <v>5</v>
      </c>
      <c r="C8" s="43" t="s">
        <v>167</v>
      </c>
      <c r="D8" s="26" t="s">
        <v>168</v>
      </c>
    </row>
    <row r="9" spans="1:4">
      <c r="A9" s="18" t="s">
        <v>0</v>
      </c>
      <c r="B9" s="16"/>
      <c r="C9" s="18"/>
      <c r="D9" s="21"/>
    </row>
    <row r="10" spans="1:4">
      <c r="A10" s="5" t="s">
        <v>6</v>
      </c>
      <c r="B10" s="16"/>
      <c r="C10" s="18"/>
      <c r="D10" s="21"/>
    </row>
    <row r="11" spans="1:4">
      <c r="A11" s="5" t="s">
        <v>7</v>
      </c>
      <c r="B11" s="20"/>
      <c r="C11" s="18"/>
      <c r="D11" s="10"/>
    </row>
    <row r="12" spans="1:4">
      <c r="A12" s="4" t="s">
        <v>8</v>
      </c>
      <c r="B12" s="164">
        <v>5</v>
      </c>
      <c r="C12" s="162">
        <v>589256308</v>
      </c>
      <c r="D12" s="160">
        <v>501991438</v>
      </c>
    </row>
    <row r="13" spans="1:4" s="92" customFormat="1">
      <c r="A13" s="4" t="s">
        <v>134</v>
      </c>
      <c r="B13" s="164">
        <v>5</v>
      </c>
      <c r="C13" s="162">
        <v>1927420</v>
      </c>
      <c r="D13" s="161">
        <v>1976652</v>
      </c>
    </row>
    <row r="14" spans="1:4" s="92" customFormat="1">
      <c r="A14" s="4" t="s">
        <v>9</v>
      </c>
      <c r="B14" s="164">
        <v>16</v>
      </c>
      <c r="C14" s="162">
        <v>69126143</v>
      </c>
      <c r="D14" s="160">
        <v>63294805</v>
      </c>
    </row>
    <row r="15" spans="1:4">
      <c r="A15" s="4" t="s">
        <v>10</v>
      </c>
      <c r="B15" s="164">
        <v>6</v>
      </c>
      <c r="C15" s="162">
        <v>343371982</v>
      </c>
      <c r="D15" s="160">
        <v>195141499</v>
      </c>
    </row>
    <row r="16" spans="1:4">
      <c r="A16" s="4" t="s">
        <v>11</v>
      </c>
      <c r="B16" s="164">
        <v>8</v>
      </c>
      <c r="C16" s="162">
        <v>152402245</v>
      </c>
      <c r="D16" s="160">
        <v>152402245</v>
      </c>
    </row>
    <row r="17" spans="1:4">
      <c r="A17" s="4" t="s">
        <v>12</v>
      </c>
      <c r="B17" s="164">
        <v>5</v>
      </c>
      <c r="C17" s="162">
        <v>2734347</v>
      </c>
      <c r="D17" s="160">
        <v>6830659</v>
      </c>
    </row>
    <row r="18" spans="1:4">
      <c r="A18" s="4" t="s">
        <v>14</v>
      </c>
      <c r="B18" s="164"/>
      <c r="C18" s="162">
        <v>2697385</v>
      </c>
      <c r="D18" s="160">
        <v>2781123</v>
      </c>
    </row>
    <row r="19" spans="1:4">
      <c r="A19" s="4" t="s">
        <v>15</v>
      </c>
      <c r="B19" s="164"/>
      <c r="C19" s="162">
        <v>54989</v>
      </c>
      <c r="D19" s="160">
        <v>80103</v>
      </c>
    </row>
    <row r="20" spans="1:4">
      <c r="A20" s="4" t="s">
        <v>16</v>
      </c>
      <c r="B20" s="164"/>
      <c r="C20" s="162">
        <v>7186162</v>
      </c>
      <c r="D20" s="160">
        <v>6624903</v>
      </c>
    </row>
    <row r="21" spans="1:4">
      <c r="A21" s="4" t="s">
        <v>17</v>
      </c>
      <c r="B21" s="164">
        <v>9</v>
      </c>
      <c r="C21" s="162">
        <v>3855800</v>
      </c>
      <c r="D21" s="160">
        <v>6973300</v>
      </c>
    </row>
    <row r="22" spans="1:4" ht="15.75" thickBot="1">
      <c r="A22" s="4" t="s">
        <v>13</v>
      </c>
      <c r="B22" s="164"/>
      <c r="C22" s="163">
        <v>254280</v>
      </c>
      <c r="D22" s="160">
        <v>1470763</v>
      </c>
    </row>
    <row r="23" spans="1:4" ht="15.75" thickBot="1">
      <c r="A23" s="36" t="s">
        <v>18</v>
      </c>
      <c r="B23" s="22"/>
      <c r="C23" s="27">
        <f>SUM(C12:C22)</f>
        <v>1172867061</v>
      </c>
      <c r="D23" s="28">
        <f>SUM(D12:D22)</f>
        <v>939567490</v>
      </c>
    </row>
    <row r="24" spans="1:4">
      <c r="A24" s="23" t="s">
        <v>0</v>
      </c>
      <c r="B24" s="22"/>
      <c r="C24" s="17"/>
      <c r="D24" s="23"/>
    </row>
    <row r="25" spans="1:4">
      <c r="A25" s="5" t="s">
        <v>19</v>
      </c>
      <c r="B25" s="19"/>
      <c r="C25" s="5"/>
      <c r="D25" s="21"/>
    </row>
    <row r="26" spans="1:4">
      <c r="A26" s="4" t="s">
        <v>20</v>
      </c>
      <c r="B26" s="44"/>
      <c r="C26" s="139">
        <v>19617571</v>
      </c>
      <c r="D26" s="138">
        <v>13857314</v>
      </c>
    </row>
    <row r="27" spans="1:4">
      <c r="A27" s="4" t="s">
        <v>21</v>
      </c>
      <c r="B27" s="44">
        <v>10</v>
      </c>
      <c r="C27" s="139">
        <v>58505710</v>
      </c>
      <c r="D27" s="138">
        <v>45305186</v>
      </c>
    </row>
    <row r="28" spans="1:4">
      <c r="A28" s="4" t="s">
        <v>22</v>
      </c>
      <c r="B28" s="44"/>
      <c r="C28" s="139">
        <v>15861803</v>
      </c>
      <c r="D28" s="138">
        <v>6206238</v>
      </c>
    </row>
    <row r="29" spans="1:4">
      <c r="A29" s="4" t="s">
        <v>23</v>
      </c>
      <c r="B29" s="44"/>
      <c r="C29" s="139">
        <v>1199176</v>
      </c>
      <c r="D29" s="138">
        <v>3944275</v>
      </c>
    </row>
    <row r="30" spans="1:4">
      <c r="A30" s="4" t="s">
        <v>15</v>
      </c>
      <c r="B30" s="44"/>
      <c r="C30" s="139">
        <v>586436</v>
      </c>
      <c r="D30" s="138">
        <v>690565</v>
      </c>
    </row>
    <row r="31" spans="1:4">
      <c r="A31" s="4" t="s">
        <v>24</v>
      </c>
      <c r="B31" s="44"/>
      <c r="C31" s="139">
        <v>12260724</v>
      </c>
      <c r="D31" s="138">
        <v>12070418</v>
      </c>
    </row>
    <row r="32" spans="1:4">
      <c r="A32" s="4" t="s">
        <v>25</v>
      </c>
      <c r="B32" s="44">
        <v>11</v>
      </c>
      <c r="C32" s="139">
        <v>6409646</v>
      </c>
      <c r="D32" s="138">
        <v>4374070</v>
      </c>
    </row>
    <row r="33" spans="1:4">
      <c r="A33" s="4" t="s">
        <v>173</v>
      </c>
      <c r="B33" s="44"/>
      <c r="C33" s="139">
        <v>73541131</v>
      </c>
      <c r="D33" s="138">
        <v>14832821</v>
      </c>
    </row>
    <row r="34" spans="1:4">
      <c r="A34" s="156" t="s">
        <v>26</v>
      </c>
      <c r="B34" s="157">
        <v>13</v>
      </c>
      <c r="C34" s="158">
        <v>38872233</v>
      </c>
      <c r="D34" s="159">
        <v>242122154</v>
      </c>
    </row>
    <row r="35" spans="1:4">
      <c r="A35" s="125"/>
      <c r="B35" s="126"/>
      <c r="C35" s="149"/>
      <c r="D35" s="155"/>
    </row>
    <row r="36" spans="1:4" ht="15.75" thickBot="1">
      <c r="A36" s="37" t="s">
        <v>174</v>
      </c>
      <c r="B36" s="46"/>
      <c r="C36" s="66">
        <v>0</v>
      </c>
      <c r="D36" s="142">
        <v>3763284</v>
      </c>
    </row>
    <row r="37" spans="1:4" ht="15.75" thickBot="1">
      <c r="A37" s="38" t="s">
        <v>27</v>
      </c>
      <c r="B37" s="47"/>
      <c r="C37" s="31">
        <f>C26+C27+C28+C29+C30+C31+C32+C33+C34</f>
        <v>226854430</v>
      </c>
      <c r="D37" s="32">
        <f>D26+D27+D28+D29+D30+D31+D32+D33+D34+D36</f>
        <v>347166325</v>
      </c>
    </row>
    <row r="38" spans="1:4" ht="15.75" thickBot="1">
      <c r="A38" s="39" t="s">
        <v>28</v>
      </c>
      <c r="B38" s="48"/>
      <c r="C38" s="33">
        <f>C23+C37</f>
        <v>1399721491</v>
      </c>
      <c r="D38" s="34">
        <f>D23+D37</f>
        <v>1286733815</v>
      </c>
    </row>
    <row r="39" spans="1:4" ht="15.75" thickTop="1">
      <c r="A39" s="18" t="s">
        <v>0</v>
      </c>
      <c r="B39" s="16"/>
      <c r="C39" s="18"/>
      <c r="D39" s="10"/>
    </row>
    <row r="40" spans="1:4">
      <c r="A40" s="5" t="s">
        <v>29</v>
      </c>
      <c r="B40" s="19"/>
      <c r="C40" s="5"/>
      <c r="D40" s="21"/>
    </row>
    <row r="41" spans="1:4">
      <c r="A41" s="4" t="s">
        <v>30</v>
      </c>
      <c r="B41" s="44">
        <v>14</v>
      </c>
      <c r="C41" s="139">
        <v>12136529</v>
      </c>
      <c r="D41" s="138">
        <v>12136529</v>
      </c>
    </row>
    <row r="42" spans="1:4">
      <c r="A42" s="4" t="s">
        <v>31</v>
      </c>
      <c r="B42" s="44">
        <v>14</v>
      </c>
      <c r="C42" s="98">
        <v>-7065614</v>
      </c>
      <c r="D42" s="165">
        <v>-7065614</v>
      </c>
    </row>
    <row r="43" spans="1:4">
      <c r="A43" s="4" t="s">
        <v>32</v>
      </c>
      <c r="B43" s="44">
        <v>14</v>
      </c>
      <c r="C43" s="98">
        <v>1737</v>
      </c>
      <c r="D43" s="165">
        <v>26183</v>
      </c>
    </row>
    <row r="44" spans="1:4">
      <c r="A44" s="4" t="s">
        <v>33</v>
      </c>
      <c r="B44" s="44">
        <v>14</v>
      </c>
      <c r="C44" s="139">
        <v>1820479</v>
      </c>
      <c r="D44" s="138">
        <v>1820479</v>
      </c>
    </row>
    <row r="45" spans="1:4" ht="15.75" thickBot="1">
      <c r="A45" s="37" t="s">
        <v>34</v>
      </c>
      <c r="B45" s="46"/>
      <c r="C45" s="167">
        <v>723999971</v>
      </c>
      <c r="D45" s="166">
        <v>641236831</v>
      </c>
    </row>
    <row r="46" spans="1:4">
      <c r="A46" s="10"/>
      <c r="B46" s="24"/>
      <c r="C46" s="29">
        <f>SUM(C41:C45)</f>
        <v>730893102</v>
      </c>
      <c r="D46" s="30">
        <f>SUM(D41:D45)</f>
        <v>648154408</v>
      </c>
    </row>
    <row r="47" spans="1:4">
      <c r="A47" s="5"/>
      <c r="B47" s="24"/>
      <c r="C47" s="18"/>
      <c r="D47" s="10"/>
    </row>
    <row r="48" spans="1:4" ht="15.75" thickBot="1">
      <c r="A48" s="37" t="s">
        <v>35</v>
      </c>
      <c r="B48" s="46"/>
      <c r="C48" s="135">
        <v>90692464</v>
      </c>
      <c r="D48" s="106">
        <v>82453415</v>
      </c>
    </row>
    <row r="49" spans="1:11" ht="15.75" thickBot="1">
      <c r="A49" s="49" t="s">
        <v>36</v>
      </c>
      <c r="B49" s="25"/>
      <c r="C49" s="31">
        <f>C46+C48</f>
        <v>821585566</v>
      </c>
      <c r="D49" s="32">
        <f>D46+D48</f>
        <v>730607823</v>
      </c>
    </row>
    <row r="50" spans="1:11">
      <c r="A50" s="36"/>
      <c r="B50" s="51"/>
      <c r="C50" s="52"/>
      <c r="D50" s="53"/>
    </row>
    <row r="51" spans="1:11">
      <c r="A51" s="5" t="s">
        <v>37</v>
      </c>
      <c r="B51" s="54"/>
      <c r="C51" s="55"/>
      <c r="D51" s="56"/>
    </row>
    <row r="52" spans="1:11">
      <c r="A52" s="4" t="s">
        <v>38</v>
      </c>
      <c r="B52" s="44">
        <v>15</v>
      </c>
      <c r="C52" s="139">
        <v>253205288</v>
      </c>
      <c r="D52" s="138">
        <v>222858631</v>
      </c>
    </row>
    <row r="53" spans="1:11" s="92" customFormat="1">
      <c r="A53" s="4" t="s">
        <v>39</v>
      </c>
      <c r="B53" s="44">
        <v>16</v>
      </c>
      <c r="C53" s="139">
        <v>33540247</v>
      </c>
      <c r="D53" s="138">
        <v>28360505</v>
      </c>
      <c r="H53" s="125"/>
    </row>
    <row r="54" spans="1:11">
      <c r="A54" s="4" t="s">
        <v>40</v>
      </c>
      <c r="B54" s="44"/>
      <c r="C54" s="139">
        <v>6793944</v>
      </c>
      <c r="D54" s="138">
        <v>414</v>
      </c>
      <c r="H54" s="149"/>
    </row>
    <row r="55" spans="1:11">
      <c r="A55" s="4" t="s">
        <v>42</v>
      </c>
      <c r="B55" s="126"/>
      <c r="C55" s="149">
        <v>14201895</v>
      </c>
      <c r="D55" s="138">
        <v>16687529</v>
      </c>
      <c r="H55" s="125"/>
      <c r="K55" s="149"/>
    </row>
    <row r="56" spans="1:11">
      <c r="A56" s="4" t="s">
        <v>43</v>
      </c>
      <c r="B56" s="44">
        <v>14</v>
      </c>
      <c r="C56" s="139">
        <v>814868</v>
      </c>
      <c r="D56" s="138">
        <v>814868</v>
      </c>
    </row>
    <row r="57" spans="1:11" s="92" customFormat="1">
      <c r="A57" s="4" t="s">
        <v>44</v>
      </c>
      <c r="B57" s="44">
        <v>17</v>
      </c>
      <c r="C57" s="139">
        <v>7224746</v>
      </c>
      <c r="D57" s="138">
        <v>7554205</v>
      </c>
    </row>
    <row r="58" spans="1:11" s="129" customFormat="1">
      <c r="A58" s="4" t="s">
        <v>127</v>
      </c>
      <c r="B58" s="44">
        <v>21</v>
      </c>
      <c r="C58" s="139">
        <v>29315973</v>
      </c>
      <c r="D58" s="138">
        <v>20690473</v>
      </c>
    </row>
    <row r="59" spans="1:11">
      <c r="A59" s="125" t="s">
        <v>45</v>
      </c>
      <c r="B59" s="44"/>
      <c r="C59" s="169">
        <v>10796601</v>
      </c>
      <c r="D59" s="168">
        <v>6595165</v>
      </c>
    </row>
    <row r="60" spans="1:11" ht="15.75" thickBot="1">
      <c r="A60" s="37" t="s">
        <v>41</v>
      </c>
      <c r="B60" s="46"/>
      <c r="C60" s="66">
        <v>30966937</v>
      </c>
      <c r="D60" s="142">
        <v>31521131</v>
      </c>
    </row>
    <row r="61" spans="1:11" ht="15.75" thickBot="1">
      <c r="A61" s="38" t="s">
        <v>46</v>
      </c>
      <c r="B61" s="130"/>
      <c r="C61" s="31">
        <f>SUM(C52:C60)</f>
        <v>386860499</v>
      </c>
      <c r="D61" s="32">
        <f>SUM(D52:D60)</f>
        <v>335082921</v>
      </c>
    </row>
    <row r="62" spans="1:11">
      <c r="A62" s="23" t="s">
        <v>0</v>
      </c>
      <c r="B62" s="22"/>
      <c r="C62" s="17"/>
      <c r="D62" s="23"/>
    </row>
    <row r="63" spans="1:11">
      <c r="A63" s="5" t="s">
        <v>47</v>
      </c>
      <c r="B63" s="19"/>
      <c r="C63" s="5"/>
      <c r="D63" s="10"/>
    </row>
    <row r="64" spans="1:11">
      <c r="A64" s="40" t="s">
        <v>48</v>
      </c>
      <c r="B64" s="44">
        <v>15</v>
      </c>
      <c r="C64" s="139">
        <v>24911973</v>
      </c>
      <c r="D64" s="138">
        <v>25018246</v>
      </c>
    </row>
    <row r="65" spans="1:4">
      <c r="A65" s="40" t="s">
        <v>49</v>
      </c>
      <c r="B65" s="44">
        <v>16</v>
      </c>
      <c r="C65" s="139">
        <v>14394220</v>
      </c>
      <c r="D65" s="138">
        <v>12465379</v>
      </c>
    </row>
    <row r="66" spans="1:4">
      <c r="A66" s="40" t="s">
        <v>50</v>
      </c>
      <c r="B66" s="44">
        <v>18</v>
      </c>
      <c r="C66" s="139">
        <v>23223003</v>
      </c>
      <c r="D66" s="138">
        <v>27616881</v>
      </c>
    </row>
    <row r="67" spans="1:4">
      <c r="A67" s="40" t="s">
        <v>51</v>
      </c>
      <c r="B67" s="44"/>
      <c r="C67" s="139">
        <v>1635356</v>
      </c>
      <c r="D67" s="138">
        <v>1562857</v>
      </c>
    </row>
    <row r="68" spans="1:4">
      <c r="A68" s="40" t="s">
        <v>52</v>
      </c>
      <c r="B68" s="44"/>
      <c r="C68" s="139">
        <v>62774728</v>
      </c>
      <c r="D68" s="138">
        <v>104832254</v>
      </c>
    </row>
    <row r="69" spans="1:4">
      <c r="A69" s="40" t="s">
        <v>53</v>
      </c>
      <c r="B69" s="44"/>
      <c r="C69" s="139">
        <v>2698653</v>
      </c>
      <c r="D69" s="138">
        <v>2131847</v>
      </c>
    </row>
    <row r="70" spans="1:4" s="92" customFormat="1">
      <c r="A70" s="40" t="s">
        <v>54</v>
      </c>
      <c r="B70" s="44">
        <v>19</v>
      </c>
      <c r="C70" s="139">
        <v>29347242</v>
      </c>
      <c r="D70" s="138">
        <v>26742107</v>
      </c>
    </row>
    <row r="71" spans="1:4" ht="14.25" customHeight="1">
      <c r="A71" s="4" t="s">
        <v>126</v>
      </c>
      <c r="B71" s="44">
        <v>21</v>
      </c>
      <c r="C71" s="139">
        <v>6530928</v>
      </c>
      <c r="D71" s="138">
        <v>6167493</v>
      </c>
    </row>
    <row r="72" spans="1:4">
      <c r="A72" s="125" t="s">
        <v>55</v>
      </c>
      <c r="B72" s="126">
        <v>20</v>
      </c>
      <c r="C72" s="127">
        <v>25759323</v>
      </c>
      <c r="D72" s="128">
        <v>14506007</v>
      </c>
    </row>
    <row r="73" spans="1:4" ht="15.75" thickBot="1">
      <c r="A73" s="38" t="s">
        <v>56</v>
      </c>
      <c r="B73" s="15"/>
      <c r="C73" s="135">
        <f>SUM(C64:C72)</f>
        <v>191275426</v>
      </c>
      <c r="D73" s="106">
        <f>SUM(D64:D72)</f>
        <v>221043071</v>
      </c>
    </row>
    <row r="74" spans="1:4" ht="15.75" thickBot="1">
      <c r="A74" s="41" t="s">
        <v>57</v>
      </c>
      <c r="B74" s="15"/>
      <c r="C74" s="31">
        <f>C61+C73</f>
        <v>578135925</v>
      </c>
      <c r="D74" s="32">
        <f>D61+D73</f>
        <v>556125992</v>
      </c>
    </row>
    <row r="75" spans="1:4" ht="15.75" thickBot="1">
      <c r="A75" s="39" t="s">
        <v>58</v>
      </c>
      <c r="B75" s="35"/>
      <c r="C75" s="33">
        <f>C49+C61+C73</f>
        <v>1399721491</v>
      </c>
      <c r="D75" s="34">
        <f>D49+D61+D73</f>
        <v>1286733815</v>
      </c>
    </row>
    <row r="76" spans="1:4" ht="15.75" thickTop="1"/>
    <row r="77" spans="1:4">
      <c r="A77" s="57"/>
      <c r="B77" s="57"/>
      <c r="C77" s="57"/>
      <c r="D77" s="57"/>
    </row>
    <row r="79" spans="1:4" ht="15.75" thickBot="1">
      <c r="A79" s="205" t="s">
        <v>59</v>
      </c>
      <c r="B79" s="205"/>
      <c r="C79" s="206"/>
      <c r="D79" s="206"/>
    </row>
    <row r="80" spans="1:4">
      <c r="A80" s="205"/>
      <c r="B80" s="205"/>
      <c r="C80" s="207" t="s">
        <v>135</v>
      </c>
      <c r="D80" s="207"/>
    </row>
    <row r="81" spans="1:4">
      <c r="A81" s="205" t="s">
        <v>0</v>
      </c>
      <c r="B81" s="205"/>
      <c r="C81" s="205"/>
      <c r="D81" s="205"/>
    </row>
    <row r="82" spans="1:4">
      <c r="A82" s="205"/>
      <c r="B82" s="205"/>
      <c r="C82" s="205"/>
      <c r="D82" s="205"/>
    </row>
    <row r="83" spans="1:4" ht="15.75" thickBot="1">
      <c r="A83" s="205" t="s">
        <v>128</v>
      </c>
      <c r="B83" s="205"/>
      <c r="C83" s="206"/>
      <c r="D83" s="206"/>
    </row>
    <row r="84" spans="1:4">
      <c r="A84" s="205"/>
      <c r="B84" s="205"/>
      <c r="C84" s="207" t="s">
        <v>129</v>
      </c>
      <c r="D84" s="207"/>
    </row>
  </sheetData>
  <mergeCells count="14">
    <mergeCell ref="B1:D1"/>
    <mergeCell ref="A3:D3"/>
    <mergeCell ref="A83:B83"/>
    <mergeCell ref="C83:D83"/>
    <mergeCell ref="A84:B84"/>
    <mergeCell ref="C84:D84"/>
    <mergeCell ref="A82:B82"/>
    <mergeCell ref="C82:D82"/>
    <mergeCell ref="A79:B79"/>
    <mergeCell ref="C79:D79"/>
    <mergeCell ref="A80:B80"/>
    <mergeCell ref="C80:D80"/>
    <mergeCell ref="A81:B81"/>
    <mergeCell ref="C81:D8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topLeftCell="A31" zoomScaleNormal="100" workbookViewId="0">
      <selection activeCell="G74" sqref="G74"/>
    </sheetView>
  </sheetViews>
  <sheetFormatPr defaultRowHeight="15"/>
  <cols>
    <col min="1" max="1" width="54.140625" style="105" customWidth="1"/>
    <col min="2" max="2" width="9.7109375" style="92" bestFit="1" customWidth="1"/>
    <col min="3" max="3" width="17" style="110" customWidth="1"/>
    <col min="4" max="4" width="19.28515625" style="110" customWidth="1"/>
    <col min="5" max="5" width="18.140625" style="110" customWidth="1"/>
    <col min="6" max="6" width="18.28515625" style="92" customWidth="1"/>
    <col min="7" max="16384" width="9.140625" style="92"/>
  </cols>
  <sheetData>
    <row r="1" spans="1:6" ht="30.75" customHeight="1">
      <c r="A1" s="13" t="s">
        <v>2</v>
      </c>
      <c r="B1" s="89"/>
      <c r="C1" s="109"/>
      <c r="D1" s="109"/>
      <c r="E1" s="208" t="s">
        <v>1</v>
      </c>
      <c r="F1" s="208"/>
    </row>
    <row r="2" spans="1:6">
      <c r="A2" s="1"/>
      <c r="B2" s="2"/>
    </row>
    <row r="3" spans="1:6" ht="15.75">
      <c r="A3" s="209" t="s">
        <v>60</v>
      </c>
      <c r="B3" s="209"/>
      <c r="C3" s="209"/>
      <c r="D3" s="209"/>
    </row>
    <row r="4" spans="1:6" ht="15.75">
      <c r="A4" s="3"/>
    </row>
    <row r="5" spans="1:6" ht="25.5" customHeight="1" thickBot="1">
      <c r="A5" s="79" t="s">
        <v>169</v>
      </c>
      <c r="B5" s="50"/>
      <c r="C5" s="111"/>
      <c r="D5" s="111"/>
    </row>
    <row r="7" spans="1:6" ht="15.75" thickBot="1">
      <c r="C7" s="210" t="s">
        <v>145</v>
      </c>
      <c r="D7" s="210"/>
      <c r="E7" s="211" t="s">
        <v>144</v>
      </c>
      <c r="F7" s="211"/>
    </row>
    <row r="8" spans="1:6" ht="15.75" thickBot="1">
      <c r="A8" s="81" t="s">
        <v>4</v>
      </c>
      <c r="B8" s="82" t="s">
        <v>5</v>
      </c>
      <c r="C8" s="112" t="s">
        <v>170</v>
      </c>
      <c r="D8" s="113" t="s">
        <v>171</v>
      </c>
      <c r="E8" s="112" t="s">
        <v>170</v>
      </c>
      <c r="F8" s="102" t="s">
        <v>171</v>
      </c>
    </row>
    <row r="9" spans="1:6">
      <c r="A9" s="90"/>
      <c r="B9" s="91"/>
      <c r="C9" s="114"/>
      <c r="D9" s="115"/>
      <c r="E9" s="114"/>
      <c r="F9" s="148"/>
    </row>
    <row r="10" spans="1:6">
      <c r="A10" s="154" t="s">
        <v>61</v>
      </c>
      <c r="B10" s="93">
        <v>22</v>
      </c>
      <c r="C10" s="134">
        <v>169739975</v>
      </c>
      <c r="D10" s="150">
        <v>172158929</v>
      </c>
      <c r="E10" s="134">
        <v>491899961</v>
      </c>
      <c r="F10" s="150">
        <v>470574567</v>
      </c>
    </row>
    <row r="11" spans="1:6">
      <c r="A11" s="154" t="s">
        <v>138</v>
      </c>
      <c r="B11" s="44">
        <v>23</v>
      </c>
      <c r="C11" s="170">
        <v>2213481</v>
      </c>
      <c r="D11" s="151" t="s">
        <v>133</v>
      </c>
      <c r="E11" s="170">
        <v>6420427</v>
      </c>
      <c r="F11" s="151" t="s">
        <v>133</v>
      </c>
    </row>
    <row r="12" spans="1:6" ht="15.75" thickBot="1">
      <c r="A12" s="154" t="s">
        <v>130</v>
      </c>
      <c r="B12" s="93">
        <v>21</v>
      </c>
      <c r="C12" s="135">
        <v>2078742</v>
      </c>
      <c r="D12" s="153">
        <v>1426145</v>
      </c>
      <c r="E12" s="135">
        <v>6154321</v>
      </c>
      <c r="F12" s="153">
        <v>4209415</v>
      </c>
    </row>
    <row r="13" spans="1:6">
      <c r="A13" s="60"/>
      <c r="B13" s="61"/>
      <c r="C13" s="116">
        <f>SUM(C10:C12)</f>
        <v>174032198</v>
      </c>
      <c r="D13" s="108">
        <f>SUM(D10:D12)</f>
        <v>173585074</v>
      </c>
      <c r="E13" s="116">
        <f>SUM(E10:E12)</f>
        <v>504474709</v>
      </c>
      <c r="F13" s="138">
        <f>SUM(F10:F12)</f>
        <v>474783982</v>
      </c>
    </row>
    <row r="14" spans="1:6">
      <c r="A14" s="4" t="s">
        <v>0</v>
      </c>
      <c r="B14" s="44"/>
      <c r="C14" s="116"/>
      <c r="D14" s="108"/>
      <c r="E14" s="116"/>
      <c r="F14" s="138"/>
    </row>
    <row r="15" spans="1:6" ht="15.75" thickBot="1">
      <c r="A15" s="37" t="s">
        <v>62</v>
      </c>
      <c r="B15" s="46">
        <v>24</v>
      </c>
      <c r="C15" s="135">
        <v>-112937278</v>
      </c>
      <c r="D15" s="106">
        <v>-98875877</v>
      </c>
      <c r="E15" s="135">
        <v>-317884504</v>
      </c>
      <c r="F15" s="106">
        <v>-290560059</v>
      </c>
    </row>
    <row r="16" spans="1:6">
      <c r="A16" s="5" t="s">
        <v>63</v>
      </c>
      <c r="B16" s="62"/>
      <c r="C16" s="116">
        <f>C13+C15</f>
        <v>61094920</v>
      </c>
      <c r="D16" s="108">
        <f>D13+D15</f>
        <v>74709197</v>
      </c>
      <c r="E16" s="116">
        <f>E13+E15</f>
        <v>186590205</v>
      </c>
      <c r="F16" s="138">
        <f>F13+F15</f>
        <v>184223923</v>
      </c>
    </row>
    <row r="17" spans="1:6">
      <c r="A17" s="4" t="s">
        <v>0</v>
      </c>
      <c r="B17" s="44"/>
      <c r="C17" s="116"/>
      <c r="D17" s="108"/>
      <c r="E17" s="116"/>
      <c r="F17" s="138"/>
    </row>
    <row r="18" spans="1:6">
      <c r="A18" s="4" t="s">
        <v>64</v>
      </c>
      <c r="B18" s="44"/>
      <c r="C18" s="134">
        <v>-8355610</v>
      </c>
      <c r="D18" s="150">
        <v>-9303920</v>
      </c>
      <c r="E18" s="134">
        <v>-29450598</v>
      </c>
      <c r="F18" s="150">
        <v>-33032862</v>
      </c>
    </row>
    <row r="19" spans="1:6" ht="24" customHeight="1">
      <c r="A19" s="10" t="s">
        <v>177</v>
      </c>
      <c r="B19" s="93">
        <v>31</v>
      </c>
      <c r="C19" s="134">
        <v>514610</v>
      </c>
      <c r="D19" s="150">
        <v>-2151526</v>
      </c>
      <c r="E19" s="134">
        <v>-4036491</v>
      </c>
      <c r="F19" s="150">
        <v>-4863950</v>
      </c>
    </row>
    <row r="20" spans="1:6">
      <c r="A20" s="4" t="s">
        <v>147</v>
      </c>
      <c r="B20" s="44">
        <v>31</v>
      </c>
      <c r="C20" s="134">
        <v>-1606162</v>
      </c>
      <c r="D20" s="150">
        <v>-1721388</v>
      </c>
      <c r="E20" s="134">
        <v>-1414583</v>
      </c>
      <c r="F20" s="150">
        <v>-2009711</v>
      </c>
    </row>
    <row r="21" spans="1:6">
      <c r="A21" s="4" t="s">
        <v>65</v>
      </c>
      <c r="B21" s="44">
        <v>25</v>
      </c>
      <c r="C21" s="134">
        <v>-7544494</v>
      </c>
      <c r="D21" s="150">
        <v>-4795746</v>
      </c>
      <c r="E21" s="134">
        <v>-16885994</v>
      </c>
      <c r="F21" s="150">
        <v>-8887383</v>
      </c>
    </row>
    <row r="22" spans="1:6">
      <c r="A22" s="4" t="s">
        <v>159</v>
      </c>
      <c r="B22" s="44"/>
      <c r="C22" s="170">
        <v>-62863</v>
      </c>
      <c r="D22" s="150">
        <v>48060</v>
      </c>
      <c r="E22" s="170">
        <v>-266770</v>
      </c>
      <c r="F22" s="150">
        <v>-42124</v>
      </c>
    </row>
    <row r="23" spans="1:6">
      <c r="A23" s="4" t="s">
        <v>119</v>
      </c>
      <c r="B23" s="44">
        <v>27</v>
      </c>
      <c r="C23" s="134">
        <v>2221217</v>
      </c>
      <c r="D23" s="150">
        <v>1592708</v>
      </c>
      <c r="E23" s="134">
        <v>4771309</v>
      </c>
      <c r="F23" s="150">
        <v>3044662</v>
      </c>
    </row>
    <row r="24" spans="1:6" ht="15.75" thickBot="1">
      <c r="A24" s="37" t="s">
        <v>120</v>
      </c>
      <c r="B24" s="46"/>
      <c r="C24" s="135">
        <v>-1449684</v>
      </c>
      <c r="D24" s="153">
        <v>-266234</v>
      </c>
      <c r="E24" s="135">
        <v>-2510720</v>
      </c>
      <c r="F24" s="153">
        <v>-1051475</v>
      </c>
    </row>
    <row r="25" spans="1:6">
      <c r="A25" s="5" t="s">
        <v>66</v>
      </c>
      <c r="B25" s="62"/>
      <c r="C25" s="116">
        <f>SUM(C16:C24)</f>
        <v>44811934</v>
      </c>
      <c r="D25" s="108">
        <f>SUM(D16:D24)</f>
        <v>58111151</v>
      </c>
      <c r="E25" s="116">
        <f>SUM(E16:E24)</f>
        <v>136796358</v>
      </c>
      <c r="F25" s="138">
        <f>SUM(F16:F24)</f>
        <v>137381080</v>
      </c>
    </row>
    <row r="26" spans="1:6">
      <c r="A26" s="4" t="s">
        <v>0</v>
      </c>
      <c r="B26" s="44"/>
      <c r="C26" s="116"/>
      <c r="D26" s="108"/>
      <c r="E26" s="116"/>
      <c r="F26" s="138"/>
    </row>
    <row r="27" spans="1:6">
      <c r="A27" s="4" t="s">
        <v>148</v>
      </c>
      <c r="B27" s="44">
        <v>7</v>
      </c>
      <c r="C27" s="107">
        <v>0</v>
      </c>
      <c r="D27" s="150">
        <v>-15881</v>
      </c>
      <c r="E27" s="107">
        <v>0</v>
      </c>
      <c r="F27" s="171">
        <v>28291</v>
      </c>
    </row>
    <row r="28" spans="1:6">
      <c r="A28" s="4" t="s">
        <v>67</v>
      </c>
      <c r="B28" s="44">
        <v>26</v>
      </c>
      <c r="C28" s="134">
        <v>-11548039</v>
      </c>
      <c r="D28" s="150">
        <v>-10856954</v>
      </c>
      <c r="E28" s="172">
        <v>-31048687</v>
      </c>
      <c r="F28" s="171">
        <v>-32156946</v>
      </c>
    </row>
    <row r="29" spans="1:6">
      <c r="A29" s="4" t="s">
        <v>68</v>
      </c>
      <c r="B29" s="44"/>
      <c r="C29" s="134">
        <v>2699204</v>
      </c>
      <c r="D29" s="150">
        <v>4674296</v>
      </c>
      <c r="E29" s="172">
        <v>9878333</v>
      </c>
      <c r="F29" s="171">
        <v>11258200</v>
      </c>
    </row>
    <row r="30" spans="1:6" ht="15.75" thickBot="1">
      <c r="A30" s="4" t="s">
        <v>149</v>
      </c>
      <c r="B30" s="44"/>
      <c r="C30" s="135">
        <v>3552182</v>
      </c>
      <c r="D30" s="153">
        <v>1221652</v>
      </c>
      <c r="E30" s="173">
        <v>-152252</v>
      </c>
      <c r="F30" s="153">
        <v>8966674</v>
      </c>
    </row>
    <row r="31" spans="1:6">
      <c r="A31" s="36" t="s">
        <v>69</v>
      </c>
      <c r="B31" s="45"/>
      <c r="C31" s="116">
        <f>SUM(C25:C30)</f>
        <v>39515281</v>
      </c>
      <c r="D31" s="108">
        <f>SUM(D25:D30)</f>
        <v>53134264</v>
      </c>
      <c r="E31" s="116">
        <f>SUM(E25:E30)</f>
        <v>115473752</v>
      </c>
      <c r="F31" s="138">
        <f>SUM(F25:F30)</f>
        <v>125477299</v>
      </c>
    </row>
    <row r="32" spans="1:6">
      <c r="A32" s="4" t="s">
        <v>0</v>
      </c>
      <c r="B32" s="44"/>
      <c r="C32" s="116"/>
      <c r="D32" s="108"/>
      <c r="E32" s="116"/>
      <c r="F32" s="138"/>
    </row>
    <row r="33" spans="1:13" ht="15.75" thickBot="1">
      <c r="A33" s="37" t="s">
        <v>70</v>
      </c>
      <c r="B33" s="46">
        <v>28</v>
      </c>
      <c r="C33" s="135">
        <v>-8744326</v>
      </c>
      <c r="D33" s="106">
        <v>-14935015</v>
      </c>
      <c r="E33" s="173">
        <v>-26183602</v>
      </c>
      <c r="F33" s="174">
        <v>-36744060</v>
      </c>
    </row>
    <row r="34" spans="1:13" ht="15.75" thickBot="1">
      <c r="A34" s="39" t="s">
        <v>71</v>
      </c>
      <c r="B34" s="63"/>
      <c r="C34" s="117">
        <f>SUM(C31:C33)</f>
        <v>30770955</v>
      </c>
      <c r="D34" s="118">
        <f>SUM(D31:D33)</f>
        <v>38199249</v>
      </c>
      <c r="E34" s="117">
        <f>SUM(E31:E33)</f>
        <v>89290150</v>
      </c>
      <c r="F34" s="144">
        <f>SUM(F31:F33)</f>
        <v>88733239</v>
      </c>
    </row>
    <row r="35" spans="1:13" ht="15.75" thickTop="1">
      <c r="A35" s="5" t="s">
        <v>0</v>
      </c>
      <c r="B35" s="93"/>
      <c r="C35" s="116"/>
      <c r="D35" s="108"/>
      <c r="E35" s="116"/>
      <c r="F35" s="138"/>
    </row>
    <row r="36" spans="1:13">
      <c r="A36" s="5" t="s">
        <v>139</v>
      </c>
      <c r="B36" s="93"/>
      <c r="C36" s="116"/>
      <c r="D36" s="108"/>
      <c r="E36" s="116"/>
      <c r="F36" s="138"/>
    </row>
    <row r="37" spans="1:13" ht="24">
      <c r="A37" s="69" t="s">
        <v>140</v>
      </c>
      <c r="B37" s="93"/>
      <c r="C37" s="104">
        <v>0</v>
      </c>
      <c r="D37" s="152">
        <v>0</v>
      </c>
      <c r="E37" s="104">
        <v>0</v>
      </c>
      <c r="F37" s="152">
        <v>0</v>
      </c>
    </row>
    <row r="38" spans="1:13" ht="24.75" thickBot="1">
      <c r="A38" s="10" t="s">
        <v>74</v>
      </c>
      <c r="B38" s="93"/>
      <c r="C38" s="135">
        <v>-27772</v>
      </c>
      <c r="D38" s="106">
        <v>636263</v>
      </c>
      <c r="E38" s="173">
        <v>-24446</v>
      </c>
      <c r="F38" s="174">
        <v>3634838</v>
      </c>
    </row>
    <row r="39" spans="1:13" ht="24.75" thickBot="1">
      <c r="A39" s="70" t="s">
        <v>141</v>
      </c>
      <c r="B39" s="65"/>
      <c r="C39" s="119">
        <f>SUM(C38)</f>
        <v>-27772</v>
      </c>
      <c r="D39" s="119">
        <f>SUM(D38)</f>
        <v>636263</v>
      </c>
      <c r="E39" s="119">
        <f>SUM(E38)</f>
        <v>-24446</v>
      </c>
      <c r="F39" s="143">
        <f>SUM(F38)</f>
        <v>3634838</v>
      </c>
    </row>
    <row r="40" spans="1:13">
      <c r="A40" s="64" t="s">
        <v>0</v>
      </c>
      <c r="B40" s="93"/>
      <c r="C40" s="116"/>
      <c r="D40" s="108"/>
      <c r="E40" s="116"/>
      <c r="F40" s="138"/>
    </row>
    <row r="41" spans="1:13" ht="24">
      <c r="A41" s="69" t="s">
        <v>151</v>
      </c>
      <c r="B41" s="93"/>
      <c r="C41" s="104">
        <v>0</v>
      </c>
      <c r="D41" s="152">
        <v>0</v>
      </c>
      <c r="E41" s="104">
        <v>0</v>
      </c>
      <c r="F41" s="152">
        <v>0</v>
      </c>
      <c r="K41" s="203"/>
      <c r="L41" s="203"/>
      <c r="M41" s="203"/>
    </row>
    <row r="42" spans="1:13" ht="15.75" thickBot="1">
      <c r="A42" s="10" t="s">
        <v>150</v>
      </c>
      <c r="B42" s="93"/>
      <c r="C42" s="135">
        <v>-563904</v>
      </c>
      <c r="D42" s="106">
        <v>4315217</v>
      </c>
      <c r="E42" s="173">
        <v>1712039</v>
      </c>
      <c r="F42" s="174">
        <v>7307558</v>
      </c>
    </row>
    <row r="43" spans="1:13" ht="24.75" thickBot="1">
      <c r="A43" s="70" t="s">
        <v>160</v>
      </c>
      <c r="B43" s="65"/>
      <c r="C43" s="119">
        <f>SUM(C42)</f>
        <v>-563904</v>
      </c>
      <c r="D43" s="120">
        <f>SUM(D42)</f>
        <v>4315217</v>
      </c>
      <c r="E43" s="119">
        <f>SUM(E42)</f>
        <v>1712039</v>
      </c>
      <c r="F43" s="143">
        <f>SUM(F42)</f>
        <v>7307558</v>
      </c>
    </row>
    <row r="44" spans="1:13" ht="24.75" thickBot="1">
      <c r="A44" s="131" t="s">
        <v>152</v>
      </c>
      <c r="B44" s="47"/>
      <c r="C44" s="119">
        <f>C39+C43</f>
        <v>-591676</v>
      </c>
      <c r="D44" s="120">
        <f>D39+D43</f>
        <v>4951480</v>
      </c>
      <c r="E44" s="119">
        <f>E39+E43</f>
        <v>1687593</v>
      </c>
      <c r="F44" s="143">
        <f>F39+F43</f>
        <v>10942396</v>
      </c>
    </row>
    <row r="45" spans="1:13" ht="15.75" thickBot="1">
      <c r="A45" s="132" t="s">
        <v>142</v>
      </c>
      <c r="B45" s="48"/>
      <c r="C45" s="121">
        <f>C34+C44</f>
        <v>30179279</v>
      </c>
      <c r="D45" s="122">
        <f>D34+D44</f>
        <v>43150729</v>
      </c>
      <c r="E45" s="121">
        <f>E34+E44</f>
        <v>90977743</v>
      </c>
      <c r="F45" s="145">
        <f>F34+F44</f>
        <v>99675635</v>
      </c>
    </row>
    <row r="46" spans="1:13" ht="15.75" thickTop="1">
      <c r="A46" s="95"/>
      <c r="B46" s="96"/>
      <c r="C46" s="123"/>
      <c r="D46" s="124"/>
      <c r="E46" s="123"/>
      <c r="F46" s="155"/>
    </row>
    <row r="47" spans="1:13">
      <c r="A47" s="95" t="s">
        <v>143</v>
      </c>
      <c r="B47" s="96"/>
      <c r="C47" s="123"/>
      <c r="D47" s="124"/>
      <c r="E47" s="123"/>
      <c r="F47" s="155"/>
    </row>
    <row r="48" spans="1:13">
      <c r="A48" s="4" t="s">
        <v>72</v>
      </c>
      <c r="B48" s="93"/>
      <c r="C48" s="127">
        <v>28771628</v>
      </c>
      <c r="D48" s="128">
        <v>32043418</v>
      </c>
      <c r="E48" s="175">
        <v>81051101</v>
      </c>
      <c r="F48" s="176">
        <v>74404759</v>
      </c>
    </row>
    <row r="49" spans="1:6" ht="15.75" thickBot="1">
      <c r="A49" s="37" t="s">
        <v>35</v>
      </c>
      <c r="B49" s="47"/>
      <c r="C49" s="177">
        <v>1999327</v>
      </c>
      <c r="D49" s="178">
        <v>6155831</v>
      </c>
      <c r="E49" s="179">
        <v>8239049</v>
      </c>
      <c r="F49" s="180">
        <v>14328480</v>
      </c>
    </row>
    <row r="50" spans="1:6" ht="15.75" thickBot="1">
      <c r="A50" s="39"/>
      <c r="B50" s="48"/>
      <c r="C50" s="121">
        <f>SUM(C48:C49)</f>
        <v>30770955</v>
      </c>
      <c r="D50" s="122">
        <f>SUM(D48:D49)</f>
        <v>38199249</v>
      </c>
      <c r="E50" s="121">
        <f>SUM(E48:E49)</f>
        <v>89290150</v>
      </c>
      <c r="F50" s="145">
        <f>SUM(F48:F49)</f>
        <v>88733239</v>
      </c>
    </row>
    <row r="51" spans="1:6" ht="15.75" thickTop="1">
      <c r="A51" s="95"/>
      <c r="B51" s="96"/>
      <c r="C51" s="123"/>
      <c r="D51" s="124"/>
      <c r="E51" s="123"/>
      <c r="F51" s="155"/>
    </row>
    <row r="52" spans="1:6">
      <c r="A52" s="5" t="s">
        <v>153</v>
      </c>
      <c r="B52" s="93"/>
      <c r="C52" s="116"/>
      <c r="D52" s="108"/>
      <c r="E52" s="116"/>
      <c r="F52" s="138"/>
    </row>
    <row r="53" spans="1:6">
      <c r="A53" s="4" t="s">
        <v>72</v>
      </c>
      <c r="B53" s="93"/>
      <c r="C53" s="127">
        <v>28179952</v>
      </c>
      <c r="D53" s="128">
        <v>36994898</v>
      </c>
      <c r="E53" s="175">
        <v>82738694</v>
      </c>
      <c r="F53" s="176">
        <v>85347155</v>
      </c>
    </row>
    <row r="54" spans="1:6" ht="15.75" thickBot="1">
      <c r="A54" s="37" t="s">
        <v>35</v>
      </c>
      <c r="B54" s="47"/>
      <c r="C54" s="177">
        <f>C49</f>
        <v>1999327</v>
      </c>
      <c r="D54" s="178">
        <f>D49</f>
        <v>6155831</v>
      </c>
      <c r="E54" s="177">
        <f t="shared" ref="E54:F54" si="0">E49</f>
        <v>8239049</v>
      </c>
      <c r="F54" s="178">
        <f t="shared" si="0"/>
        <v>14328480</v>
      </c>
    </row>
    <row r="55" spans="1:6" ht="15.75" thickBot="1">
      <c r="A55" s="39"/>
      <c r="B55" s="48"/>
      <c r="C55" s="121">
        <f>SUM(C53:C54)</f>
        <v>30179279</v>
      </c>
      <c r="D55" s="122">
        <f>SUM(D53:D54)</f>
        <v>43150729</v>
      </c>
      <c r="E55" s="121">
        <f>SUM(E53:E54)</f>
        <v>90977743</v>
      </c>
      <c r="F55" s="145">
        <f>SUM(F53:F54)</f>
        <v>99675635</v>
      </c>
    </row>
    <row r="56" spans="1:6" ht="15.75" thickTop="1">
      <c r="A56" s="5" t="s">
        <v>0</v>
      </c>
      <c r="B56" s="93"/>
      <c r="C56" s="116"/>
      <c r="D56" s="108"/>
      <c r="E56" s="116"/>
      <c r="F56" s="138"/>
    </row>
    <row r="57" spans="1:6">
      <c r="A57" s="5" t="s">
        <v>73</v>
      </c>
      <c r="B57" s="93"/>
      <c r="C57" s="116"/>
      <c r="D57" s="108"/>
      <c r="E57" s="116"/>
      <c r="F57" s="138"/>
    </row>
    <row r="58" spans="1:6" ht="28.5" customHeight="1" thickBot="1">
      <c r="A58" s="202" t="s">
        <v>121</v>
      </c>
      <c r="B58" s="48">
        <v>14</v>
      </c>
      <c r="C58" s="181">
        <v>2616.5</v>
      </c>
      <c r="D58" s="182">
        <v>2913.8</v>
      </c>
      <c r="E58" s="183">
        <v>7371.17</v>
      </c>
      <c r="F58" s="184">
        <v>6767.22</v>
      </c>
    </row>
    <row r="59" spans="1:6" ht="15.75" thickTop="1"/>
    <row r="60" spans="1:6">
      <c r="A60" s="214"/>
      <c r="B60" s="214"/>
      <c r="C60" s="214"/>
      <c r="D60" s="214"/>
    </row>
    <row r="63" spans="1:6" ht="15.75" thickBot="1">
      <c r="A63" s="205" t="s">
        <v>59</v>
      </c>
      <c r="B63" s="205"/>
      <c r="C63" s="212"/>
      <c r="D63" s="212"/>
    </row>
    <row r="64" spans="1:6" ht="29.25" customHeight="1">
      <c r="A64" s="205"/>
      <c r="B64" s="205"/>
      <c r="C64" s="213" t="s">
        <v>135</v>
      </c>
      <c r="D64" s="213"/>
    </row>
    <row r="65" spans="1:4">
      <c r="A65" s="205" t="s">
        <v>0</v>
      </c>
      <c r="B65" s="205"/>
      <c r="C65" s="215"/>
      <c r="D65" s="215"/>
    </row>
    <row r="66" spans="1:4">
      <c r="A66" s="205"/>
      <c r="B66" s="205"/>
      <c r="C66" s="215"/>
      <c r="D66" s="215"/>
    </row>
    <row r="67" spans="1:4" ht="15.75" thickBot="1">
      <c r="A67" s="205" t="s">
        <v>128</v>
      </c>
      <c r="B67" s="205"/>
      <c r="C67" s="212"/>
      <c r="D67" s="212"/>
    </row>
    <row r="68" spans="1:4">
      <c r="A68" s="205"/>
      <c r="B68" s="205"/>
      <c r="C68" s="213" t="s">
        <v>129</v>
      </c>
      <c r="D68" s="213"/>
    </row>
  </sheetData>
  <mergeCells count="18">
    <mergeCell ref="A68:B68"/>
    <mergeCell ref="C68:D68"/>
    <mergeCell ref="A65:B65"/>
    <mergeCell ref="C65:D65"/>
    <mergeCell ref="A66:B66"/>
    <mergeCell ref="C66:D66"/>
    <mergeCell ref="A67:B67"/>
    <mergeCell ref="C67:D67"/>
    <mergeCell ref="A63:B63"/>
    <mergeCell ref="C63:D63"/>
    <mergeCell ref="A64:B64"/>
    <mergeCell ref="C64:D64"/>
    <mergeCell ref="A60:D60"/>
    <mergeCell ref="E1:F1"/>
    <mergeCell ref="A3:D3"/>
    <mergeCell ref="C7:D7"/>
    <mergeCell ref="E7:F7"/>
    <mergeCell ref="K41:M41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84"/>
  <sheetViews>
    <sheetView topLeftCell="A43" zoomScaleNormal="100" workbookViewId="0">
      <selection activeCell="N67" sqref="N67"/>
    </sheetView>
  </sheetViews>
  <sheetFormatPr defaultRowHeight="15"/>
  <cols>
    <col min="1" max="1" width="51.85546875" bestFit="1" customWidth="1"/>
    <col min="2" max="2" width="9.7109375" bestFit="1" customWidth="1"/>
    <col min="3" max="3" width="19.85546875" customWidth="1"/>
    <col min="4" max="4" width="19.28515625" customWidth="1"/>
    <col min="5" max="5" width="12.28515625" bestFit="1" customWidth="1"/>
  </cols>
  <sheetData>
    <row r="1" spans="1:4" ht="23.45" customHeight="1">
      <c r="A1" s="13" t="s">
        <v>2</v>
      </c>
      <c r="B1" s="2"/>
      <c r="C1" s="203" t="s">
        <v>1</v>
      </c>
      <c r="D1" s="203"/>
    </row>
    <row r="2" spans="1:4">
      <c r="A2" s="1"/>
      <c r="B2" s="2"/>
    </row>
    <row r="3" spans="1:4" ht="31.5" customHeight="1">
      <c r="A3" s="216" t="s">
        <v>75</v>
      </c>
      <c r="B3" s="216"/>
      <c r="C3" s="216"/>
      <c r="D3" s="216"/>
    </row>
    <row r="4" spans="1:4" ht="15.75">
      <c r="A4" s="3"/>
    </row>
    <row r="5" spans="1:4">
      <c r="A5" s="1" t="s">
        <v>163</v>
      </c>
    </row>
    <row r="6" spans="1:4">
      <c r="A6" s="1"/>
    </row>
    <row r="7" spans="1:4" ht="48.75" thickBot="1">
      <c r="A7" s="81" t="s">
        <v>4</v>
      </c>
      <c r="B7" s="82" t="s">
        <v>5</v>
      </c>
      <c r="C7" s="141" t="s">
        <v>164</v>
      </c>
      <c r="D7" s="140" t="s">
        <v>165</v>
      </c>
    </row>
    <row r="8" spans="1:4">
      <c r="A8" s="5" t="s">
        <v>0</v>
      </c>
      <c r="B8" s="19"/>
      <c r="C8" s="5"/>
      <c r="D8" s="4"/>
    </row>
    <row r="9" spans="1:4">
      <c r="A9" s="5" t="s">
        <v>76</v>
      </c>
      <c r="B9" s="19"/>
      <c r="C9" s="5"/>
      <c r="D9" s="4"/>
    </row>
    <row r="10" spans="1:4">
      <c r="A10" s="4" t="s">
        <v>77</v>
      </c>
      <c r="B10" s="19"/>
      <c r="C10" s="99">
        <v>115473752</v>
      </c>
      <c r="D10" s="100">
        <v>125477299</v>
      </c>
    </row>
    <row r="11" spans="1:4">
      <c r="A11" s="4" t="s">
        <v>0</v>
      </c>
      <c r="B11" s="19"/>
      <c r="C11" s="99"/>
      <c r="D11" s="100"/>
    </row>
    <row r="12" spans="1:4">
      <c r="A12" s="5" t="s">
        <v>78</v>
      </c>
      <c r="B12" s="19"/>
      <c r="C12" s="103"/>
      <c r="D12" s="185"/>
    </row>
    <row r="13" spans="1:4">
      <c r="A13" s="4" t="s">
        <v>79</v>
      </c>
      <c r="B13" s="19">
        <v>5.16</v>
      </c>
      <c r="C13" s="99">
        <v>69592520</v>
      </c>
      <c r="D13" s="100">
        <v>68304671</v>
      </c>
    </row>
    <row r="14" spans="1:4">
      <c r="A14" s="4" t="s">
        <v>80</v>
      </c>
      <c r="B14" s="19">
        <v>6</v>
      </c>
      <c r="C14" s="99">
        <v>28882726</v>
      </c>
      <c r="D14" s="100">
        <v>21529004</v>
      </c>
    </row>
    <row r="15" spans="1:4">
      <c r="A15" s="10" t="s">
        <v>147</v>
      </c>
      <c r="B15" s="19">
        <v>31</v>
      </c>
      <c r="C15" s="99">
        <v>1414583</v>
      </c>
      <c r="D15" s="100">
        <v>2009711</v>
      </c>
    </row>
    <row r="16" spans="1:4">
      <c r="A16" s="4" t="s">
        <v>81</v>
      </c>
      <c r="B16" s="19">
        <v>31</v>
      </c>
      <c r="C16" s="99">
        <v>4036491</v>
      </c>
      <c r="D16" s="100">
        <v>4863950</v>
      </c>
    </row>
    <row r="17" spans="1:5">
      <c r="A17" s="4" t="s">
        <v>178</v>
      </c>
      <c r="B17" s="19"/>
      <c r="C17" s="99">
        <v>152252</v>
      </c>
      <c r="D17" s="100">
        <v>-8966674</v>
      </c>
    </row>
    <row r="18" spans="1:5">
      <c r="A18" s="4" t="s">
        <v>82</v>
      </c>
      <c r="B18" s="19"/>
      <c r="C18" s="99">
        <v>-140871</v>
      </c>
      <c r="D18" s="100">
        <v>-6227709</v>
      </c>
    </row>
    <row r="19" spans="1:5">
      <c r="A19" s="4" t="s">
        <v>122</v>
      </c>
      <c r="B19" s="19"/>
      <c r="C19" s="99">
        <v>23456</v>
      </c>
      <c r="D19" s="100">
        <v>135006</v>
      </c>
    </row>
    <row r="20" spans="1:5">
      <c r="A20" s="4" t="s">
        <v>83</v>
      </c>
      <c r="B20" s="19">
        <v>7</v>
      </c>
      <c r="C20" s="99">
        <v>0</v>
      </c>
      <c r="D20" s="100">
        <v>-28291</v>
      </c>
    </row>
    <row r="21" spans="1:5">
      <c r="A21" s="4" t="s">
        <v>84</v>
      </c>
      <c r="B21" s="19">
        <v>26</v>
      </c>
      <c r="C21" s="99">
        <v>31048687</v>
      </c>
      <c r="D21" s="100">
        <v>32156946</v>
      </c>
    </row>
    <row r="22" spans="1:5">
      <c r="A22" s="4" t="s">
        <v>85</v>
      </c>
      <c r="B22" s="19"/>
      <c r="C22" s="99">
        <v>-9878333</v>
      </c>
      <c r="D22" s="100">
        <v>-11258200</v>
      </c>
    </row>
    <row r="23" spans="1:5" s="92" customFormat="1">
      <c r="A23" s="4" t="s">
        <v>154</v>
      </c>
      <c r="B23" s="93"/>
      <c r="C23" s="99">
        <v>266770</v>
      </c>
      <c r="D23" s="100">
        <v>42124</v>
      </c>
    </row>
    <row r="24" spans="1:5" s="92" customFormat="1" ht="15.75" customHeight="1">
      <c r="A24" s="97" t="s">
        <v>130</v>
      </c>
      <c r="B24" s="93"/>
      <c r="C24" s="99">
        <v>-6154321</v>
      </c>
      <c r="D24" s="100">
        <v>-4209415</v>
      </c>
    </row>
    <row r="25" spans="1:5" ht="15.75" thickBot="1">
      <c r="A25" s="4" t="s">
        <v>179</v>
      </c>
      <c r="B25" s="19">
        <v>7.27</v>
      </c>
      <c r="C25" s="101">
        <v>-876945</v>
      </c>
      <c r="D25" s="106">
        <v>0</v>
      </c>
    </row>
    <row r="26" spans="1:5" ht="24">
      <c r="A26" s="17" t="s">
        <v>86</v>
      </c>
      <c r="B26" s="51"/>
      <c r="C26" s="8">
        <f>SUM(C10:C25)</f>
        <v>233840767</v>
      </c>
      <c r="D26" s="7">
        <f>SUM(D10:D25)</f>
        <v>223828422</v>
      </c>
      <c r="E26" s="9"/>
    </row>
    <row r="27" spans="1:5">
      <c r="A27" s="5" t="s">
        <v>0</v>
      </c>
      <c r="B27" s="19"/>
      <c r="C27" s="8"/>
      <c r="D27" s="7"/>
    </row>
    <row r="28" spans="1:5">
      <c r="A28" s="5" t="s">
        <v>87</v>
      </c>
      <c r="B28" s="19"/>
      <c r="C28" s="8"/>
      <c r="D28" s="7"/>
    </row>
    <row r="29" spans="1:5">
      <c r="A29" s="4" t="s">
        <v>88</v>
      </c>
      <c r="B29" s="19"/>
      <c r="C29" s="99">
        <v>-17158394</v>
      </c>
      <c r="D29" s="100">
        <v>-21632429</v>
      </c>
    </row>
    <row r="30" spans="1:5">
      <c r="A30" s="4" t="s">
        <v>89</v>
      </c>
      <c r="B30" s="19"/>
      <c r="C30" s="99">
        <v>-6006810</v>
      </c>
      <c r="D30" s="100">
        <v>-4559947</v>
      </c>
    </row>
    <row r="31" spans="1:5">
      <c r="A31" s="4" t="s">
        <v>90</v>
      </c>
      <c r="B31" s="19"/>
      <c r="C31" s="99">
        <v>2551274</v>
      </c>
      <c r="D31" s="100">
        <v>615862</v>
      </c>
    </row>
    <row r="32" spans="1:5">
      <c r="A32" s="4" t="s">
        <v>91</v>
      </c>
      <c r="B32" s="19"/>
      <c r="C32" s="99">
        <v>-9990264</v>
      </c>
      <c r="D32" s="100">
        <v>-1841198</v>
      </c>
    </row>
    <row r="33" spans="1:4">
      <c r="A33" s="4" t="s">
        <v>92</v>
      </c>
      <c r="B33" s="19"/>
      <c r="C33" s="99">
        <v>-19983701</v>
      </c>
      <c r="D33" s="100">
        <v>-2010261</v>
      </c>
    </row>
    <row r="34" spans="1:4">
      <c r="A34" s="4" t="s">
        <v>93</v>
      </c>
      <c r="B34" s="19"/>
      <c r="C34" s="99">
        <v>212981</v>
      </c>
      <c r="D34" s="100">
        <v>-66256</v>
      </c>
    </row>
    <row r="35" spans="1:4">
      <c r="A35" s="4" t="s">
        <v>94</v>
      </c>
      <c r="B35" s="19"/>
      <c r="C35" s="99">
        <v>1220820</v>
      </c>
      <c r="D35" s="100">
        <v>-2115488</v>
      </c>
    </row>
    <row r="36" spans="1:4" ht="15.75" thickBot="1">
      <c r="A36" s="37" t="s">
        <v>95</v>
      </c>
      <c r="B36" s="47"/>
      <c r="C36" s="101">
        <v>33912674</v>
      </c>
      <c r="D36" s="133">
        <v>17740750</v>
      </c>
    </row>
    <row r="37" spans="1:4">
      <c r="A37" s="5" t="s">
        <v>96</v>
      </c>
      <c r="B37" s="19"/>
      <c r="C37" s="8">
        <f>SUM(C26:C36)</f>
        <v>218599347</v>
      </c>
      <c r="D37" s="7">
        <f>SUM(D26:D36)</f>
        <v>209959455</v>
      </c>
    </row>
    <row r="38" spans="1:4">
      <c r="A38" s="4" t="s">
        <v>0</v>
      </c>
      <c r="B38" s="19"/>
      <c r="C38" s="8"/>
      <c r="D38" s="7"/>
    </row>
    <row r="39" spans="1:4">
      <c r="A39" s="4" t="s">
        <v>97</v>
      </c>
      <c r="B39" s="19"/>
      <c r="C39" s="99">
        <v>-23272237</v>
      </c>
      <c r="D39" s="100">
        <v>-19037908</v>
      </c>
    </row>
    <row r="40" spans="1:4">
      <c r="A40" s="4" t="s">
        <v>98</v>
      </c>
      <c r="B40" s="19"/>
      <c r="C40" s="99">
        <v>-24297034</v>
      </c>
      <c r="D40" s="100">
        <v>-28536304</v>
      </c>
    </row>
    <row r="41" spans="1:4" ht="15.75" thickBot="1">
      <c r="A41" s="37" t="s">
        <v>99</v>
      </c>
      <c r="B41" s="47"/>
      <c r="C41" s="101">
        <v>6942688</v>
      </c>
      <c r="D41" s="133">
        <v>9904505</v>
      </c>
    </row>
    <row r="42" spans="1:4" ht="15.75" thickBot="1">
      <c r="A42" s="38" t="s">
        <v>100</v>
      </c>
      <c r="B42" s="47"/>
      <c r="C42" s="67">
        <f>SUM(C37:C41)</f>
        <v>177972764</v>
      </c>
      <c r="D42" s="68">
        <f>SUM(D37:D41)</f>
        <v>172289748</v>
      </c>
    </row>
    <row r="43" spans="1:4">
      <c r="A43" s="1"/>
      <c r="C43" s="8"/>
      <c r="D43" s="7"/>
    </row>
    <row r="44" spans="1:4">
      <c r="A44" s="5" t="s">
        <v>101</v>
      </c>
      <c r="B44" s="19"/>
      <c r="C44" s="8"/>
      <c r="D44" s="7"/>
    </row>
    <row r="45" spans="1:4">
      <c r="A45" s="4" t="s">
        <v>102</v>
      </c>
      <c r="B45" s="19"/>
      <c r="C45" s="99">
        <v>-180706546</v>
      </c>
      <c r="D45" s="100">
        <v>-51162896</v>
      </c>
    </row>
    <row r="46" spans="1:4">
      <c r="A46" s="4" t="s">
        <v>103</v>
      </c>
      <c r="B46" s="19"/>
      <c r="C46" s="99">
        <v>-161747530</v>
      </c>
      <c r="D46" s="100">
        <v>-12549818</v>
      </c>
    </row>
    <row r="47" spans="1:4">
      <c r="A47" s="4" t="s">
        <v>161</v>
      </c>
      <c r="B47" s="19">
        <v>12</v>
      </c>
      <c r="C47" s="99">
        <v>-140298019</v>
      </c>
      <c r="D47" s="100">
        <v>-69350275</v>
      </c>
    </row>
    <row r="48" spans="1:4">
      <c r="A48" s="4" t="s">
        <v>162</v>
      </c>
      <c r="B48" s="19">
        <v>12</v>
      </c>
      <c r="C48" s="99">
        <v>86050654</v>
      </c>
      <c r="D48" s="100">
        <v>69350275</v>
      </c>
    </row>
    <row r="49" spans="1:4">
      <c r="A49" s="4" t="s">
        <v>136</v>
      </c>
      <c r="B49" s="19"/>
      <c r="C49" s="99">
        <v>0</v>
      </c>
      <c r="D49" s="100">
        <v>49999824</v>
      </c>
    </row>
    <row r="50" spans="1:4" s="92" customFormat="1">
      <c r="A50" s="4" t="s">
        <v>180</v>
      </c>
      <c r="B50" s="93"/>
      <c r="C50" s="99">
        <v>322450</v>
      </c>
      <c r="D50" s="100">
        <v>118531</v>
      </c>
    </row>
    <row r="51" spans="1:4" s="92" customFormat="1">
      <c r="A51" s="4" t="s">
        <v>181</v>
      </c>
      <c r="B51" s="93"/>
      <c r="C51" s="99">
        <v>306</v>
      </c>
      <c r="D51" s="100" t="s">
        <v>133</v>
      </c>
    </row>
    <row r="52" spans="1:4" s="92" customFormat="1">
      <c r="A52" s="4" t="s">
        <v>124</v>
      </c>
      <c r="B52" s="93"/>
      <c r="C52" s="99">
        <v>-471232</v>
      </c>
      <c r="D52" s="99">
        <v>-669440</v>
      </c>
    </row>
    <row r="53" spans="1:4" s="92" customFormat="1">
      <c r="A53" s="4" t="s">
        <v>155</v>
      </c>
      <c r="B53" s="93"/>
      <c r="C53" s="99">
        <v>561790</v>
      </c>
      <c r="D53" s="100">
        <v>6869358</v>
      </c>
    </row>
    <row r="54" spans="1:4" s="92" customFormat="1">
      <c r="A54" s="4" t="s">
        <v>182</v>
      </c>
      <c r="B54" s="93"/>
      <c r="C54" s="99">
        <v>4544676</v>
      </c>
      <c r="D54" s="100" t="s">
        <v>133</v>
      </c>
    </row>
    <row r="55" spans="1:4" s="92" customFormat="1">
      <c r="A55" s="4" t="s">
        <v>156</v>
      </c>
      <c r="B55" s="93"/>
      <c r="C55" s="100">
        <v>0</v>
      </c>
      <c r="D55" s="100">
        <v>50614</v>
      </c>
    </row>
    <row r="56" spans="1:4" s="92" customFormat="1">
      <c r="A56" s="4" t="s">
        <v>104</v>
      </c>
      <c r="B56" s="93"/>
      <c r="C56" s="99">
        <v>-4206111</v>
      </c>
      <c r="D56" s="100">
        <v>-170353</v>
      </c>
    </row>
    <row r="57" spans="1:4" s="92" customFormat="1">
      <c r="A57" s="4" t="s">
        <v>105</v>
      </c>
      <c r="B57" s="93"/>
      <c r="C57" s="99">
        <v>300069</v>
      </c>
      <c r="D57" s="100">
        <v>365657</v>
      </c>
    </row>
    <row r="58" spans="1:4" s="92" customFormat="1" ht="15.75" thickBot="1">
      <c r="A58" s="4" t="s">
        <v>137</v>
      </c>
      <c r="B58" s="93"/>
      <c r="C58" s="99">
        <v>50219</v>
      </c>
      <c r="D58" s="100">
        <v>76855</v>
      </c>
    </row>
    <row r="59" spans="1:4" ht="15.75" thickBot="1">
      <c r="A59" s="41" t="s">
        <v>106</v>
      </c>
      <c r="B59" s="65"/>
      <c r="C59" s="67">
        <f>SUM(C45:C58)</f>
        <v>-395599274</v>
      </c>
      <c r="D59" s="68">
        <f>SUM(D45:D58)</f>
        <v>-7071668</v>
      </c>
    </row>
    <row r="60" spans="1:4">
      <c r="A60" s="5" t="s">
        <v>0</v>
      </c>
      <c r="B60" s="19"/>
      <c r="C60" s="8"/>
      <c r="D60" s="7"/>
    </row>
    <row r="61" spans="1:4">
      <c r="A61" s="5" t="s">
        <v>107</v>
      </c>
      <c r="B61" s="19"/>
      <c r="C61" s="8"/>
      <c r="D61" s="7"/>
    </row>
    <row r="62" spans="1:4">
      <c r="A62" s="4" t="s">
        <v>108</v>
      </c>
      <c r="B62" s="19">
        <v>15</v>
      </c>
      <c r="C62" s="99">
        <v>84022782</v>
      </c>
      <c r="D62" s="100">
        <v>0</v>
      </c>
    </row>
    <row r="63" spans="1:4">
      <c r="A63" s="4" t="s">
        <v>109</v>
      </c>
      <c r="B63" s="19">
        <v>15</v>
      </c>
      <c r="C63" s="99">
        <v>-56523919</v>
      </c>
      <c r="D63" s="100">
        <v>-27576299</v>
      </c>
    </row>
    <row r="64" spans="1:4" ht="15.75" thickBot="1">
      <c r="A64" s="4" t="s">
        <v>157</v>
      </c>
      <c r="B64" s="93">
        <v>16</v>
      </c>
      <c r="C64" s="101">
        <v>-8969615</v>
      </c>
      <c r="D64" s="133">
        <v>-10523955</v>
      </c>
    </row>
    <row r="65" spans="1:5" ht="15.75" thickBot="1">
      <c r="A65" s="41" t="s">
        <v>125</v>
      </c>
      <c r="B65" s="65"/>
      <c r="C65" s="67">
        <f>SUM(C62:C64)</f>
        <v>18529248</v>
      </c>
      <c r="D65" s="68">
        <f>SUM(D62:D64)</f>
        <v>-38100254</v>
      </c>
    </row>
    <row r="66" spans="1:5">
      <c r="A66" s="4" t="s">
        <v>0</v>
      </c>
      <c r="B66" s="19"/>
      <c r="C66" s="8"/>
      <c r="D66" s="7"/>
    </row>
    <row r="67" spans="1:5">
      <c r="A67" s="4" t="s">
        <v>110</v>
      </c>
      <c r="B67" s="19"/>
      <c r="C67" s="99">
        <v>-4161853</v>
      </c>
      <c r="D67" s="100">
        <v>13065821</v>
      </c>
    </row>
    <row r="68" spans="1:5" ht="15.75" thickBot="1">
      <c r="A68" s="37" t="s">
        <v>111</v>
      </c>
      <c r="B68" s="47">
        <v>13</v>
      </c>
      <c r="C68" s="101">
        <v>9194</v>
      </c>
      <c r="D68" s="133">
        <v>-4137</v>
      </c>
      <c r="E68" s="9"/>
    </row>
    <row r="69" spans="1:5">
      <c r="A69" s="5" t="s">
        <v>112</v>
      </c>
      <c r="B69" s="59"/>
      <c r="C69" s="8">
        <f>C42+C59+C65+C67+C68</f>
        <v>-203249921</v>
      </c>
      <c r="D69" s="7">
        <f>D42+D59+D65+D67+D68</f>
        <v>140179510</v>
      </c>
    </row>
    <row r="70" spans="1:5">
      <c r="A70" s="4" t="s">
        <v>0</v>
      </c>
      <c r="B70" s="19"/>
      <c r="C70" s="8"/>
      <c r="D70" s="7"/>
    </row>
    <row r="71" spans="1:5" ht="15.75" thickBot="1">
      <c r="A71" s="37" t="s">
        <v>113</v>
      </c>
      <c r="B71" s="47">
        <v>13</v>
      </c>
      <c r="C71" s="101">
        <v>242122154</v>
      </c>
      <c r="D71" s="133">
        <v>167109839</v>
      </c>
    </row>
    <row r="72" spans="1:5" ht="15.75" thickBot="1">
      <c r="A72" s="42" t="s">
        <v>158</v>
      </c>
      <c r="B72" s="71">
        <v>13</v>
      </c>
      <c r="C72" s="186">
        <v>38872233</v>
      </c>
      <c r="D72" s="187">
        <v>307289349</v>
      </c>
    </row>
    <row r="73" spans="1:5" ht="33.75" customHeight="1" thickTop="1"/>
    <row r="74" spans="1:5">
      <c r="A74" s="214"/>
      <c r="B74" s="214"/>
      <c r="C74" s="214"/>
      <c r="D74" s="214"/>
    </row>
    <row r="76" spans="1:5">
      <c r="A76" s="214" t="s">
        <v>172</v>
      </c>
      <c r="B76" s="214"/>
      <c r="C76" s="214"/>
      <c r="D76" s="214"/>
    </row>
    <row r="79" spans="1:5" ht="15.75" thickBot="1">
      <c r="A79" s="205" t="s">
        <v>59</v>
      </c>
      <c r="B79" s="205"/>
      <c r="C79" s="206"/>
      <c r="D79" s="206"/>
    </row>
    <row r="80" spans="1:5">
      <c r="A80" s="205"/>
      <c r="B80" s="205"/>
      <c r="C80" s="207" t="s">
        <v>135</v>
      </c>
      <c r="D80" s="207"/>
    </row>
    <row r="81" spans="1:4">
      <c r="A81" s="205" t="s">
        <v>0</v>
      </c>
      <c r="B81" s="205"/>
      <c r="C81" s="205"/>
      <c r="D81" s="205"/>
    </row>
    <row r="82" spans="1:4">
      <c r="A82" s="205"/>
      <c r="B82" s="205"/>
      <c r="C82" s="205"/>
      <c r="D82" s="205"/>
    </row>
    <row r="83" spans="1:4" ht="15.75" thickBot="1">
      <c r="A83" s="205" t="s">
        <v>128</v>
      </c>
      <c r="B83" s="205"/>
      <c r="C83" s="206"/>
      <c r="D83" s="206"/>
    </row>
    <row r="84" spans="1:4">
      <c r="A84" s="205"/>
      <c r="B84" s="205"/>
      <c r="C84" s="207" t="s">
        <v>129</v>
      </c>
      <c r="D84" s="207"/>
    </row>
  </sheetData>
  <mergeCells count="16">
    <mergeCell ref="A83:B83"/>
    <mergeCell ref="C83:D83"/>
    <mergeCell ref="A84:B84"/>
    <mergeCell ref="C84:D84"/>
    <mergeCell ref="A80:B80"/>
    <mergeCell ref="C80:D80"/>
    <mergeCell ref="A81:B81"/>
    <mergeCell ref="C81:D81"/>
    <mergeCell ref="A82:B82"/>
    <mergeCell ref="C82:D82"/>
    <mergeCell ref="A3:D3"/>
    <mergeCell ref="C1:D1"/>
    <mergeCell ref="A79:B79"/>
    <mergeCell ref="C79:D79"/>
    <mergeCell ref="A74:D74"/>
    <mergeCell ref="A76:D76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zoomScaleNormal="100" workbookViewId="0">
      <selection activeCell="A18" sqref="A18"/>
    </sheetView>
  </sheetViews>
  <sheetFormatPr defaultRowHeight="15"/>
  <cols>
    <col min="1" max="1" width="56.5703125" style="11" customWidth="1"/>
    <col min="2" max="5" width="12.42578125" customWidth="1"/>
    <col min="6" max="6" width="13.7109375" customWidth="1"/>
    <col min="7" max="9" width="12.42578125" customWidth="1"/>
  </cols>
  <sheetData>
    <row r="1" spans="1:9">
      <c r="A1" s="13" t="s">
        <v>2</v>
      </c>
      <c r="B1" s="2"/>
      <c r="I1" s="6" t="s">
        <v>1</v>
      </c>
    </row>
    <row r="2" spans="1:9">
      <c r="A2" s="1"/>
      <c r="B2" s="2"/>
    </row>
    <row r="3" spans="1:9" ht="15.75">
      <c r="A3" s="14" t="s">
        <v>115</v>
      </c>
      <c r="B3" s="12"/>
      <c r="C3" s="12"/>
      <c r="D3" s="12"/>
    </row>
    <row r="4" spans="1:9" ht="15.75">
      <c r="A4" s="3"/>
    </row>
    <row r="5" spans="1:9" ht="15.75" thickBot="1">
      <c r="A5" s="83" t="s">
        <v>163</v>
      </c>
      <c r="B5" s="50"/>
      <c r="C5" s="50"/>
      <c r="D5" s="50"/>
      <c r="E5" s="50"/>
      <c r="F5" s="50"/>
      <c r="G5" s="50"/>
      <c r="H5" s="50"/>
      <c r="I5" s="50"/>
    </row>
    <row r="7" spans="1:9" ht="15.75" thickBot="1">
      <c r="A7" s="58"/>
      <c r="B7" s="217" t="s">
        <v>114</v>
      </c>
      <c r="C7" s="217"/>
      <c r="D7" s="217"/>
      <c r="E7" s="217"/>
      <c r="F7" s="217"/>
      <c r="G7" s="217"/>
      <c r="H7" s="146"/>
      <c r="I7" s="136"/>
    </row>
    <row r="8" spans="1:9" ht="46.5" thickBot="1">
      <c r="A8" s="84" t="s">
        <v>4</v>
      </c>
      <c r="B8" s="137" t="s">
        <v>123</v>
      </c>
      <c r="C8" s="147" t="s">
        <v>31</v>
      </c>
      <c r="D8" s="147" t="s">
        <v>32</v>
      </c>
      <c r="E8" s="147" t="s">
        <v>33</v>
      </c>
      <c r="F8" s="147" t="s">
        <v>34</v>
      </c>
      <c r="G8" s="147" t="s">
        <v>116</v>
      </c>
      <c r="H8" s="85" t="s">
        <v>35</v>
      </c>
      <c r="I8" s="85" t="s">
        <v>36</v>
      </c>
    </row>
    <row r="9" spans="1:9" ht="15.75" thickBot="1">
      <c r="A9" s="77" t="s">
        <v>0</v>
      </c>
      <c r="B9" s="86"/>
      <c r="C9" s="86"/>
      <c r="D9" s="86"/>
      <c r="E9" s="86"/>
      <c r="F9" s="86"/>
      <c r="G9" s="86"/>
      <c r="H9" s="86"/>
      <c r="I9" s="86"/>
    </row>
    <row r="10" spans="1:9" ht="15.75" thickBot="1">
      <c r="A10" s="74" t="s">
        <v>5</v>
      </c>
      <c r="B10" s="78">
        <v>14</v>
      </c>
      <c r="C10" s="78">
        <v>14</v>
      </c>
      <c r="D10" s="78">
        <v>14</v>
      </c>
      <c r="E10" s="78">
        <v>14</v>
      </c>
      <c r="F10" s="78"/>
      <c r="G10" s="78"/>
      <c r="H10" s="78"/>
      <c r="I10" s="78"/>
    </row>
    <row r="11" spans="1:9">
      <c r="A11" s="72" t="s">
        <v>0</v>
      </c>
      <c r="B11" s="188"/>
      <c r="C11" s="188"/>
      <c r="D11" s="188"/>
      <c r="E11" s="188"/>
      <c r="F11" s="188"/>
      <c r="G11" s="188"/>
      <c r="H11" s="188"/>
      <c r="I11" s="188"/>
    </row>
    <row r="12" spans="1:9" ht="15.75" thickBot="1">
      <c r="A12" s="74" t="s">
        <v>131</v>
      </c>
      <c r="B12" s="189">
        <v>12136529</v>
      </c>
      <c r="C12" s="190">
        <v>-7065614</v>
      </c>
      <c r="D12" s="190">
        <v>-18338</v>
      </c>
      <c r="E12" s="190">
        <v>1820479</v>
      </c>
      <c r="F12" s="189">
        <v>569486063</v>
      </c>
      <c r="G12" s="189">
        <v>576359119</v>
      </c>
      <c r="H12" s="190">
        <v>67818247</v>
      </c>
      <c r="I12" s="189">
        <f>SUM(G12:H12)</f>
        <v>644177366</v>
      </c>
    </row>
    <row r="13" spans="1:9">
      <c r="A13" s="73"/>
      <c r="B13" s="191"/>
      <c r="C13" s="191"/>
      <c r="D13" s="191"/>
      <c r="E13" s="191"/>
      <c r="F13" s="191"/>
      <c r="G13" s="191"/>
      <c r="H13" s="191"/>
      <c r="I13" s="191"/>
    </row>
    <row r="14" spans="1:9">
      <c r="A14" s="73" t="s">
        <v>117</v>
      </c>
      <c r="B14" s="192">
        <v>0</v>
      </c>
      <c r="C14" s="192">
        <v>0</v>
      </c>
      <c r="D14" s="192">
        <v>0</v>
      </c>
      <c r="E14" s="192">
        <v>0</v>
      </c>
      <c r="F14" s="193">
        <v>74404759</v>
      </c>
      <c r="G14" s="193">
        <v>74404759</v>
      </c>
      <c r="H14" s="193">
        <v>14328480</v>
      </c>
      <c r="I14" s="193">
        <v>88733239</v>
      </c>
    </row>
    <row r="15" spans="1:9" ht="15.75" thickBot="1">
      <c r="A15" s="75" t="s">
        <v>132</v>
      </c>
      <c r="B15" s="194">
        <v>0</v>
      </c>
      <c r="C15" s="194">
        <v>0</v>
      </c>
      <c r="D15" s="194">
        <v>3634838</v>
      </c>
      <c r="E15" s="194">
        <v>0</v>
      </c>
      <c r="F15" s="190">
        <v>7307558</v>
      </c>
      <c r="G15" s="190">
        <v>10942396</v>
      </c>
      <c r="H15" s="190">
        <v>0</v>
      </c>
      <c r="I15" s="190">
        <v>10942396</v>
      </c>
    </row>
    <row r="16" spans="1:9" ht="15.75" thickBot="1">
      <c r="A16" s="77" t="s">
        <v>118</v>
      </c>
      <c r="B16" s="195">
        <f>SUM(B14:B15)</f>
        <v>0</v>
      </c>
      <c r="C16" s="195">
        <f t="shared" ref="C16:I16" si="0">SUM(C14:C15)</f>
        <v>0</v>
      </c>
      <c r="D16" s="195">
        <f t="shared" si="0"/>
        <v>3634838</v>
      </c>
      <c r="E16" s="195">
        <f t="shared" si="0"/>
        <v>0</v>
      </c>
      <c r="F16" s="195">
        <f t="shared" si="0"/>
        <v>81712317</v>
      </c>
      <c r="G16" s="195">
        <f t="shared" si="0"/>
        <v>85347155</v>
      </c>
      <c r="H16" s="195">
        <f t="shared" si="0"/>
        <v>14328480</v>
      </c>
      <c r="I16" s="195">
        <f t="shared" si="0"/>
        <v>99675635</v>
      </c>
    </row>
    <row r="17" spans="1:9" s="92" customFormat="1" ht="15.75" thickBot="1">
      <c r="A17" s="74" t="s">
        <v>146</v>
      </c>
      <c r="B17" s="194">
        <f t="shared" ref="B17:I17" si="1">SUM(B12+B16)</f>
        <v>12136529</v>
      </c>
      <c r="C17" s="194">
        <f t="shared" si="1"/>
        <v>-7065614</v>
      </c>
      <c r="D17" s="194">
        <f t="shared" si="1"/>
        <v>3616500</v>
      </c>
      <c r="E17" s="194">
        <f t="shared" si="1"/>
        <v>1820479</v>
      </c>
      <c r="F17" s="194">
        <f t="shared" si="1"/>
        <v>651198380</v>
      </c>
      <c r="G17" s="194">
        <f t="shared" si="1"/>
        <v>661706274</v>
      </c>
      <c r="H17" s="194">
        <f t="shared" si="1"/>
        <v>82146727</v>
      </c>
      <c r="I17" s="194">
        <f t="shared" si="1"/>
        <v>743853001</v>
      </c>
    </row>
    <row r="18" spans="1:9" s="92" customFormat="1" ht="15.75" thickBot="1">
      <c r="A18" s="87" t="s">
        <v>0</v>
      </c>
      <c r="B18" s="195"/>
      <c r="C18" s="195"/>
      <c r="D18" s="195"/>
      <c r="E18" s="195"/>
      <c r="F18" s="195"/>
      <c r="G18" s="195"/>
      <c r="H18" s="195"/>
      <c r="I18" s="195"/>
    </row>
    <row r="19" spans="1:9" ht="15.75" thickBot="1">
      <c r="A19" s="77" t="s">
        <v>176</v>
      </c>
      <c r="B19" s="196">
        <v>12136529</v>
      </c>
      <c r="C19" s="196">
        <v>-7065614</v>
      </c>
      <c r="D19" s="197">
        <v>26183</v>
      </c>
      <c r="E19" s="196">
        <v>1820479</v>
      </c>
      <c r="F19" s="198">
        <v>641236831</v>
      </c>
      <c r="G19" s="196">
        <f>SUM(B19:F19)</f>
        <v>648154408</v>
      </c>
      <c r="H19" s="198">
        <v>82453415</v>
      </c>
      <c r="I19" s="196">
        <f>SUM(G19:H19)</f>
        <v>730607823</v>
      </c>
    </row>
    <row r="20" spans="1:9">
      <c r="A20" s="73"/>
      <c r="B20" s="191"/>
      <c r="C20" s="191"/>
      <c r="D20" s="191"/>
      <c r="E20" s="191"/>
      <c r="F20" s="191"/>
      <c r="G20" s="191"/>
      <c r="H20" s="191"/>
      <c r="I20" s="191"/>
    </row>
    <row r="21" spans="1:9">
      <c r="A21" s="73" t="s">
        <v>117</v>
      </c>
      <c r="B21" s="191">
        <v>0</v>
      </c>
      <c r="C21" s="191">
        <v>0</v>
      </c>
      <c r="D21" s="191">
        <v>0</v>
      </c>
      <c r="E21" s="191">
        <v>0</v>
      </c>
      <c r="F21" s="191">
        <v>81051101</v>
      </c>
      <c r="G21" s="191">
        <v>81051101</v>
      </c>
      <c r="H21" s="191">
        <v>8239049</v>
      </c>
      <c r="I21" s="191">
        <v>89290150</v>
      </c>
    </row>
    <row r="22" spans="1:9" ht="15.75" thickBot="1">
      <c r="A22" s="75" t="s">
        <v>132</v>
      </c>
      <c r="B22" s="199">
        <v>0</v>
      </c>
      <c r="C22" s="199">
        <v>0</v>
      </c>
      <c r="D22" s="199">
        <v>-24446</v>
      </c>
      <c r="E22" s="199">
        <v>0</v>
      </c>
      <c r="F22" s="199">
        <v>1712039</v>
      </c>
      <c r="G22" s="199">
        <f>SUM(D22:F22)</f>
        <v>1687593</v>
      </c>
      <c r="H22" s="199">
        <v>0</v>
      </c>
      <c r="I22" s="199">
        <f>SUM(G22:H22)</f>
        <v>1687593</v>
      </c>
    </row>
    <row r="23" spans="1:9" ht="15.75" thickBot="1">
      <c r="A23" s="74" t="s">
        <v>118</v>
      </c>
      <c r="B23" s="196">
        <f>SUM(B21:B22)</f>
        <v>0</v>
      </c>
      <c r="C23" s="196">
        <f t="shared" ref="C23:H23" si="2">SUM(C21:C22)</f>
        <v>0</v>
      </c>
      <c r="D23" s="196">
        <f t="shared" si="2"/>
        <v>-24446</v>
      </c>
      <c r="E23" s="196">
        <f t="shared" si="2"/>
        <v>0</v>
      </c>
      <c r="F23" s="196">
        <f t="shared" si="2"/>
        <v>82763140</v>
      </c>
      <c r="G23" s="196">
        <f t="shared" si="2"/>
        <v>82738694</v>
      </c>
      <c r="H23" s="196">
        <f t="shared" si="2"/>
        <v>8239049</v>
      </c>
      <c r="I23" s="196">
        <f>SUM(I21:I22)</f>
        <v>90977743</v>
      </c>
    </row>
    <row r="24" spans="1:9">
      <c r="A24" s="88"/>
      <c r="B24" s="200"/>
      <c r="C24" s="200"/>
      <c r="D24" s="200"/>
      <c r="E24" s="200"/>
      <c r="F24" s="200"/>
      <c r="G24" s="200"/>
      <c r="H24" s="200"/>
      <c r="I24" s="200"/>
    </row>
    <row r="25" spans="1:9" ht="15.75" thickBot="1">
      <c r="A25" s="76" t="s">
        <v>175</v>
      </c>
      <c r="B25" s="201">
        <f t="shared" ref="B25:G25" si="3">B19+B23</f>
        <v>12136529</v>
      </c>
      <c r="C25" s="201">
        <f t="shared" si="3"/>
        <v>-7065614</v>
      </c>
      <c r="D25" s="201">
        <f t="shared" si="3"/>
        <v>1737</v>
      </c>
      <c r="E25" s="201">
        <f t="shared" si="3"/>
        <v>1820479</v>
      </c>
      <c r="F25" s="201">
        <f t="shared" si="3"/>
        <v>723999971</v>
      </c>
      <c r="G25" s="201">
        <f t="shared" si="3"/>
        <v>730893102</v>
      </c>
      <c r="H25" s="201">
        <f t="shared" ref="H25:I25" si="4">H19+H23</f>
        <v>90692464</v>
      </c>
      <c r="I25" s="201">
        <f t="shared" si="4"/>
        <v>821585566</v>
      </c>
    </row>
    <row r="26" spans="1:9" s="92" customFormat="1" ht="15.75" thickTop="1">
      <c r="A26" s="11"/>
      <c r="B26"/>
      <c r="C26"/>
      <c r="D26"/>
      <c r="E26"/>
      <c r="F26"/>
      <c r="G26"/>
      <c r="H26"/>
      <c r="I26"/>
    </row>
    <row r="27" spans="1:9">
      <c r="A27" s="214"/>
      <c r="B27" s="214"/>
      <c r="C27" s="214"/>
      <c r="D27" s="214"/>
      <c r="E27" s="214"/>
      <c r="F27" s="214"/>
      <c r="G27" s="214"/>
      <c r="H27" s="214"/>
      <c r="I27" s="214"/>
    </row>
    <row r="29" spans="1:9" ht="32.25" customHeight="1"/>
    <row r="30" spans="1:9" ht="15.75" thickBot="1">
      <c r="A30" s="205" t="s">
        <v>59</v>
      </c>
      <c r="B30" s="205"/>
      <c r="H30" s="206"/>
      <c r="I30" s="206"/>
    </row>
    <row r="31" spans="1:9">
      <c r="A31" s="205"/>
      <c r="B31" s="205"/>
      <c r="H31" s="207" t="s">
        <v>135</v>
      </c>
      <c r="I31" s="207"/>
    </row>
    <row r="32" spans="1:9">
      <c r="A32" s="205" t="s">
        <v>0</v>
      </c>
      <c r="B32" s="205"/>
      <c r="H32" s="205"/>
      <c r="I32" s="205"/>
    </row>
    <row r="33" spans="1:9">
      <c r="A33" s="205"/>
      <c r="B33" s="205"/>
      <c r="H33" s="205"/>
      <c r="I33" s="205"/>
    </row>
    <row r="34" spans="1:9" ht="15.75" thickBot="1">
      <c r="A34" s="205" t="s">
        <v>128</v>
      </c>
      <c r="B34" s="205"/>
      <c r="C34" s="92"/>
      <c r="D34" s="92"/>
      <c r="H34" s="206"/>
      <c r="I34" s="206"/>
    </row>
    <row r="35" spans="1:9">
      <c r="A35" s="205"/>
      <c r="B35" s="205"/>
      <c r="C35" s="92"/>
      <c r="D35" s="92"/>
      <c r="H35" s="207" t="s">
        <v>129</v>
      </c>
      <c r="I35" s="207"/>
    </row>
    <row r="39" spans="1:9">
      <c r="B39" s="94"/>
    </row>
  </sheetData>
  <mergeCells count="14">
    <mergeCell ref="A35:B35"/>
    <mergeCell ref="H35:I35"/>
    <mergeCell ref="A32:B32"/>
    <mergeCell ref="H32:I32"/>
    <mergeCell ref="A33:B33"/>
    <mergeCell ref="H33:I33"/>
    <mergeCell ref="A34:B34"/>
    <mergeCell ref="H34:I34"/>
    <mergeCell ref="A27:I27"/>
    <mergeCell ref="H30:I30"/>
    <mergeCell ref="H31:I31"/>
    <mergeCell ref="B7:G7"/>
    <mergeCell ref="A30:B30"/>
    <mergeCell ref="A31:B3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2023-11-23T11:03:04Z</dcterms:modified>
</cp:coreProperties>
</file>