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-120" yWindow="-120" windowWidth="20730" windowHeight="11760" activeTab="2"/>
  </bookViews>
  <sheets>
    <sheet name="Ф1" sheetId="1" r:id="rId1"/>
    <sheet name="Ф2" sheetId="2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  <definedName name="_xlnm.Print_Area" localSheetId="1">Ф2!$A$1:$F$70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4" l="1"/>
  <c r="F16" i="2" l="1"/>
  <c r="E16" i="2"/>
  <c r="D16" i="2"/>
  <c r="C16" i="2"/>
  <c r="F13" i="2"/>
  <c r="E13" i="2"/>
  <c r="D13" i="2"/>
  <c r="C13" i="2"/>
  <c r="D75" i="1"/>
  <c r="C75" i="1"/>
  <c r="D64" i="1"/>
  <c r="C64" i="1"/>
  <c r="D50" i="1"/>
  <c r="C50" i="1"/>
  <c r="D37" i="1"/>
  <c r="C37" i="1"/>
  <c r="D23" i="1"/>
  <c r="C23" i="1"/>
  <c r="I29" i="4" l="1"/>
  <c r="G29" i="4"/>
  <c r="F29" i="4"/>
  <c r="B29" i="4"/>
  <c r="C29" i="4"/>
  <c r="D29" i="4"/>
  <c r="E29" i="4"/>
  <c r="D16" i="4"/>
  <c r="C57" i="3"/>
  <c r="D57" i="3"/>
  <c r="C47" i="2"/>
  <c r="F57" i="2" l="1"/>
  <c r="E57" i="2"/>
  <c r="D57" i="2"/>
  <c r="C57" i="2"/>
  <c r="D25" i="3" l="1"/>
  <c r="F52" i="2" l="1"/>
  <c r="E52" i="2"/>
  <c r="E47" i="2"/>
  <c r="F47" i="2"/>
  <c r="B16" i="4" l="1"/>
  <c r="C16" i="4"/>
  <c r="C19" i="4" l="1"/>
  <c r="E16" i="4"/>
  <c r="F16" i="4"/>
  <c r="F19" i="4" s="1"/>
  <c r="G16" i="4"/>
  <c r="G19" i="4" s="1"/>
  <c r="H16" i="4"/>
  <c r="H19" i="4" s="1"/>
  <c r="I16" i="4"/>
  <c r="I19" i="4" s="1"/>
  <c r="E19" i="4" l="1"/>
  <c r="D19" i="4"/>
  <c r="B19" i="4"/>
  <c r="C25" i="4" l="1"/>
  <c r="D25" i="4"/>
  <c r="E25" i="4"/>
  <c r="F25" i="4"/>
  <c r="G25" i="4"/>
  <c r="H25" i="4"/>
  <c r="I25" i="4"/>
  <c r="B25" i="4"/>
  <c r="D66" i="3"/>
  <c r="C66" i="3"/>
  <c r="D36" i="3"/>
  <c r="D41" i="3" s="1"/>
  <c r="C25" i="3"/>
  <c r="D52" i="2"/>
  <c r="C52" i="2"/>
  <c r="D47" i="2" l="1"/>
  <c r="D70" i="3"/>
  <c r="C36" i="3"/>
  <c r="C41" i="3" s="1"/>
  <c r="C70" i="3" s="1"/>
  <c r="D40" i="1" l="1"/>
  <c r="C40" i="1"/>
  <c r="D41" i="1" l="1"/>
  <c r="C41" i="1"/>
</calcChain>
</file>

<file path=xl/sharedStrings.xml><?xml version="1.0" encoding="utf-8"?>
<sst xmlns="http://schemas.openxmlformats.org/spreadsheetml/2006/main" count="263" uniqueCount="196">
  <si>
    <t xml:space="preserve"> </t>
  </si>
  <si>
    <t>АО «Казахтелеком»</t>
  </si>
  <si>
    <t>Прим.</t>
  </si>
  <si>
    <t>Активы</t>
  </si>
  <si>
    <t>Внеоборотные активы</t>
  </si>
  <si>
    <t>Основные средства</t>
  </si>
  <si>
    <t>Активы в форме права пользования</t>
  </si>
  <si>
    <t>Нематериальные активы</t>
  </si>
  <si>
    <t>Гудвил</t>
  </si>
  <si>
    <t>Авансы, уплаченные за внеоборотные активы</t>
  </si>
  <si>
    <t xml:space="preserve">Инвестиции в ассоциированные организации </t>
  </si>
  <si>
    <t>Отложенные налоговые активы</t>
  </si>
  <si>
    <t>Затраты на заключение договоров</t>
  </si>
  <si>
    <t>Затраты на выполнение договоров</t>
  </si>
  <si>
    <t>Прочие внеоборотные нефинансовые активы</t>
  </si>
  <si>
    <r>
      <t>Прочие внеоборотные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финансовые активы</t>
    </r>
  </si>
  <si>
    <t>Итого 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</si>
  <si>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</si>
  <si>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</si>
  <si>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</si>
  <si>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</si>
  <si>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</si>
  <si>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>Финансовые активы, учитываемые по справедливой стоимости через прочий совокупный доход</t>
  </si>
  <si>
    <t xml:space="preserve">Денежные средства и их эквиваленты </t>
  </si>
  <si>
    <t>Активы, предназначенные для продажи</t>
  </si>
  <si>
    <t>Итого оборотные активы</t>
  </si>
  <si>
    <t>Итого активы</t>
  </si>
  <si>
    <t xml:space="preserve">Капитал и обязательства </t>
  </si>
  <si>
    <t>Акционерный капитал</t>
  </si>
  <si>
    <t>Собственные выкупленные акции</t>
  </si>
  <si>
    <t>Резерв по пересчёту иностранной валюты</t>
  </si>
  <si>
    <t>Прочие резервы</t>
  </si>
  <si>
    <t>Нераспределённая прибыль</t>
  </si>
  <si>
    <t>Неконтролирующие доли участия</t>
  </si>
  <si>
    <t>Итого капитал</t>
  </si>
  <si>
    <t>Долгосрочные обязательства</t>
  </si>
  <si>
    <t xml:space="preserve">Займы: долгосрочная часть </t>
  </si>
  <si>
    <t>Обязательства по аренде: долгосрочная часть</t>
  </si>
  <si>
    <t>Прочие долгосрочные финансовые обязательства</t>
  </si>
  <si>
    <t>Отложенные налоговые обязательства</t>
  </si>
  <si>
    <t>Обязательства по вознаграждениям работникам</t>
  </si>
  <si>
    <t>Долговая составляющая привилегированных акций</t>
  </si>
  <si>
    <t>Обязательства по ликвидации активов</t>
  </si>
  <si>
    <t>Итого долгосрочные обязательства</t>
  </si>
  <si>
    <t>Краткосрочные обязательства</t>
  </si>
  <si>
    <t>Займы: краткосрочная часть</t>
  </si>
  <si>
    <t>Обязательства по аренде: краткосрочная часть</t>
  </si>
  <si>
    <t>Прочие краткосрочные финансовые обязательства</t>
  </si>
  <si>
    <t>Краткосрочная часть обязательств по вознаграждениям работникам</t>
  </si>
  <si>
    <t>Торговая кредиторская задолженность</t>
  </si>
  <si>
    <t>Текущий корпоративный подоходный налог к уплате</t>
  </si>
  <si>
    <t>Прочие краткосрочные нефинансовые обязательства</t>
  </si>
  <si>
    <t>Обязательства, непосредственно связанные с активами, классифицированными как предназначенные для продажи</t>
  </si>
  <si>
    <t>Итого краткосрочные обязательства</t>
  </si>
  <si>
    <t>Итого обязательства</t>
  </si>
  <si>
    <t>Главный финансовый директор</t>
  </si>
  <si>
    <t>Узбеков А.А.</t>
  </si>
  <si>
    <t>Себестоимость реализации</t>
  </si>
  <si>
    <t>Валовая прибыль</t>
  </si>
  <si>
    <t>Общие и административные расходы</t>
  </si>
  <si>
    <t>Убытки от обесценения финансовых активов</t>
  </si>
  <si>
    <t>Расходы по реализации</t>
  </si>
  <si>
    <t>Сторнирование налогов и связанных с ними штрафов и пени</t>
  </si>
  <si>
    <t>Операционная прибыль</t>
  </si>
  <si>
    <t xml:space="preserve">Доля Группы в прибыли ассоциированных организаций </t>
  </si>
  <si>
    <t>Финансовые расходы</t>
  </si>
  <si>
    <t>Финансовые доходы</t>
  </si>
  <si>
    <t xml:space="preserve">Прибыль до налогообложения </t>
  </si>
  <si>
    <t>Расходы по подоходному налогу</t>
  </si>
  <si>
    <t>Собственников материнской компании</t>
  </si>
  <si>
    <t>Курсовые разницы при пересчёте отчётности зарубежных дочерних организаций</t>
  </si>
  <si>
    <t>Приходящийся на:</t>
  </si>
  <si>
    <t>Прибыль на акцию</t>
  </si>
  <si>
    <t>Операционная деятельность</t>
  </si>
  <si>
    <t>Корректировки на:</t>
  </si>
  <si>
    <t xml:space="preserve">Амортизацию нематериальных активов </t>
  </si>
  <si>
    <t xml:space="preserve">Изменения в обязательствах по вознаграждениям работников </t>
  </si>
  <si>
    <t>Списание стоимости товарно-материальных запасов до чистой стоимости реализации</t>
  </si>
  <si>
    <t xml:space="preserve">Финансовые доходы </t>
  </si>
  <si>
    <t>Движение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</si>
  <si>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</si>
  <si>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Изменение в торговой дебиторской задолженности</t>
  </si>
  <si>
    <t>Изменение в товарно-материальных запасах</t>
  </si>
  <si>
    <t>Изменение в прочих оборотных активах</t>
  </si>
  <si>
    <t>Изменение в авансах выданных</t>
  </si>
  <si>
    <t>Изменение в торговой кредиторской задолженности</t>
  </si>
  <si>
    <t>Изменение в затратах на заключение договоров и затратах на выполнение договоров</t>
  </si>
  <si>
    <t>Изменение в обязательствах по договору</t>
  </si>
  <si>
    <t>Изменение в прочих краткосрочных обязательствах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</si>
  <si>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</si>
  <si>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</si>
  <si>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</si>
  <si>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</si>
  <si>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Чистые денежные потоки, полученные от операционной деятельности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</si>
  <si>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</si>
  <si>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</si>
  <si>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</si>
  <si>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Поступления от реализации основных средств</t>
  </si>
  <si>
    <t>Выдача долгосрочных займов работникам</t>
  </si>
  <si>
    <t>Возврат займов от работников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</si>
  <si>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</si>
  <si>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</si>
  <si>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</si>
  <si>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</si>
  <si>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r>
      <t>Чистое изменение</t>
    </r>
    <r>
      <rPr>
        <b/>
        <sz val="9"/>
        <color rgb="FF000000"/>
        <rFont val="Arial"/>
        <family val="2"/>
        <charset val="204"/>
      </rPr>
      <t xml:space="preserve"> денежных средств и их эквивалентов</t>
    </r>
  </si>
  <si>
    <r>
      <t xml:space="preserve">Денежные средства и их эквиваленты, на </t>
    </r>
    <r>
      <rPr>
        <sz val="9"/>
        <color rgb="FF000000"/>
        <rFont val="Arial"/>
        <family val="2"/>
        <charset val="204"/>
      </rPr>
      <t>1 января</t>
    </r>
  </si>
  <si>
    <t>Приходится на собственников Материнской Компании</t>
  </si>
  <si>
    <t>Итого</t>
  </si>
  <si>
    <t xml:space="preserve">ПРОМЕЖУТОЧНЫЙ СОКРАЩЁННЫЙ КОНСОЛИДИРОВАННЫЙ ОТЧЁТ О ФИНАНСОВОМ ПОЛОЖЕНИИ </t>
  </si>
  <si>
    <t>Промежуточная сокращённая 
консолидированная финансовая отчётность (неаудированная)</t>
  </si>
  <si>
    <t>ПРОМЕЖУТОЧНЫЙ СОКРАЩЁННЫЙ КОНСОЛИДИРОВАННЫЙ ОТЧЁТ О СОВОКУПНОМ ДОХОДЕ</t>
  </si>
  <si>
    <t>ПРОМЕЖУТОЧНЫЙ СОКРАЩЁННЫЙ КОНСОЛИДИРОВАННЫЙ ОТЧЁТ О ДВИЖЕНИИ ДЕНЕЖНЫХ СРЕДСТВ</t>
  </si>
  <si>
    <t>ПРОМЕЖУТОЧНЫЙ СОКРАЩЁННЫЙ  КОНСОЛИДИРОВАННЫЙ ОТЧЁТ ОБ ИЗМЕНЕНИЯХ В КАПИТАЛЕ</t>
  </si>
  <si>
    <t>Прочий совокупный убыток (неаудировано)</t>
  </si>
  <si>
    <t>Чистая прибыль за период (неаудировано)</t>
  </si>
  <si>
    <t>Итого совокупный доход (неаудировано)</t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</si>
  <si>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нефинансовые активы</t>
    </r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</si>
  <si>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 xml:space="preserve">финансовые активы </t>
    </r>
  </si>
  <si>
    <r>
      <t>Итого капитал и обязательства</t>
    </r>
    <r>
      <rPr>
        <sz val="9"/>
        <color theme="1"/>
        <rFont val="Arial"/>
        <family val="2"/>
        <charset val="204"/>
      </rPr>
      <t xml:space="preserve"> </t>
    </r>
  </si>
  <si>
    <t xml:space="preserve">Сторнирование налогов и связанных с ними штрафов и пени </t>
  </si>
  <si>
    <t>Прибыль за отчётный период</t>
  </si>
  <si>
    <t>Прочий совокупный (убыток)/доход</t>
  </si>
  <si>
    <t>Итого совокупный доход за период, за вычетом подоходного налога</t>
  </si>
  <si>
    <t xml:space="preserve">Износ основных средств и активов в форме права пользования </t>
  </si>
  <si>
    <t>Ожидаемые кредитные убытки на денежные средства и их эквиваленты</t>
  </si>
  <si>
    <t>Эффект от курсовой разницы на денежные средства и их эквиваленты</t>
  </si>
  <si>
    <t>Прочий совокупный доход (неаудировано)</t>
  </si>
  <si>
    <t>В тыс. тенге</t>
  </si>
  <si>
    <t>Поступления от погашения финансовых активов, учитываемых по амортизированной стоимости</t>
  </si>
  <si>
    <t>(Расходы)/доходы от выбытия основных средств, нетто</t>
  </si>
  <si>
    <t>Прочие операционные доходы</t>
  </si>
  <si>
    <t>Прочие операционные расходы</t>
  </si>
  <si>
    <t>В тыс тенге</t>
  </si>
  <si>
    <t>Прим</t>
  </si>
  <si>
    <t>Узбеков АА</t>
  </si>
  <si>
    <t>Приобретение финансовых активов, учитываемых по амортизированной стоимости</t>
  </si>
  <si>
    <t>На 1 января 2020 года (аудировано)</t>
  </si>
  <si>
    <r>
      <t>На 1 января 2021 года</t>
    </r>
    <r>
      <rPr>
        <b/>
        <sz val="7"/>
        <color theme="1"/>
        <rFont val="Arial"/>
        <family val="2"/>
        <charset val="204"/>
      </rPr>
      <t xml:space="preserve"> (аудировано)</t>
    </r>
  </si>
  <si>
    <t>Финансовые активы, учитываемые по амортизированной стоимости</t>
  </si>
  <si>
    <t>Долгосрочные обязательства по договору</t>
  </si>
  <si>
    <t xml:space="preserve">Доля Группы в прибыли  ассоциированных организаций </t>
  </si>
  <si>
    <t>Чистые доходы от переоценки валютных статей</t>
  </si>
  <si>
    <r>
      <t>Базовая и разводненная, в отношении чистой прибыли за год,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относящаяся к держателям простых акций материнской компании</t>
    </r>
  </si>
  <si>
    <t>На 31 декабря 2020 года (аудировано)</t>
  </si>
  <si>
    <t>Прибыль до налогообложения за отчетный период</t>
  </si>
  <si>
    <t>Погашение обязательств по аренде</t>
  </si>
  <si>
    <t xml:space="preserve">Собственные выкупленные акции </t>
  </si>
  <si>
    <t xml:space="preserve">Резерв по пересчёту иностранной валюты </t>
  </si>
  <si>
    <t xml:space="preserve">Прочие резервы </t>
  </si>
  <si>
    <t>6, 17</t>
  </si>
  <si>
    <t xml:space="preserve"> Прим.</t>
  </si>
  <si>
    <t>Краткосрочные обязательства по договору</t>
  </si>
  <si>
    <t>Абдолдин А.С.</t>
  </si>
  <si>
    <t>Компенсация за оказание универсальных услуг в сельской местности</t>
  </si>
  <si>
    <t>Выручка по договорам с покупателями</t>
  </si>
  <si>
    <t>Доход от компенсации Telia и Turkcell</t>
  </si>
  <si>
    <r>
      <t>Дивиденды (неаудировано) (</t>
    </r>
    <r>
      <rPr>
        <i/>
        <sz val="7"/>
        <color theme="1"/>
        <rFont val="Arial"/>
        <family val="2"/>
        <charset val="204"/>
      </rPr>
      <t>Примечание 15)</t>
    </r>
  </si>
  <si>
    <t>−</t>
  </si>
  <si>
    <t>Возврат денежных средств с ограниченным правом использования</t>
  </si>
  <si>
    <t>Дивиденды полученные</t>
  </si>
  <si>
    <t>Дивиденды, выплаченные по простым и привилегированным акциям</t>
  </si>
  <si>
    <t>Дивиденды, выплаченные неконтролирующим долям участия</t>
  </si>
  <si>
    <t>2021 года (неаудировано)</t>
  </si>
  <si>
    <t>2020 года (неаудировано)*</t>
  </si>
  <si>
    <t>Итого совокупный доход приходящийся на:</t>
  </si>
  <si>
    <t>Размещение депозитов</t>
  </si>
  <si>
    <t>Раскрытие значительных неденежных операций представлено в Примечании 30</t>
  </si>
  <si>
    <t>На 30 сентября 2021 года (неаудировано)</t>
  </si>
  <si>
    <t>За три месяца, закончившиеся 30 сентября</t>
  </si>
  <si>
    <t>За три и девять месяцев, закончившиеся 30 сентября 2021 года</t>
  </si>
  <si>
    <t>За девять месяца, закончившиеся 30 сентября</t>
  </si>
  <si>
    <t>За девять месяцев, закончившиеся 30 сентября 2021 года</t>
  </si>
  <si>
    <t>За девять месяцев, закончившиеся 30 сентября 2021 года (неаудировано)</t>
  </si>
  <si>
    <t>За девять месяцев, закончившиеся 30 сентября 2020 год (неаудировано)*</t>
  </si>
  <si>
    <t>Чистое выбытие денежных средств при выбытии дочерней организации</t>
  </si>
  <si>
    <t>Поступления от погашения финансовых активов, учитываемых по справедливой стоимости через прочий совокупный доход</t>
  </si>
  <si>
    <t>Возврат средств по депозитам</t>
  </si>
  <si>
    <t>Изменение в доле участия в дочерних организациях, не приводящей к потере контроля</t>
  </si>
  <si>
    <t>* Некоторые суммы, указанные в этом столбце, не соответствуют промежуточной сокращённой консолидированной финансовой отчётности за три и девять месяцев, закончившиеся 30 сентября 2020 года, поскольку они отражают проведенные корректировки, как подробно описано в Примечании 4.</t>
  </si>
  <si>
    <t>Убытки от обесценения нефинансовых активов</t>
  </si>
  <si>
    <t>Убытки от выбытия основных средств, нетто</t>
  </si>
  <si>
    <t>Продажа неконтролирующей доли участия</t>
  </si>
  <si>
    <t>Денежные средства и их эквиваленты, на 30 сентября</t>
  </si>
  <si>
    <t>По состоянию на 30 сентября 2021года</t>
  </si>
  <si>
    <t>На 30 сентября 2021 года (неаудировано)</t>
  </si>
  <si>
    <t xml:space="preserve">Акционерный капитал </t>
  </si>
  <si>
    <t>И. о. Главного бухгалтера</t>
  </si>
  <si>
    <t>Чистые доходы/(расходы) от переоценки валютных статей</t>
  </si>
  <si>
    <t>Прочий совокупный доход/(убыток), подлежащий реклассификации в состав прибыли или убытка в последующих периодах (за вычетом налогов)</t>
  </si>
  <si>
    <t>Чистый прочий совокупный доход/(убыток), подлежащий реклассификации в состав прибыли или убытка в последующих периодах</t>
  </si>
  <si>
    <t>Прочий совокупный доход/(убыток), не подлежащий реклассификации в состав прибыли или убытка в последующих периодах (за вычетом налогов)</t>
  </si>
  <si>
    <t>Актуарные доходы/(убытки) по планам с установленными выплатами, за вычетом подоходного налога</t>
  </si>
  <si>
    <t>Чистый прочий совокупный доход/(убыток), не подлежащий реклассификации в состав прибыли или убытка в последующих периодах</t>
  </si>
  <si>
    <t xml:space="preserve">Прочий совокупный доход/(убыток) за период, за вычетом подоходного налога </t>
  </si>
  <si>
    <t>Чистые денежные потоки, (использованные в)/полученные от финансовой деятельности</t>
  </si>
  <si>
    <t>На 30 сентября 2020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</si>
</sst>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_);_(* \(#,##0\);_(* &quot;-&quot;_);_(@_)"/>
    <numFmt numFmtId="165" formatCode="_-* #,##0\ _₽_-;\-* #,##0\ _₽_-;_-* &quot;-&quot;??\ _₽_-;_-@_-"/>
  </numFmts>
  <fonts count="2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i/>
      <sz val="6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6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4" fontId="18" fillId="0" borderId="0" xfId="0" applyNumberFormat="1" applyFont="1" applyAlignment="1">
      <alignment horizontal="left" vertical="center" wrapText="1"/>
    </xf>
    <xf numFmtId="164" fontId="19" fillId="0" borderId="0" xfId="0" applyNumberFormat="1" applyFont="1" applyAlignment="1">
      <alignment horizontal="left" vertical="center" wrapText="1"/>
    </xf>
    <xf numFmtId="164" fontId="18" fillId="0" borderId="1" xfId="0" applyNumberFormat="1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left" vertical="center" wrapText="1"/>
    </xf>
    <xf numFmtId="164" fontId="18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164" fontId="14" fillId="0" borderId="0" xfId="0" applyNumberFormat="1" applyFont="1" applyAlignment="1">
      <alignment horizontal="left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164" fontId="15" fillId="0" borderId="3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5" fontId="7" fillId="0" borderId="0" xfId="1" applyNumberFormat="1" applyFont="1" applyAlignment="1">
      <alignment horizontal="left" vertical="center" wrapText="1"/>
    </xf>
    <xf numFmtId="165" fontId="6" fillId="0" borderId="0" xfId="1" applyNumberFormat="1" applyFont="1" applyAlignment="1">
      <alignment horizontal="left" vertical="center" wrapText="1"/>
    </xf>
    <xf numFmtId="165" fontId="7" fillId="0" borderId="2" xfId="1" applyNumberFormat="1" applyFont="1" applyBorder="1" applyAlignment="1">
      <alignment horizontal="left" vertical="center" wrapText="1"/>
    </xf>
    <xf numFmtId="165" fontId="0" fillId="0" borderId="0" xfId="1" applyNumberFormat="1" applyFont="1"/>
    <xf numFmtId="165" fontId="6" fillId="0" borderId="1" xfId="1" applyNumberFormat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left" vertical="center" wrapText="1"/>
    </xf>
    <xf numFmtId="165" fontId="6" fillId="0" borderId="2" xfId="1" applyNumberFormat="1" applyFont="1" applyBorder="1" applyAlignment="1">
      <alignment horizontal="left" vertical="center" wrapText="1"/>
    </xf>
    <xf numFmtId="165" fontId="9" fillId="0" borderId="0" xfId="1" applyNumberFormat="1" applyFont="1" applyAlignment="1">
      <alignment horizontal="left" vertical="center" wrapText="1"/>
    </xf>
    <xf numFmtId="165" fontId="8" fillId="0" borderId="0" xfId="1" applyNumberFormat="1" applyFont="1" applyAlignment="1">
      <alignment horizontal="left" vertical="center" wrapText="1"/>
    </xf>
    <xf numFmtId="165" fontId="6" fillId="0" borderId="3" xfId="1" applyNumberFormat="1" applyFont="1" applyBorder="1" applyAlignment="1">
      <alignment horizontal="left" vertical="center" wrapText="1"/>
    </xf>
    <xf numFmtId="165" fontId="7" fillId="0" borderId="3" xfId="1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/>
    <xf numFmtId="165" fontId="18" fillId="0" borderId="0" xfId="1" applyNumberFormat="1" applyFont="1" applyAlignment="1">
      <alignment horizontal="left" vertical="center" wrapText="1"/>
    </xf>
    <xf numFmtId="165" fontId="19" fillId="0" borderId="0" xfId="1" applyNumberFormat="1" applyFont="1" applyAlignment="1">
      <alignment horizontal="left" vertical="center" wrapText="1"/>
    </xf>
    <xf numFmtId="165" fontId="18" fillId="0" borderId="0" xfId="1" applyNumberFormat="1" applyFont="1" applyAlignment="1">
      <alignment vertical="center" wrapText="1"/>
    </xf>
    <xf numFmtId="165" fontId="19" fillId="0" borderId="0" xfId="1" applyNumberFormat="1" applyFont="1" applyAlignment="1">
      <alignment vertical="center" wrapText="1"/>
    </xf>
    <xf numFmtId="165" fontId="18" fillId="0" borderId="1" xfId="1" applyNumberFormat="1" applyFont="1" applyBorder="1" applyAlignment="1">
      <alignment vertical="center" wrapText="1"/>
    </xf>
    <xf numFmtId="165" fontId="19" fillId="0" borderId="1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43" fontId="9" fillId="0" borderId="0" xfId="1" applyNumberFormat="1" applyFont="1" applyBorder="1" applyAlignment="1">
      <alignment horizontal="right" vertical="center" wrapText="1"/>
    </xf>
    <xf numFmtId="43" fontId="8" fillId="0" borderId="0" xfId="1" applyNumberFormat="1" applyFont="1" applyBorder="1" applyAlignment="1">
      <alignment horizontal="right" vertical="center" wrapText="1"/>
    </xf>
    <xf numFmtId="0" fontId="22" fillId="0" borderId="4" xfId="0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left" vertical="center" wrapText="1"/>
    </xf>
    <xf numFmtId="165" fontId="7" fillId="0" borderId="4" xfId="1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5" fontId="9" fillId="0" borderId="1" xfId="1" applyNumberFormat="1" applyFont="1" applyBorder="1" applyAlignment="1">
      <alignment horizontal="left" vertical="center" wrapText="1"/>
    </xf>
    <xf numFmtId="165" fontId="8" fillId="0" borderId="1" xfId="1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left" vertical="center" wrapText="1"/>
    </xf>
    <xf numFmtId="165" fontId="14" fillId="0" borderId="0" xfId="1" applyNumberFormat="1" applyFont="1" applyAlignment="1">
      <alignment horizontal="left" vertical="center" wrapText="1"/>
    </xf>
    <xf numFmtId="165" fontId="13" fillId="0" borderId="1" xfId="1" applyNumberFormat="1" applyFont="1" applyBorder="1" applyAlignment="1">
      <alignment horizontal="left" vertical="center" wrapText="1"/>
    </xf>
    <xf numFmtId="165" fontId="14" fillId="0" borderId="1" xfId="1" applyNumberFormat="1" applyFont="1" applyBorder="1" applyAlignment="1">
      <alignment horizontal="left" vertical="center" wrapText="1"/>
    </xf>
    <xf numFmtId="165" fontId="14" fillId="0" borderId="4" xfId="1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4" fontId="14" fillId="0" borderId="4" xfId="0" applyNumberFormat="1" applyFont="1" applyBorder="1" applyAlignment="1">
      <alignment horizontal="left" vertical="center" wrapText="1"/>
    </xf>
    <xf numFmtId="165" fontId="15" fillId="0" borderId="0" xfId="1" applyNumberFormat="1" applyFont="1" applyAlignment="1">
      <alignment horizontal="left" vertical="center" wrapText="1"/>
    </xf>
    <xf numFmtId="165" fontId="15" fillId="0" borderId="1" xfId="1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5" fontId="0" fillId="0" borderId="0" xfId="0" applyNumberFormat="1"/>
    <xf numFmtId="0" fontId="6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5" fontId="6" fillId="0" borderId="0" xfId="1" applyNumberFormat="1" applyFont="1" applyFill="1" applyAlignment="1">
      <alignment horizontal="left" vertical="center" wrapText="1"/>
    </xf>
    <xf numFmtId="165" fontId="7" fillId="0" borderId="0" xfId="1" applyNumberFormat="1" applyFont="1" applyFill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>
      <alignment horizontal="left" vertical="center" wrapText="1"/>
    </xf>
    <xf numFmtId="0" fontId="0" fillId="0" borderId="0" xfId="0" applyFill="1"/>
    <xf numFmtId="165" fontId="6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left" vertical="center" wrapText="1"/>
    </xf>
    <xf numFmtId="165" fontId="6" fillId="0" borderId="4" xfId="1" applyNumberFormat="1" applyFont="1" applyFill="1" applyBorder="1" applyAlignment="1">
      <alignment horizontal="left" vertical="center" wrapText="1"/>
    </xf>
    <xf numFmtId="165" fontId="7" fillId="0" borderId="4" xfId="1" applyNumberFormat="1" applyFont="1" applyFill="1" applyBorder="1" applyAlignment="1">
      <alignment horizontal="left" vertical="center" wrapText="1"/>
    </xf>
    <xf numFmtId="165" fontId="18" fillId="0" borderId="1" xfId="1" applyNumberFormat="1" applyFont="1" applyFill="1" applyBorder="1" applyAlignment="1">
      <alignment vertical="center" wrapText="1"/>
    </xf>
    <xf numFmtId="165" fontId="19" fillId="0" borderId="1" xfId="1" applyNumberFormat="1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3" fontId="9" fillId="0" borderId="0" xfId="1" applyNumberFormat="1" applyFont="1" applyFill="1" applyBorder="1" applyAlignment="1">
      <alignment horizontal="right" vertical="center" wrapText="1"/>
    </xf>
    <xf numFmtId="43" fontId="8" fillId="0" borderId="0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7" fillId="0" borderId="0" xfId="0" applyFont="1"/>
    <xf numFmtId="0" fontId="12" fillId="0" borderId="0" xfId="0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164" fontId="14" fillId="0" borderId="4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165" fontId="7" fillId="0" borderId="0" xfId="1" applyNumberFormat="1" applyFont="1" applyBorder="1" applyAlignment="1">
      <alignment horizontal="left" vertical="center" wrapText="1"/>
    </xf>
    <xf numFmtId="165" fontId="6" fillId="0" borderId="0" xfId="1" applyNumberFormat="1" applyFont="1" applyFill="1"/>
    <xf numFmtId="165" fontId="0" fillId="0" borderId="0" xfId="1" applyNumberFormat="1" applyFont="1" applyFill="1"/>
    <xf numFmtId="164" fontId="6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71" zoomScaleNormal="100" workbookViewId="0">
      <selection activeCell="A88" sqref="A88:B88"/>
    </sheetView>
  </sheetViews>
  <sheetFormatPr defaultRowHeight="15"/>
  <cols>
    <col min="1" max="1" width="65.140625" customWidth="1"/>
    <col min="2" max="2" width="9.28515625" customWidth="1"/>
    <col min="3" max="4" width="15.7109375" customWidth="1"/>
    <col min="6" max="6" width="11.5703125" customWidth="1"/>
    <col min="7" max="7" width="12" customWidth="1"/>
  </cols>
  <sheetData>
    <row r="1" spans="1:7" ht="42" customHeight="1">
      <c r="A1" s="16" t="s">
        <v>1</v>
      </c>
      <c r="B1" s="186" t="s">
        <v>109</v>
      </c>
      <c r="C1" s="186"/>
      <c r="D1" s="186"/>
    </row>
    <row r="2" spans="1:7">
      <c r="A2" s="1"/>
      <c r="B2" s="2"/>
    </row>
    <row r="3" spans="1:7" ht="30.75" customHeight="1">
      <c r="A3" s="187" t="s">
        <v>108</v>
      </c>
      <c r="B3" s="187"/>
      <c r="C3" s="187"/>
      <c r="D3" s="187"/>
    </row>
    <row r="4" spans="1:7" ht="15.75">
      <c r="A4" s="3"/>
    </row>
    <row r="5" spans="1:7">
      <c r="A5" s="1" t="s">
        <v>183</v>
      </c>
    </row>
    <row r="7" spans="1:7">
      <c r="A7" s="39"/>
      <c r="B7" s="41"/>
      <c r="C7" s="30"/>
      <c r="D7" s="31"/>
    </row>
    <row r="8" spans="1:7" ht="42.75" customHeight="1" thickBot="1">
      <c r="A8" s="90" t="s">
        <v>127</v>
      </c>
      <c r="B8" s="91" t="s">
        <v>2</v>
      </c>
      <c r="C8" s="43" t="s">
        <v>167</v>
      </c>
      <c r="D8" s="42" t="s">
        <v>143</v>
      </c>
    </row>
    <row r="9" spans="1:7">
      <c r="A9" s="27" t="s">
        <v>0</v>
      </c>
      <c r="B9" s="25"/>
      <c r="C9" s="27"/>
      <c r="D9" s="33"/>
    </row>
    <row r="10" spans="1:7">
      <c r="A10" s="27" t="s">
        <v>3</v>
      </c>
      <c r="B10" s="25"/>
      <c r="C10" s="27"/>
      <c r="D10" s="33"/>
    </row>
    <row r="11" spans="1:7">
      <c r="A11" s="27" t="s">
        <v>4</v>
      </c>
      <c r="B11" s="29"/>
      <c r="C11" s="27"/>
      <c r="D11" s="13"/>
    </row>
    <row r="12" spans="1:7">
      <c r="A12" s="13" t="s">
        <v>5</v>
      </c>
      <c r="B12" s="22">
        <v>6</v>
      </c>
      <c r="C12" s="179">
        <v>446694165</v>
      </c>
      <c r="D12" s="150">
        <v>463047336</v>
      </c>
      <c r="F12" s="140"/>
      <c r="G12" s="140"/>
    </row>
    <row r="13" spans="1:7">
      <c r="A13" s="13" t="s">
        <v>6</v>
      </c>
      <c r="B13" s="22">
        <v>17</v>
      </c>
      <c r="C13" s="179">
        <v>74158413</v>
      </c>
      <c r="D13" s="150">
        <v>79694418</v>
      </c>
      <c r="F13" s="140"/>
      <c r="G13" s="140"/>
    </row>
    <row r="14" spans="1:7">
      <c r="A14" s="13" t="s">
        <v>7</v>
      </c>
      <c r="B14" s="22">
        <v>7</v>
      </c>
      <c r="C14" s="149">
        <v>201183432</v>
      </c>
      <c r="D14" s="150">
        <v>217353880</v>
      </c>
      <c r="F14" s="140"/>
      <c r="G14" s="140"/>
    </row>
    <row r="15" spans="1:7">
      <c r="A15" s="13" t="s">
        <v>8</v>
      </c>
      <c r="B15" s="22">
        <v>9</v>
      </c>
      <c r="C15" s="149">
        <v>152402245</v>
      </c>
      <c r="D15" s="150">
        <v>152402245</v>
      </c>
      <c r="F15" s="140"/>
      <c r="G15" s="140"/>
    </row>
    <row r="16" spans="1:7">
      <c r="A16" s="13" t="s">
        <v>9</v>
      </c>
      <c r="B16" s="22">
        <v>6</v>
      </c>
      <c r="C16" s="149">
        <v>3736826</v>
      </c>
      <c r="D16" s="150">
        <v>3237280</v>
      </c>
      <c r="F16" s="140"/>
      <c r="G16" s="140"/>
    </row>
    <row r="17" spans="1:7">
      <c r="A17" s="13" t="s">
        <v>10</v>
      </c>
      <c r="B17" s="22">
        <v>8</v>
      </c>
      <c r="C17" s="149">
        <v>3552297</v>
      </c>
      <c r="D17" s="150">
        <v>2982957</v>
      </c>
      <c r="F17" s="140"/>
      <c r="G17" s="140"/>
    </row>
    <row r="18" spans="1:7">
      <c r="A18" s="13" t="s">
        <v>11</v>
      </c>
      <c r="B18" s="22"/>
      <c r="C18" s="149">
        <v>1939285</v>
      </c>
      <c r="D18" s="150">
        <v>1980671</v>
      </c>
      <c r="F18" s="140"/>
      <c r="G18" s="140"/>
    </row>
    <row r="19" spans="1:7">
      <c r="A19" s="13" t="s">
        <v>12</v>
      </c>
      <c r="B19" s="22"/>
      <c r="C19" s="149">
        <v>2323272</v>
      </c>
      <c r="D19" s="150">
        <v>1732174</v>
      </c>
      <c r="F19" s="140"/>
      <c r="G19" s="140"/>
    </row>
    <row r="20" spans="1:7">
      <c r="A20" s="13" t="s">
        <v>13</v>
      </c>
      <c r="B20" s="22"/>
      <c r="C20" s="149">
        <v>166408</v>
      </c>
      <c r="D20" s="150">
        <v>350648</v>
      </c>
      <c r="F20" s="140"/>
      <c r="G20" s="140"/>
    </row>
    <row r="21" spans="1:7">
      <c r="A21" s="13" t="s">
        <v>14</v>
      </c>
      <c r="B21" s="23"/>
      <c r="C21" s="149">
        <v>1876799</v>
      </c>
      <c r="D21" s="150">
        <v>1819045</v>
      </c>
      <c r="F21" s="140"/>
      <c r="G21" s="140"/>
    </row>
    <row r="22" spans="1:7" ht="15.75" thickBot="1">
      <c r="A22" s="13" t="s">
        <v>15</v>
      </c>
      <c r="B22" s="22">
        <v>10</v>
      </c>
      <c r="C22" s="154">
        <v>6226924</v>
      </c>
      <c r="D22" s="150">
        <v>4789179</v>
      </c>
      <c r="F22" s="140"/>
      <c r="G22" s="140"/>
    </row>
    <row r="23" spans="1:7" ht="15.75" thickBot="1">
      <c r="A23" s="26" t="s">
        <v>16</v>
      </c>
      <c r="B23" s="34"/>
      <c r="C23" s="95">
        <f>C12+C13+C14+C15+C16+C17+C18+C19+C20+C21+C22</f>
        <v>894260066</v>
      </c>
      <c r="D23" s="96">
        <f>D12+D13+D14+D15+D16+D17+D18+D19+D20+D21+D22</f>
        <v>929389833</v>
      </c>
      <c r="F23" s="140"/>
      <c r="G23" s="140"/>
    </row>
    <row r="24" spans="1:7">
      <c r="A24" s="35" t="s">
        <v>0</v>
      </c>
      <c r="B24" s="34"/>
      <c r="C24" s="26"/>
      <c r="D24" s="35"/>
      <c r="F24" s="140"/>
      <c r="G24" s="140"/>
    </row>
    <row r="25" spans="1:7">
      <c r="A25" s="27" t="s">
        <v>17</v>
      </c>
      <c r="B25" s="25"/>
      <c r="C25" s="27"/>
      <c r="D25" s="13"/>
      <c r="F25" s="140"/>
      <c r="G25" s="140"/>
    </row>
    <row r="26" spans="1:7">
      <c r="A26" s="13" t="s">
        <v>18</v>
      </c>
      <c r="B26" s="22"/>
      <c r="C26" s="149">
        <v>11793706</v>
      </c>
      <c r="D26" s="150">
        <v>15490029</v>
      </c>
      <c r="F26" s="140"/>
      <c r="G26" s="140"/>
    </row>
    <row r="27" spans="1:7">
      <c r="A27" s="13" t="s">
        <v>19</v>
      </c>
      <c r="B27" s="22">
        <v>11</v>
      </c>
      <c r="C27" s="149">
        <v>44882663</v>
      </c>
      <c r="D27" s="150">
        <v>34711705</v>
      </c>
      <c r="F27" s="140"/>
      <c r="G27" s="140"/>
    </row>
    <row r="28" spans="1:7">
      <c r="A28" s="13" t="s">
        <v>20</v>
      </c>
      <c r="B28" s="22"/>
      <c r="C28" s="149">
        <v>5588279</v>
      </c>
      <c r="D28" s="150">
        <v>4651549</v>
      </c>
      <c r="F28" s="140"/>
      <c r="G28" s="140"/>
    </row>
    <row r="29" spans="1:7">
      <c r="A29" s="13" t="s">
        <v>21</v>
      </c>
      <c r="B29" s="22"/>
      <c r="C29" s="149">
        <v>319046</v>
      </c>
      <c r="D29" s="150">
        <v>4166824</v>
      </c>
      <c r="F29" s="140"/>
      <c r="G29" s="140"/>
    </row>
    <row r="30" spans="1:7" hidden="1">
      <c r="A30" s="13" t="s">
        <v>12</v>
      </c>
      <c r="B30" s="22"/>
      <c r="C30" s="149">
        <v>319046</v>
      </c>
      <c r="D30" s="180"/>
      <c r="F30" s="140"/>
      <c r="G30" s="140"/>
    </row>
    <row r="31" spans="1:7">
      <c r="A31" s="13" t="s">
        <v>13</v>
      </c>
      <c r="B31" s="22"/>
      <c r="C31" s="149">
        <v>843490</v>
      </c>
      <c r="D31" s="150">
        <v>865890</v>
      </c>
      <c r="F31" s="140"/>
      <c r="G31" s="140"/>
    </row>
    <row r="32" spans="1:7">
      <c r="A32" s="13" t="s">
        <v>116</v>
      </c>
      <c r="B32" s="22"/>
      <c r="C32" s="149">
        <v>4883399</v>
      </c>
      <c r="D32" s="150">
        <v>7300331</v>
      </c>
      <c r="F32" s="140"/>
      <c r="G32" s="140"/>
    </row>
    <row r="33" spans="1:7">
      <c r="A33" s="13" t="s">
        <v>117</v>
      </c>
      <c r="B33" s="22">
        <v>12</v>
      </c>
      <c r="C33" s="149">
        <v>60678962</v>
      </c>
      <c r="D33" s="150">
        <v>3626074</v>
      </c>
      <c r="F33" s="140"/>
      <c r="G33" s="140"/>
    </row>
    <row r="34" spans="1:7" ht="24" hidden="1">
      <c r="A34" s="13" t="s">
        <v>22</v>
      </c>
      <c r="B34" s="22">
        <v>14</v>
      </c>
      <c r="C34" s="180"/>
      <c r="D34" s="180"/>
      <c r="F34" s="140"/>
      <c r="G34" s="140"/>
    </row>
    <row r="35" spans="1:7">
      <c r="A35" s="13" t="s">
        <v>138</v>
      </c>
      <c r="B35" s="22">
        <v>13</v>
      </c>
      <c r="C35" s="149">
        <v>26893371</v>
      </c>
      <c r="D35" s="150">
        <v>18923399</v>
      </c>
      <c r="F35" s="140"/>
      <c r="G35" s="140"/>
    </row>
    <row r="36" spans="1:7" ht="15.75" thickBot="1">
      <c r="A36" s="7" t="s">
        <v>23</v>
      </c>
      <c r="B36" s="24">
        <v>14</v>
      </c>
      <c r="C36" s="154">
        <v>128529467</v>
      </c>
      <c r="D36" s="155">
        <v>94428532</v>
      </c>
      <c r="F36" s="140"/>
      <c r="G36" s="140"/>
    </row>
    <row r="37" spans="1:7">
      <c r="A37" s="27"/>
      <c r="B37" s="36"/>
      <c r="C37" s="151">
        <f>C26+C27+C28+C29+C31+C32+C33+C35+C36</f>
        <v>284412383</v>
      </c>
      <c r="D37" s="152">
        <f>D26+D27+D28+D29+D31+D32+D33+D35+D36</f>
        <v>184164333</v>
      </c>
      <c r="F37" s="140"/>
      <c r="G37" s="140"/>
    </row>
    <row r="38" spans="1:7">
      <c r="A38" s="27" t="s">
        <v>0</v>
      </c>
      <c r="B38" s="36"/>
      <c r="C38" s="149"/>
      <c r="D38" s="150"/>
      <c r="F38" s="140"/>
      <c r="G38" s="140"/>
    </row>
    <row r="39" spans="1:7" ht="15.75" thickBot="1">
      <c r="A39" s="7" t="s">
        <v>24</v>
      </c>
      <c r="B39" s="185"/>
      <c r="C39" s="154">
        <v>0</v>
      </c>
      <c r="D39" s="155">
        <v>1872008</v>
      </c>
      <c r="F39" s="140"/>
      <c r="G39" s="140"/>
    </row>
    <row r="40" spans="1:7" ht="15.75" thickBot="1">
      <c r="A40" s="11" t="s">
        <v>25</v>
      </c>
      <c r="B40" s="37"/>
      <c r="C40" s="181">
        <f>C37+C39</f>
        <v>284412383</v>
      </c>
      <c r="D40" s="182">
        <f>D37+D39</f>
        <v>186036341</v>
      </c>
      <c r="F40" s="140"/>
      <c r="G40" s="140"/>
    </row>
    <row r="41" spans="1:7" ht="15.75" thickBot="1">
      <c r="A41" s="8" t="s">
        <v>26</v>
      </c>
      <c r="B41" s="38"/>
      <c r="C41" s="183">
        <f>C23+C40</f>
        <v>1178672449</v>
      </c>
      <c r="D41" s="184">
        <f>D23+D40</f>
        <v>1115426174</v>
      </c>
      <c r="F41" s="140"/>
      <c r="G41" s="140"/>
    </row>
    <row r="42" spans="1:7" ht="15.75" thickTop="1">
      <c r="F42" s="140"/>
      <c r="G42" s="140"/>
    </row>
    <row r="43" spans="1:7">
      <c r="A43" s="27" t="s">
        <v>0</v>
      </c>
      <c r="B43" s="25"/>
      <c r="C43" s="27"/>
      <c r="D43" s="13"/>
      <c r="F43" s="140"/>
      <c r="G43" s="140"/>
    </row>
    <row r="44" spans="1:7">
      <c r="A44" s="27" t="s">
        <v>27</v>
      </c>
      <c r="B44" s="25"/>
      <c r="C44" s="27"/>
      <c r="D44" s="13"/>
      <c r="F44" s="140"/>
      <c r="G44" s="140"/>
    </row>
    <row r="45" spans="1:7">
      <c r="A45" s="13" t="s">
        <v>28</v>
      </c>
      <c r="B45" s="22">
        <v>15</v>
      </c>
      <c r="C45" s="95">
        <v>12136529</v>
      </c>
      <c r="D45" s="94">
        <v>12136529</v>
      </c>
      <c r="F45" s="140"/>
      <c r="G45" s="140"/>
    </row>
    <row r="46" spans="1:7">
      <c r="A46" s="13" t="s">
        <v>29</v>
      </c>
      <c r="B46" s="22">
        <v>15</v>
      </c>
      <c r="C46" s="95">
        <v>-7065614</v>
      </c>
      <c r="D46" s="94">
        <v>-7065614</v>
      </c>
      <c r="F46" s="140"/>
      <c r="G46" s="140"/>
    </row>
    <row r="47" spans="1:7">
      <c r="A47" s="13" t="s">
        <v>30</v>
      </c>
      <c r="B47" s="22">
        <v>15</v>
      </c>
      <c r="C47" s="95">
        <v>-7330</v>
      </c>
      <c r="D47" s="94">
        <v>-17200</v>
      </c>
      <c r="F47" s="140"/>
      <c r="G47" s="140"/>
    </row>
    <row r="48" spans="1:7">
      <c r="A48" s="13" t="s">
        <v>31</v>
      </c>
      <c r="B48" s="22">
        <v>15</v>
      </c>
      <c r="C48" s="95">
        <v>1820479</v>
      </c>
      <c r="D48" s="94">
        <v>1820479</v>
      </c>
      <c r="F48" s="140"/>
      <c r="G48" s="140"/>
    </row>
    <row r="49" spans="1:7" ht="15.75" thickBot="1">
      <c r="A49" s="7" t="s">
        <v>32</v>
      </c>
      <c r="B49" s="24"/>
      <c r="C49" s="98">
        <v>566336391</v>
      </c>
      <c r="D49" s="99">
        <v>476006801</v>
      </c>
      <c r="F49" s="140"/>
      <c r="G49" s="140"/>
    </row>
    <row r="50" spans="1:7">
      <c r="A50" s="13"/>
      <c r="B50" s="36"/>
      <c r="C50" s="95">
        <f>C45+C46+C47+C48+C49</f>
        <v>573220455</v>
      </c>
      <c r="D50" s="94">
        <f>D45+D46+D47+D48+D49</f>
        <v>482880995</v>
      </c>
      <c r="F50" s="140"/>
      <c r="G50" s="140"/>
    </row>
    <row r="51" spans="1:7">
      <c r="A51" s="13" t="s">
        <v>0</v>
      </c>
      <c r="B51" s="36"/>
      <c r="C51" s="27"/>
      <c r="D51" s="13"/>
      <c r="F51" s="140"/>
      <c r="G51" s="140"/>
    </row>
    <row r="52" spans="1:7" ht="15.75" thickBot="1">
      <c r="A52" s="7" t="s">
        <v>33</v>
      </c>
      <c r="B52" s="37"/>
      <c r="C52" s="98">
        <v>64143545</v>
      </c>
      <c r="D52" s="99">
        <v>35659002</v>
      </c>
      <c r="F52" s="140"/>
      <c r="G52" s="140"/>
    </row>
    <row r="53" spans="1:7" ht="15.75" thickBot="1">
      <c r="A53" s="11" t="s">
        <v>34</v>
      </c>
      <c r="B53" s="37"/>
      <c r="C53" s="98">
        <v>637364000</v>
      </c>
      <c r="D53" s="99">
        <v>518539997</v>
      </c>
      <c r="F53" s="140"/>
      <c r="G53" s="140"/>
    </row>
    <row r="54" spans="1:7">
      <c r="A54" s="27" t="s">
        <v>0</v>
      </c>
      <c r="B54" s="25"/>
      <c r="C54" s="27"/>
      <c r="D54" s="13"/>
      <c r="F54" s="140"/>
      <c r="G54" s="140"/>
    </row>
    <row r="55" spans="1:7">
      <c r="A55" s="27" t="s">
        <v>35</v>
      </c>
      <c r="B55" s="25"/>
      <c r="C55" s="27"/>
      <c r="D55" s="13"/>
      <c r="F55" s="140"/>
      <c r="G55" s="140"/>
    </row>
    <row r="56" spans="1:7">
      <c r="A56" s="13" t="s">
        <v>36</v>
      </c>
      <c r="B56" s="22">
        <v>16</v>
      </c>
      <c r="C56" s="149">
        <v>299263440</v>
      </c>
      <c r="D56" s="150">
        <v>316290589</v>
      </c>
      <c r="F56" s="140"/>
      <c r="G56" s="140"/>
    </row>
    <row r="57" spans="1:7">
      <c r="A57" s="13" t="s">
        <v>37</v>
      </c>
      <c r="B57" s="22">
        <v>17</v>
      </c>
      <c r="C57" s="149">
        <v>36039206</v>
      </c>
      <c r="D57" s="150">
        <v>42461444</v>
      </c>
      <c r="F57" s="140"/>
      <c r="G57" s="140"/>
    </row>
    <row r="58" spans="1:7">
      <c r="A58" s="13" t="s">
        <v>38</v>
      </c>
      <c r="B58" s="22"/>
      <c r="C58" s="149">
        <v>217885</v>
      </c>
      <c r="D58" s="150">
        <v>1001</v>
      </c>
      <c r="F58" s="140"/>
      <c r="G58" s="140"/>
    </row>
    <row r="59" spans="1:7">
      <c r="A59" s="33" t="s">
        <v>39</v>
      </c>
      <c r="B59" s="22"/>
      <c r="C59" s="149">
        <v>34789566</v>
      </c>
      <c r="D59" s="150">
        <v>37293300</v>
      </c>
      <c r="F59" s="140"/>
      <c r="G59" s="140"/>
    </row>
    <row r="60" spans="1:7">
      <c r="A60" s="13" t="s">
        <v>40</v>
      </c>
      <c r="B60" s="22"/>
      <c r="C60" s="149">
        <v>16020072</v>
      </c>
      <c r="D60" s="150">
        <v>16265307</v>
      </c>
      <c r="F60" s="140"/>
      <c r="G60" s="140"/>
    </row>
    <row r="61" spans="1:7">
      <c r="A61" s="13" t="s">
        <v>41</v>
      </c>
      <c r="B61" s="22">
        <v>15</v>
      </c>
      <c r="C61" s="149">
        <v>814868</v>
      </c>
      <c r="D61" s="150">
        <v>814868</v>
      </c>
      <c r="F61" s="140"/>
      <c r="G61" s="140"/>
    </row>
    <row r="62" spans="1:7">
      <c r="A62" s="13" t="s">
        <v>139</v>
      </c>
      <c r="B62" s="22">
        <v>18</v>
      </c>
      <c r="C62" s="149">
        <v>7105952</v>
      </c>
      <c r="D62" s="150">
        <v>6355295</v>
      </c>
      <c r="F62" s="140"/>
      <c r="G62" s="140"/>
    </row>
    <row r="63" spans="1:7" ht="15.75" thickBot="1">
      <c r="A63" s="13" t="s">
        <v>42</v>
      </c>
      <c r="B63" s="22"/>
      <c r="C63" s="154">
        <v>8414059</v>
      </c>
      <c r="D63" s="155">
        <v>7926958</v>
      </c>
      <c r="F63" s="140"/>
      <c r="G63" s="140"/>
    </row>
    <row r="64" spans="1:7" ht="15.75" thickBot="1">
      <c r="A64" s="26" t="s">
        <v>43</v>
      </c>
      <c r="B64" s="34"/>
      <c r="C64" s="95">
        <f>C56+C57+C58+C59+C60+C61+C62+C63</f>
        <v>402665048</v>
      </c>
      <c r="D64" s="94">
        <f>D56+D57+D58+D59+D60+D61+D62+D63</f>
        <v>427408762</v>
      </c>
      <c r="F64" s="140"/>
      <c r="G64" s="140"/>
    </row>
    <row r="65" spans="1:7">
      <c r="A65" s="35" t="s">
        <v>0</v>
      </c>
      <c r="B65" s="34"/>
      <c r="C65" s="26"/>
      <c r="D65" s="35"/>
      <c r="F65" s="140"/>
      <c r="G65" s="140"/>
    </row>
    <row r="66" spans="1:7">
      <c r="A66" s="27" t="s">
        <v>44</v>
      </c>
      <c r="B66" s="25"/>
      <c r="C66" s="27"/>
      <c r="D66" s="13"/>
      <c r="F66" s="140"/>
      <c r="G66" s="140"/>
    </row>
    <row r="67" spans="1:7">
      <c r="A67" s="33" t="s">
        <v>45</v>
      </c>
      <c r="B67" s="22">
        <v>16</v>
      </c>
      <c r="C67" s="95">
        <v>23336396</v>
      </c>
      <c r="D67" s="94">
        <v>46111485</v>
      </c>
      <c r="F67" s="140"/>
      <c r="G67" s="140"/>
    </row>
    <row r="68" spans="1:7">
      <c r="A68" s="33" t="s">
        <v>46</v>
      </c>
      <c r="B68" s="22">
        <v>17</v>
      </c>
      <c r="C68" s="95">
        <v>15976374</v>
      </c>
      <c r="D68" s="94">
        <v>16649191</v>
      </c>
      <c r="F68" s="140"/>
      <c r="G68" s="140"/>
    </row>
    <row r="69" spans="1:7">
      <c r="A69" s="33" t="s">
        <v>47</v>
      </c>
      <c r="B69" s="22">
        <v>19</v>
      </c>
      <c r="C69" s="95">
        <v>13991036</v>
      </c>
      <c r="D69" s="94">
        <v>21157700</v>
      </c>
      <c r="F69" s="140"/>
      <c r="G69" s="140"/>
    </row>
    <row r="70" spans="1:7">
      <c r="A70" s="33" t="s">
        <v>48</v>
      </c>
      <c r="B70" s="22"/>
      <c r="C70" s="95">
        <v>1414934</v>
      </c>
      <c r="D70" s="94">
        <v>1150837</v>
      </c>
      <c r="F70" s="140"/>
      <c r="G70" s="140"/>
    </row>
    <row r="71" spans="1:7">
      <c r="A71" s="33" t="s">
        <v>49</v>
      </c>
      <c r="B71" s="22"/>
      <c r="C71" s="95">
        <v>36697321</v>
      </c>
      <c r="D71" s="94">
        <v>54866134</v>
      </c>
      <c r="F71" s="140"/>
      <c r="G71" s="140"/>
    </row>
    <row r="72" spans="1:7">
      <c r="A72" s="33" t="s">
        <v>50</v>
      </c>
      <c r="B72" s="22"/>
      <c r="C72" s="101">
        <v>6714488</v>
      </c>
      <c r="D72" s="102">
        <v>0</v>
      </c>
      <c r="F72" s="140"/>
      <c r="G72" s="140"/>
    </row>
    <row r="73" spans="1:7">
      <c r="A73" s="33" t="s">
        <v>151</v>
      </c>
      <c r="B73" s="22">
        <v>20</v>
      </c>
      <c r="C73" s="95">
        <v>20042128</v>
      </c>
      <c r="D73" s="94">
        <v>18589517</v>
      </c>
      <c r="F73" s="140"/>
      <c r="G73" s="140"/>
    </row>
    <row r="74" spans="1:7" ht="15.75" thickBot="1">
      <c r="A74" s="46" t="s">
        <v>51</v>
      </c>
      <c r="B74" s="24">
        <v>21</v>
      </c>
      <c r="C74" s="98">
        <v>20470724</v>
      </c>
      <c r="D74" s="99">
        <v>10057334</v>
      </c>
      <c r="F74" s="140"/>
      <c r="G74" s="140"/>
    </row>
    <row r="75" spans="1:7">
      <c r="A75" s="13"/>
      <c r="B75" s="36"/>
      <c r="C75" s="95">
        <f>C67+C68+C69+C70+C71+C72+C73+C74</f>
        <v>138643401</v>
      </c>
      <c r="D75" s="94">
        <f>D67+D68+D69+D70+D71+D72+D73+D74</f>
        <v>168582198</v>
      </c>
      <c r="F75" s="140"/>
      <c r="G75" s="140"/>
    </row>
    <row r="76" spans="1:7">
      <c r="A76" s="13"/>
      <c r="B76" s="22"/>
      <c r="C76" s="27"/>
      <c r="D76" s="13"/>
      <c r="F76" s="140"/>
      <c r="G76" s="140"/>
    </row>
    <row r="77" spans="1:7" ht="24.75" thickBot="1">
      <c r="A77" s="7" t="s">
        <v>52</v>
      </c>
      <c r="B77" s="24"/>
      <c r="C77" s="98">
        <v>0</v>
      </c>
      <c r="D77" s="99">
        <v>895217</v>
      </c>
      <c r="F77" s="140"/>
      <c r="G77" s="140"/>
    </row>
    <row r="78" spans="1:7" ht="15.75" thickBot="1">
      <c r="A78" s="11" t="s">
        <v>53</v>
      </c>
      <c r="B78" s="24"/>
      <c r="C78" s="98">
        <v>138643401</v>
      </c>
      <c r="D78" s="99">
        <v>169477415</v>
      </c>
      <c r="F78" s="140"/>
      <c r="G78" s="140"/>
    </row>
    <row r="79" spans="1:7" ht="15.75" thickBot="1">
      <c r="A79" s="11" t="s">
        <v>54</v>
      </c>
      <c r="B79" s="24"/>
      <c r="C79" s="98">
        <v>541308449</v>
      </c>
      <c r="D79" s="99">
        <v>596886177</v>
      </c>
      <c r="F79" s="140"/>
      <c r="G79" s="140"/>
    </row>
    <row r="80" spans="1:7" ht="15.75" thickBot="1">
      <c r="A80" s="8" t="s">
        <v>118</v>
      </c>
      <c r="B80" s="47"/>
      <c r="C80" s="103">
        <v>1178672449</v>
      </c>
      <c r="D80" s="104">
        <v>1115426174</v>
      </c>
      <c r="F80" s="140"/>
      <c r="G80" s="140"/>
    </row>
    <row r="81" spans="1:4" ht="15.75" thickTop="1"/>
    <row r="82" spans="1:4" ht="29.25" customHeight="1">
      <c r="A82" s="191"/>
      <c r="B82" s="191"/>
      <c r="C82" s="191"/>
      <c r="D82" s="191"/>
    </row>
    <row r="84" spans="1:4" ht="15.75" thickBot="1">
      <c r="A84" s="188" t="s">
        <v>55</v>
      </c>
      <c r="B84" s="188"/>
      <c r="C84" s="189"/>
      <c r="D84" s="189"/>
    </row>
    <row r="85" spans="1:4">
      <c r="A85" s="188"/>
      <c r="B85" s="188"/>
      <c r="C85" s="190" t="s">
        <v>56</v>
      </c>
      <c r="D85" s="190"/>
    </row>
    <row r="86" spans="1:4">
      <c r="A86" s="188" t="s">
        <v>0</v>
      </c>
      <c r="B86" s="188"/>
      <c r="C86" s="188"/>
      <c r="D86" s="188"/>
    </row>
    <row r="87" spans="1:4">
      <c r="A87" s="188"/>
      <c r="B87" s="188"/>
      <c r="C87" s="188"/>
      <c r="D87" s="188"/>
    </row>
    <row r="88" spans="1:4" ht="15.75" thickBot="1">
      <c r="A88" s="188" t="s">
        <v>186</v>
      </c>
      <c r="B88" s="188"/>
      <c r="C88" s="189"/>
      <c r="D88" s="189"/>
    </row>
    <row r="89" spans="1:4">
      <c r="A89" s="188"/>
      <c r="B89" s="188"/>
      <c r="C89" s="190" t="s">
        <v>152</v>
      </c>
      <c r="D89" s="190"/>
    </row>
  </sheetData>
  <mergeCells count="15">
    <mergeCell ref="B1:D1"/>
    <mergeCell ref="A3:D3"/>
    <mergeCell ref="A88:B88"/>
    <mergeCell ref="C88:D88"/>
    <mergeCell ref="A89:B89"/>
    <mergeCell ref="C89:D89"/>
    <mergeCell ref="A82:D82"/>
    <mergeCell ref="A87:B87"/>
    <mergeCell ref="C87:D87"/>
    <mergeCell ref="A84:B84"/>
    <mergeCell ref="C84:D84"/>
    <mergeCell ref="A85:B85"/>
    <mergeCell ref="C85:D85"/>
    <mergeCell ref="A86:B86"/>
    <mergeCell ref="C86:D86"/>
  </mergeCells>
  <pageMargins left="0.7" right="0.7" top="0.75" bottom="0.75" header="0.3" footer="0.3"/>
  <pageSetup paperSize="9" scale="53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BreakPreview" zoomScaleNormal="110" zoomScaleSheetLayoutView="100" workbookViewId="0">
      <pane xSplit="1" ySplit="9" topLeftCell="C58" activePane="bottomRight" state="frozen"/>
      <selection pane="topRight" activeCell="B1" sqref="B1"/>
      <selection pane="bottomLeft" activeCell="A10" sqref="A10"/>
      <selection pane="bottomRight" activeCell="A59" sqref="A59"/>
    </sheetView>
  </sheetViews>
  <sheetFormatPr defaultRowHeight="15"/>
  <cols>
    <col min="1" max="1" width="54.42578125" style="9" customWidth="1"/>
    <col min="2" max="2" width="9.7109375" bestFit="1" customWidth="1"/>
    <col min="3" max="3" width="17.42578125" customWidth="1"/>
    <col min="4" max="4" width="20.42578125" customWidth="1"/>
    <col min="5" max="6" width="18.28515625" customWidth="1"/>
    <col min="8" max="8" width="0.28515625" customWidth="1"/>
  </cols>
  <sheetData>
    <row r="1" spans="1:6" ht="30" customHeight="1">
      <c r="A1" s="16" t="s">
        <v>1</v>
      </c>
      <c r="B1" s="148"/>
      <c r="C1" s="148"/>
      <c r="D1" s="186" t="s">
        <v>109</v>
      </c>
      <c r="E1" s="186"/>
      <c r="F1" s="186"/>
    </row>
    <row r="2" spans="1:6">
      <c r="A2" s="1"/>
      <c r="B2" s="2"/>
    </row>
    <row r="3" spans="1:6" ht="15.75" customHeight="1">
      <c r="A3" s="193" t="s">
        <v>110</v>
      </c>
      <c r="B3" s="193"/>
      <c r="C3" s="193"/>
      <c r="D3" s="193"/>
      <c r="E3" s="193"/>
      <c r="F3" s="193"/>
    </row>
    <row r="4" spans="1:6" ht="15.75">
      <c r="A4" s="3"/>
    </row>
    <row r="5" spans="1:6" ht="24.75" customHeight="1">
      <c r="A5" s="1" t="s">
        <v>169</v>
      </c>
    </row>
    <row r="8" spans="1:6" ht="19.5" customHeight="1" thickBot="1">
      <c r="A8" s="122"/>
      <c r="B8" s="123"/>
      <c r="C8" s="192" t="s">
        <v>168</v>
      </c>
      <c r="D8" s="192"/>
      <c r="E8" s="192" t="s">
        <v>170</v>
      </c>
      <c r="F8" s="192"/>
    </row>
    <row r="9" spans="1:6" ht="28.5" customHeight="1" thickBot="1">
      <c r="A9" s="40" t="s">
        <v>127</v>
      </c>
      <c r="B9" s="59" t="s">
        <v>2</v>
      </c>
      <c r="C9" s="49" t="s">
        <v>162</v>
      </c>
      <c r="D9" s="49" t="s">
        <v>163</v>
      </c>
      <c r="E9" s="49" t="s">
        <v>162</v>
      </c>
      <c r="F9" s="49" t="s">
        <v>163</v>
      </c>
    </row>
    <row r="10" spans="1:6" ht="17.25" customHeight="1">
      <c r="A10" s="146"/>
      <c r="B10" s="123"/>
      <c r="C10" s="147"/>
      <c r="D10" s="147"/>
    </row>
    <row r="11" spans="1:6">
      <c r="A11" s="52" t="s">
        <v>154</v>
      </c>
      <c r="B11" s="51">
        <v>22</v>
      </c>
      <c r="C11" s="95">
        <v>148392099</v>
      </c>
      <c r="D11" s="94">
        <v>134024695</v>
      </c>
      <c r="E11" s="95">
        <v>427713852</v>
      </c>
      <c r="F11" s="94">
        <v>378928895</v>
      </c>
    </row>
    <row r="12" spans="1:6" ht="18" customHeight="1" thickBot="1">
      <c r="A12" s="54" t="s">
        <v>153</v>
      </c>
      <c r="B12" s="55">
        <v>23</v>
      </c>
      <c r="C12" s="98">
        <v>1603380</v>
      </c>
      <c r="D12" s="99">
        <v>4810148</v>
      </c>
      <c r="E12" s="98">
        <v>4810146</v>
      </c>
      <c r="F12" s="99">
        <v>4810148</v>
      </c>
    </row>
    <row r="13" spans="1:6">
      <c r="A13" s="52"/>
      <c r="B13" s="53"/>
      <c r="C13" s="95">
        <f>C11+C12</f>
        <v>149995479</v>
      </c>
      <c r="D13" s="94">
        <f>D11+D12</f>
        <v>138834843</v>
      </c>
      <c r="E13" s="95">
        <f>E11+E12</f>
        <v>432523998</v>
      </c>
      <c r="F13" s="94">
        <f>F11+F12</f>
        <v>383739043</v>
      </c>
    </row>
    <row r="14" spans="1:6">
      <c r="A14" s="52"/>
      <c r="B14" s="53"/>
      <c r="C14" s="110"/>
      <c r="D14" s="111"/>
    </row>
    <row r="15" spans="1:6" ht="15.75" thickBot="1">
      <c r="A15" s="54" t="s">
        <v>57</v>
      </c>
      <c r="B15" s="55">
        <v>24</v>
      </c>
      <c r="C15" s="98">
        <v>-90600454</v>
      </c>
      <c r="D15" s="99">
        <v>-82643382</v>
      </c>
      <c r="E15" s="98">
        <v>-263012907</v>
      </c>
      <c r="F15" s="99">
        <v>-239290467</v>
      </c>
    </row>
    <row r="16" spans="1:6">
      <c r="A16" s="50" t="s">
        <v>58</v>
      </c>
      <c r="B16" s="57"/>
      <c r="C16" s="100">
        <f>C13+C15</f>
        <v>59395025</v>
      </c>
      <c r="D16" s="96">
        <f>D13+D15</f>
        <v>56191461</v>
      </c>
      <c r="E16" s="95">
        <f>E13+E15</f>
        <v>169511091</v>
      </c>
      <c r="F16" s="94">
        <f>F13+F15</f>
        <v>144448576</v>
      </c>
    </row>
    <row r="17" spans="1:6">
      <c r="A17" s="52" t="s">
        <v>0</v>
      </c>
      <c r="B17" s="53"/>
      <c r="C17" s="110"/>
      <c r="D17" s="111"/>
      <c r="E17" s="169"/>
    </row>
    <row r="18" spans="1:6">
      <c r="A18" s="52" t="s">
        <v>59</v>
      </c>
      <c r="B18" s="53"/>
      <c r="C18" s="95">
        <v>-11151507</v>
      </c>
      <c r="D18" s="94">
        <v>-8194304</v>
      </c>
      <c r="E18" s="95">
        <v>-32118413</v>
      </c>
      <c r="F18" s="94">
        <v>-24784314</v>
      </c>
    </row>
    <row r="19" spans="1:6">
      <c r="A19" s="52" t="s">
        <v>60</v>
      </c>
      <c r="B19" s="53">
        <v>32</v>
      </c>
      <c r="C19" s="95">
        <v>-584796</v>
      </c>
      <c r="D19" s="94">
        <v>-673822</v>
      </c>
      <c r="E19" s="95">
        <v>-1933380</v>
      </c>
      <c r="F19" s="94">
        <v>-2225184</v>
      </c>
    </row>
    <row r="20" spans="1:6">
      <c r="A20" s="126" t="s">
        <v>179</v>
      </c>
      <c r="B20" s="53">
        <v>32</v>
      </c>
      <c r="C20" s="95">
        <v>-281572</v>
      </c>
      <c r="D20" s="94">
        <v>-925212</v>
      </c>
      <c r="E20" s="95">
        <v>-182062</v>
      </c>
      <c r="F20" s="94">
        <v>-1786718</v>
      </c>
    </row>
    <row r="21" spans="1:6">
      <c r="A21" s="52" t="s">
        <v>61</v>
      </c>
      <c r="B21" s="53"/>
      <c r="C21" s="95">
        <v>-2884370</v>
      </c>
      <c r="D21" s="94">
        <v>-2643266</v>
      </c>
      <c r="E21" s="95">
        <v>-8349667</v>
      </c>
      <c r="F21" s="94">
        <v>-8281586</v>
      </c>
    </row>
    <row r="22" spans="1:6">
      <c r="A22" s="105" t="s">
        <v>119</v>
      </c>
      <c r="B22" s="106">
        <v>33</v>
      </c>
      <c r="C22" s="95">
        <v>0</v>
      </c>
      <c r="D22" s="94">
        <v>0</v>
      </c>
      <c r="E22" s="95">
        <v>682820</v>
      </c>
      <c r="F22" s="94">
        <v>501907</v>
      </c>
    </row>
    <row r="23" spans="1:6">
      <c r="A23" s="105" t="s">
        <v>155</v>
      </c>
      <c r="B23" s="106">
        <v>25</v>
      </c>
      <c r="C23" s="95">
        <v>0</v>
      </c>
      <c r="D23" s="94">
        <v>0</v>
      </c>
      <c r="E23" s="95">
        <v>9386963</v>
      </c>
      <c r="F23" s="94">
        <v>0</v>
      </c>
    </row>
    <row r="24" spans="1:6">
      <c r="A24" s="108" t="s">
        <v>129</v>
      </c>
      <c r="B24" s="106"/>
      <c r="C24" s="95">
        <v>-42836</v>
      </c>
      <c r="D24" s="94">
        <v>14080</v>
      </c>
      <c r="E24" s="95">
        <v>-62832</v>
      </c>
      <c r="F24" s="94">
        <v>-39372</v>
      </c>
    </row>
    <row r="25" spans="1:6">
      <c r="A25" s="108" t="s">
        <v>130</v>
      </c>
      <c r="B25" s="106">
        <v>26</v>
      </c>
      <c r="C25" s="95">
        <v>1466272</v>
      </c>
      <c r="D25" s="94">
        <v>1073731</v>
      </c>
      <c r="E25" s="95">
        <v>6687990</v>
      </c>
      <c r="F25" s="94">
        <v>2905670</v>
      </c>
    </row>
    <row r="26" spans="1:6" ht="15.75" thickBot="1">
      <c r="A26" s="109" t="s">
        <v>131</v>
      </c>
      <c r="B26" s="55"/>
      <c r="C26" s="98">
        <v>-511711</v>
      </c>
      <c r="D26" s="99">
        <v>-198266</v>
      </c>
      <c r="E26" s="98">
        <v>-931567</v>
      </c>
      <c r="F26" s="99">
        <v>-462052</v>
      </c>
    </row>
    <row r="27" spans="1:6">
      <c r="A27" s="50" t="s">
        <v>63</v>
      </c>
      <c r="B27" s="57"/>
      <c r="C27" s="95">
        <v>45404505</v>
      </c>
      <c r="D27" s="94">
        <v>44644402</v>
      </c>
      <c r="E27" s="95">
        <v>142690943</v>
      </c>
      <c r="F27" s="94">
        <v>110276927</v>
      </c>
    </row>
    <row r="28" spans="1:6">
      <c r="A28" s="52" t="s">
        <v>0</v>
      </c>
      <c r="B28" s="53"/>
      <c r="C28" s="60"/>
      <c r="D28" s="61"/>
    </row>
    <row r="29" spans="1:6">
      <c r="A29" s="52" t="s">
        <v>140</v>
      </c>
      <c r="B29" s="53">
        <v>8</v>
      </c>
      <c r="C29" s="95">
        <v>-20393</v>
      </c>
      <c r="D29" s="94">
        <v>230802</v>
      </c>
      <c r="E29" s="149">
        <v>604541</v>
      </c>
      <c r="F29" s="150">
        <v>379552</v>
      </c>
    </row>
    <row r="30" spans="1:6">
      <c r="A30" s="52" t="s">
        <v>65</v>
      </c>
      <c r="B30" s="53">
        <v>27</v>
      </c>
      <c r="C30" s="95">
        <v>-11453558</v>
      </c>
      <c r="D30" s="94">
        <v>13187188</v>
      </c>
      <c r="E30" s="149">
        <v>-34899745</v>
      </c>
      <c r="F30" s="150">
        <v>-38741024</v>
      </c>
    </row>
    <row r="31" spans="1:6">
      <c r="A31" s="52" t="s">
        <v>66</v>
      </c>
      <c r="B31" s="53"/>
      <c r="C31" s="95">
        <v>1297023</v>
      </c>
      <c r="D31" s="94">
        <v>1341630</v>
      </c>
      <c r="E31" s="149">
        <v>3058826</v>
      </c>
      <c r="F31" s="150">
        <v>3270080</v>
      </c>
    </row>
    <row r="32" spans="1:6" ht="15.75" thickBot="1">
      <c r="A32" s="54" t="s">
        <v>187</v>
      </c>
      <c r="B32" s="55"/>
      <c r="C32" s="95">
        <v>-366674</v>
      </c>
      <c r="D32" s="94">
        <v>5821875</v>
      </c>
      <c r="E32" s="149">
        <v>944923</v>
      </c>
      <c r="F32" s="150">
        <v>6704914</v>
      </c>
    </row>
    <row r="33" spans="1:6">
      <c r="A33" s="50" t="s">
        <v>67</v>
      </c>
      <c r="B33" s="57"/>
      <c r="C33" s="100">
        <v>34860903</v>
      </c>
      <c r="D33" s="96">
        <v>38851521</v>
      </c>
      <c r="E33" s="151">
        <v>112399488</v>
      </c>
      <c r="F33" s="152">
        <v>81890449</v>
      </c>
    </row>
    <row r="34" spans="1:6">
      <c r="A34" s="52" t="s">
        <v>0</v>
      </c>
      <c r="B34" s="53"/>
      <c r="C34" s="110"/>
      <c r="D34" s="111"/>
      <c r="E34" s="153"/>
      <c r="F34" s="153"/>
    </row>
    <row r="35" spans="1:6" ht="15.75" thickBot="1">
      <c r="A35" s="54" t="s">
        <v>68</v>
      </c>
      <c r="B35" s="55">
        <v>28</v>
      </c>
      <c r="C35" s="98">
        <v>-6305289</v>
      </c>
      <c r="D35" s="99">
        <v>-6508544</v>
      </c>
      <c r="E35" s="154">
        <v>-25719077</v>
      </c>
      <c r="F35" s="155">
        <v>-18755320</v>
      </c>
    </row>
    <row r="36" spans="1:6" ht="15.75" thickBot="1">
      <c r="A36" s="67" t="s">
        <v>120</v>
      </c>
      <c r="B36" s="119"/>
      <c r="C36" s="120">
        <v>28555614</v>
      </c>
      <c r="D36" s="121">
        <v>32342977</v>
      </c>
      <c r="E36" s="156">
        <v>86680411</v>
      </c>
      <c r="F36" s="157">
        <v>63135129</v>
      </c>
    </row>
    <row r="37" spans="1:6">
      <c r="A37" s="50"/>
      <c r="B37" s="51"/>
      <c r="C37" s="64"/>
      <c r="D37" s="65"/>
      <c r="E37" s="153"/>
      <c r="F37" s="153"/>
    </row>
    <row r="38" spans="1:6">
      <c r="A38" s="50" t="s">
        <v>121</v>
      </c>
      <c r="B38" s="51"/>
      <c r="C38" s="50"/>
      <c r="D38" s="66"/>
      <c r="E38" s="153"/>
      <c r="F38" s="153"/>
    </row>
    <row r="39" spans="1:6" ht="33.75">
      <c r="A39" s="48" t="s">
        <v>188</v>
      </c>
      <c r="B39" s="51"/>
      <c r="C39" s="50"/>
      <c r="D39" s="66"/>
      <c r="E39" s="153"/>
      <c r="F39" s="153"/>
    </row>
    <row r="40" spans="1:6" ht="23.25" thickBot="1">
      <c r="A40" s="54" t="s">
        <v>70</v>
      </c>
      <c r="B40" s="58"/>
      <c r="C40" s="98">
        <v>-2336</v>
      </c>
      <c r="D40" s="99">
        <v>-5456</v>
      </c>
      <c r="E40" s="154">
        <v>9870</v>
      </c>
      <c r="F40" s="155">
        <v>-9539</v>
      </c>
    </row>
    <row r="41" spans="1:6" ht="34.5" thickBot="1">
      <c r="A41" s="67" t="s">
        <v>189</v>
      </c>
      <c r="B41" s="68"/>
      <c r="C41" s="120">
        <v>-2336</v>
      </c>
      <c r="D41" s="121">
        <v>-5456</v>
      </c>
      <c r="E41" s="156">
        <v>9870</v>
      </c>
      <c r="F41" s="157">
        <v>-9539</v>
      </c>
    </row>
    <row r="42" spans="1:6">
      <c r="A42" s="48" t="s">
        <v>0</v>
      </c>
      <c r="B42" s="51"/>
      <c r="C42" s="110"/>
      <c r="D42" s="111"/>
      <c r="E42" s="153"/>
      <c r="F42" s="153"/>
    </row>
    <row r="43" spans="1:6" ht="33.75">
      <c r="A43" s="48" t="s">
        <v>190</v>
      </c>
      <c r="B43" s="70"/>
      <c r="C43" s="112"/>
      <c r="D43" s="113"/>
      <c r="E43" s="153"/>
      <c r="F43" s="153"/>
    </row>
    <row r="44" spans="1:6" ht="24.75" thickBot="1">
      <c r="A44" s="7" t="s">
        <v>191</v>
      </c>
      <c r="B44" s="37"/>
      <c r="C44" s="98">
        <v>-233910</v>
      </c>
      <c r="D44" s="99">
        <v>0</v>
      </c>
      <c r="E44" s="154">
        <v>206643</v>
      </c>
      <c r="F44" s="155">
        <v>295801</v>
      </c>
    </row>
    <row r="45" spans="1:6" ht="34.5" thickBot="1">
      <c r="A45" s="56" t="s">
        <v>192</v>
      </c>
      <c r="B45" s="69"/>
      <c r="C45" s="98">
        <v>-233910</v>
      </c>
      <c r="D45" s="99">
        <v>0</v>
      </c>
      <c r="E45" s="154">
        <v>206643</v>
      </c>
      <c r="F45" s="155">
        <v>295801</v>
      </c>
    </row>
    <row r="46" spans="1:6" ht="23.25" thickBot="1">
      <c r="A46" s="67" t="s">
        <v>193</v>
      </c>
      <c r="B46" s="68"/>
      <c r="C46" s="114">
        <v>-236246</v>
      </c>
      <c r="D46" s="115">
        <v>-5456</v>
      </c>
      <c r="E46" s="158">
        <v>216513</v>
      </c>
      <c r="F46" s="159">
        <v>286262</v>
      </c>
    </row>
    <row r="47" spans="1:6" ht="23.25" thickBot="1">
      <c r="A47" s="56" t="s">
        <v>122</v>
      </c>
      <c r="B47" s="58"/>
      <c r="C47" s="62">
        <f>C36+C46</f>
        <v>28319368</v>
      </c>
      <c r="D47" s="63">
        <f>D36+D46</f>
        <v>32337521</v>
      </c>
      <c r="E47" s="160">
        <f>E36+E46</f>
        <v>86896924</v>
      </c>
      <c r="F47" s="161">
        <f>F36+F46</f>
        <v>63421391</v>
      </c>
    </row>
    <row r="48" spans="1:6">
      <c r="A48" s="50" t="s">
        <v>0</v>
      </c>
      <c r="B48" s="51"/>
      <c r="C48" s="60"/>
      <c r="D48" s="61"/>
      <c r="E48" s="153"/>
      <c r="F48" s="153"/>
    </row>
    <row r="49" spans="1:6">
      <c r="A49" s="50" t="s">
        <v>71</v>
      </c>
      <c r="B49" s="51"/>
      <c r="C49" s="60"/>
      <c r="D49" s="61"/>
      <c r="E49" s="153"/>
      <c r="F49" s="153"/>
    </row>
    <row r="50" spans="1:6">
      <c r="A50" s="52" t="s">
        <v>69</v>
      </c>
      <c r="B50" s="51"/>
      <c r="C50" s="107">
        <v>26880293</v>
      </c>
      <c r="D50" s="94">
        <v>30722850</v>
      </c>
      <c r="E50" s="162">
        <v>82410715</v>
      </c>
      <c r="F50" s="150">
        <v>60688339</v>
      </c>
    </row>
    <row r="51" spans="1:6" ht="15.75" thickBot="1">
      <c r="A51" s="54" t="s">
        <v>33</v>
      </c>
      <c r="B51" s="69"/>
      <c r="C51" s="114">
        <v>1675321</v>
      </c>
      <c r="D51" s="115">
        <v>1620127</v>
      </c>
      <c r="E51" s="158">
        <v>4269696</v>
      </c>
      <c r="F51" s="159">
        <v>2446790</v>
      </c>
    </row>
    <row r="52" spans="1:6" ht="15.75" thickBot="1">
      <c r="A52" s="54"/>
      <c r="B52" s="58"/>
      <c r="C52" s="62">
        <f>SUM(C50:C51)</f>
        <v>28555614</v>
      </c>
      <c r="D52" s="63">
        <f t="shared" ref="D52" si="0">SUM(D50:D51)</f>
        <v>32342977</v>
      </c>
      <c r="E52" s="160">
        <f>SUM(E50:E51)</f>
        <v>86680411</v>
      </c>
      <c r="F52" s="161">
        <f t="shared" ref="F52" si="1">SUM(F50:F51)</f>
        <v>63135129</v>
      </c>
    </row>
    <row r="53" spans="1:6">
      <c r="A53" s="105"/>
      <c r="B53" s="116"/>
      <c r="C53" s="107"/>
      <c r="D53" s="175"/>
      <c r="E53" s="162"/>
      <c r="F53" s="176"/>
    </row>
    <row r="54" spans="1:6">
      <c r="A54" s="177" t="s">
        <v>164</v>
      </c>
      <c r="B54" s="116"/>
      <c r="C54" s="107"/>
      <c r="D54" s="175"/>
      <c r="E54" s="162"/>
      <c r="F54" s="176"/>
    </row>
    <row r="55" spans="1:6">
      <c r="A55" s="52" t="s">
        <v>69</v>
      </c>
      <c r="B55" s="116"/>
      <c r="C55" s="107">
        <v>26644047</v>
      </c>
      <c r="D55" s="175">
        <v>30717394</v>
      </c>
      <c r="E55" s="162">
        <v>82627228</v>
      </c>
      <c r="F55" s="176">
        <v>60974601</v>
      </c>
    </row>
    <row r="56" spans="1:6" ht="15.75" thickBot="1">
      <c r="A56" s="54" t="s">
        <v>33</v>
      </c>
      <c r="B56" s="69"/>
      <c r="C56" s="114">
        <v>1675321</v>
      </c>
      <c r="D56" s="115">
        <v>1620127</v>
      </c>
      <c r="E56" s="158">
        <v>4269696</v>
      </c>
      <c r="F56" s="159">
        <v>2446790</v>
      </c>
    </row>
    <row r="57" spans="1:6" ht="15.75" thickBot="1">
      <c r="A57" s="54"/>
      <c r="B57" s="58"/>
      <c r="C57" s="62">
        <f>SUM(C55:C56)</f>
        <v>28319368</v>
      </c>
      <c r="D57" s="63">
        <f t="shared" ref="D57" si="2">SUM(D55:D56)</f>
        <v>32337521</v>
      </c>
      <c r="E57" s="160">
        <f>SUM(E55:E56)</f>
        <v>86896924</v>
      </c>
      <c r="F57" s="161">
        <f t="shared" ref="F57" si="3">SUM(F55:F56)</f>
        <v>63421391</v>
      </c>
    </row>
    <row r="58" spans="1:6">
      <c r="A58" s="50" t="s">
        <v>72</v>
      </c>
      <c r="B58" s="51"/>
      <c r="C58" s="64"/>
      <c r="D58" s="65"/>
      <c r="E58" s="163"/>
      <c r="F58" s="164"/>
    </row>
    <row r="59" spans="1:6" ht="37.5">
      <c r="A59" s="141" t="s">
        <v>142</v>
      </c>
      <c r="B59" s="116">
        <v>15</v>
      </c>
      <c r="C59" s="117">
        <v>2444.63</v>
      </c>
      <c r="D59" s="118">
        <v>2793.8</v>
      </c>
      <c r="E59" s="165">
        <v>7494.72</v>
      </c>
      <c r="F59" s="166">
        <v>5520.82</v>
      </c>
    </row>
    <row r="60" spans="1:6">
      <c r="A60" s="105"/>
      <c r="B60" s="116"/>
      <c r="C60" s="117"/>
      <c r="D60" s="118"/>
    </row>
    <row r="61" spans="1:6">
      <c r="A61" s="191" t="s">
        <v>178</v>
      </c>
      <c r="B61" s="191"/>
      <c r="C61" s="191"/>
      <c r="D61" s="191"/>
    </row>
    <row r="65" spans="1:8" ht="39.75" customHeight="1" thickBot="1">
      <c r="A65" s="188" t="s">
        <v>55</v>
      </c>
      <c r="B65" s="188"/>
    </row>
    <row r="66" spans="1:8" ht="30.75" customHeight="1">
      <c r="A66" s="188"/>
      <c r="B66" s="188"/>
      <c r="E66" s="190" t="s">
        <v>134</v>
      </c>
      <c r="F66" s="190"/>
    </row>
    <row r="67" spans="1:8">
      <c r="A67" s="188" t="s">
        <v>0</v>
      </c>
      <c r="B67" s="188"/>
    </row>
    <row r="68" spans="1:8">
      <c r="A68" s="188"/>
      <c r="B68" s="188"/>
    </row>
    <row r="69" spans="1:8" ht="15.75" thickBot="1">
      <c r="A69" s="188" t="s">
        <v>186</v>
      </c>
      <c r="B69" s="188"/>
      <c r="H69" s="97"/>
    </row>
    <row r="70" spans="1:8">
      <c r="A70" s="188"/>
      <c r="B70" s="188"/>
      <c r="E70" s="190" t="s">
        <v>152</v>
      </c>
      <c r="F70" s="190"/>
    </row>
    <row r="74" spans="1:8">
      <c r="D74" s="186"/>
      <c r="E74" s="186"/>
      <c r="F74" s="186"/>
    </row>
  </sheetData>
  <mergeCells count="14">
    <mergeCell ref="D74:F74"/>
    <mergeCell ref="D1:F1"/>
    <mergeCell ref="E66:F66"/>
    <mergeCell ref="E70:F70"/>
    <mergeCell ref="A70:B70"/>
    <mergeCell ref="A66:B66"/>
    <mergeCell ref="A67:B67"/>
    <mergeCell ref="A68:B68"/>
    <mergeCell ref="E8:F8"/>
    <mergeCell ref="A65:B65"/>
    <mergeCell ref="C8:D8"/>
    <mergeCell ref="A61:D61"/>
    <mergeCell ref="A69:B69"/>
    <mergeCell ref="A3:F3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topLeftCell="A55" zoomScale="110" zoomScaleNormal="110" workbookViewId="0">
      <selection activeCell="C77" sqref="C77"/>
    </sheetView>
  </sheetViews>
  <sheetFormatPr defaultRowHeight="15"/>
  <cols>
    <col min="1" max="1" width="56.42578125" customWidth="1"/>
    <col min="2" max="2" width="9.7109375" bestFit="1" customWidth="1"/>
    <col min="3" max="3" width="19.85546875" customWidth="1"/>
    <col min="4" max="4" width="19.28515625" customWidth="1"/>
    <col min="5" max="6" width="9.140625" customWidth="1"/>
  </cols>
  <sheetData>
    <row r="1" spans="1:4" ht="23.25" customHeight="1">
      <c r="A1" s="16" t="s">
        <v>1</v>
      </c>
      <c r="B1" s="2"/>
      <c r="C1" s="186" t="s">
        <v>109</v>
      </c>
      <c r="D1" s="186"/>
    </row>
    <row r="2" spans="1:4">
      <c r="A2" s="1"/>
      <c r="B2" s="2"/>
    </row>
    <row r="3" spans="1:4" ht="31.5" customHeight="1">
      <c r="A3" s="194" t="s">
        <v>111</v>
      </c>
      <c r="B3" s="194"/>
      <c r="C3" s="194"/>
      <c r="D3" s="194"/>
    </row>
    <row r="4" spans="1:4" ht="15.75">
      <c r="A4" s="3"/>
    </row>
    <row r="5" spans="1:4">
      <c r="A5" s="1" t="s">
        <v>171</v>
      </c>
    </row>
    <row r="6" spans="1:4" ht="26.25" customHeight="1" thickBot="1">
      <c r="C6" s="167"/>
      <c r="D6" s="168"/>
    </row>
    <row r="7" spans="1:4" ht="49.5" thickBot="1">
      <c r="A7" s="71" t="s">
        <v>132</v>
      </c>
      <c r="B7" s="18" t="s">
        <v>133</v>
      </c>
      <c r="C7" s="43" t="s">
        <v>172</v>
      </c>
      <c r="D7" s="19" t="s">
        <v>173</v>
      </c>
    </row>
    <row r="8" spans="1:4">
      <c r="A8" s="5" t="s">
        <v>0</v>
      </c>
      <c r="B8" s="28"/>
      <c r="C8" s="5"/>
      <c r="D8" s="4"/>
    </row>
    <row r="9" spans="1:4">
      <c r="A9" s="27" t="s">
        <v>73</v>
      </c>
      <c r="B9" s="25"/>
      <c r="C9" s="27"/>
      <c r="D9" s="13"/>
    </row>
    <row r="10" spans="1:4">
      <c r="A10" s="13" t="s">
        <v>144</v>
      </c>
      <c r="B10" s="25"/>
      <c r="C10" s="95">
        <v>112399488</v>
      </c>
      <c r="D10" s="94">
        <v>81890449</v>
      </c>
    </row>
    <row r="11" spans="1:4">
      <c r="A11" s="13" t="s">
        <v>0</v>
      </c>
      <c r="B11" s="25"/>
      <c r="C11" s="95"/>
      <c r="D11" s="94"/>
    </row>
    <row r="12" spans="1:4">
      <c r="A12" s="27" t="s">
        <v>74</v>
      </c>
      <c r="B12" s="25"/>
      <c r="C12" s="101"/>
      <c r="D12" s="102"/>
    </row>
    <row r="13" spans="1:4">
      <c r="A13" s="13" t="s">
        <v>123</v>
      </c>
      <c r="B13" s="25" t="s">
        <v>149</v>
      </c>
      <c r="C13" s="95">
        <v>66901323</v>
      </c>
      <c r="D13" s="94">
        <v>60497973</v>
      </c>
    </row>
    <row r="14" spans="1:4">
      <c r="A14" s="13" t="s">
        <v>75</v>
      </c>
      <c r="B14" s="25">
        <v>7</v>
      </c>
      <c r="C14" s="95">
        <v>20704721</v>
      </c>
      <c r="D14" s="94">
        <v>20935375</v>
      </c>
    </row>
    <row r="15" spans="1:4">
      <c r="A15" s="126" t="s">
        <v>179</v>
      </c>
      <c r="B15" s="25">
        <v>32</v>
      </c>
      <c r="C15" s="95">
        <v>182062</v>
      </c>
      <c r="D15" s="94">
        <v>1786718</v>
      </c>
    </row>
    <row r="16" spans="1:4">
      <c r="A16" s="13" t="s">
        <v>60</v>
      </c>
      <c r="B16" s="25">
        <v>32</v>
      </c>
      <c r="C16" s="95">
        <v>1933380</v>
      </c>
      <c r="D16" s="94">
        <v>2225184</v>
      </c>
    </row>
    <row r="17" spans="1:4">
      <c r="A17" s="108" t="s">
        <v>141</v>
      </c>
      <c r="B17" s="25"/>
      <c r="C17" s="95">
        <v>-944923</v>
      </c>
      <c r="D17" s="94">
        <v>-6704914</v>
      </c>
    </row>
    <row r="18" spans="1:4">
      <c r="A18" s="13" t="s">
        <v>76</v>
      </c>
      <c r="B18" s="25"/>
      <c r="C18" s="95">
        <v>103845</v>
      </c>
      <c r="D18" s="94">
        <v>553777</v>
      </c>
    </row>
    <row r="19" spans="1:4" ht="24">
      <c r="A19" s="13" t="s">
        <v>77</v>
      </c>
      <c r="B19" s="25"/>
      <c r="C19" s="95">
        <v>173182</v>
      </c>
      <c r="D19" s="94">
        <v>0</v>
      </c>
    </row>
    <row r="20" spans="1:4">
      <c r="A20" s="13" t="s">
        <v>64</v>
      </c>
      <c r="B20" s="25">
        <v>8</v>
      </c>
      <c r="C20" s="95">
        <v>-604541</v>
      </c>
      <c r="D20" s="94">
        <v>-379552</v>
      </c>
    </row>
    <row r="21" spans="1:4">
      <c r="A21" s="13" t="s">
        <v>65</v>
      </c>
      <c r="B21" s="25">
        <v>27</v>
      </c>
      <c r="C21" s="95">
        <v>34899745</v>
      </c>
      <c r="D21" s="94">
        <v>38741024</v>
      </c>
    </row>
    <row r="22" spans="1:4">
      <c r="A22" s="13" t="s">
        <v>78</v>
      </c>
      <c r="B22" s="25"/>
      <c r="C22" s="95">
        <v>-3058826</v>
      </c>
      <c r="D22" s="94">
        <v>-3270080</v>
      </c>
    </row>
    <row r="23" spans="1:4">
      <c r="A23" s="13" t="s">
        <v>180</v>
      </c>
      <c r="B23" s="25"/>
      <c r="C23" s="95">
        <v>62832</v>
      </c>
      <c r="D23" s="94">
        <v>39372</v>
      </c>
    </row>
    <row r="24" spans="1:4" ht="15.75" thickBot="1">
      <c r="A24" s="13" t="s">
        <v>62</v>
      </c>
      <c r="B24" s="25">
        <v>33</v>
      </c>
      <c r="C24" s="124">
        <v>-682820</v>
      </c>
      <c r="D24" s="125">
        <v>-501907</v>
      </c>
    </row>
    <row r="25" spans="1:4" ht="24">
      <c r="A25" s="26" t="s">
        <v>79</v>
      </c>
      <c r="B25" s="72"/>
      <c r="C25" s="95">
        <f>SUM(C10:C24)</f>
        <v>232069468</v>
      </c>
      <c r="D25" s="94">
        <f>SUM(D10:D24)</f>
        <v>195813419</v>
      </c>
    </row>
    <row r="26" spans="1:4">
      <c r="A26" s="13"/>
      <c r="B26" s="25"/>
      <c r="C26" s="95"/>
      <c r="D26" s="94"/>
    </row>
    <row r="27" spans="1:4">
      <c r="A27" s="27" t="s">
        <v>80</v>
      </c>
      <c r="B27" s="25"/>
      <c r="C27" s="95"/>
      <c r="D27" s="94"/>
    </row>
    <row r="28" spans="1:4">
      <c r="A28" s="13" t="s">
        <v>81</v>
      </c>
      <c r="B28" s="25"/>
      <c r="C28" s="95">
        <v>-11729677</v>
      </c>
      <c r="D28" s="94">
        <v>-5304008</v>
      </c>
    </row>
    <row r="29" spans="1:4">
      <c r="A29" s="13" t="s">
        <v>82</v>
      </c>
      <c r="B29" s="25"/>
      <c r="C29" s="95">
        <v>3537626</v>
      </c>
      <c r="D29" s="94">
        <v>-4028761</v>
      </c>
    </row>
    <row r="30" spans="1:4">
      <c r="A30" s="13" t="s">
        <v>83</v>
      </c>
      <c r="B30" s="25"/>
      <c r="C30" s="95">
        <v>-60507079</v>
      </c>
      <c r="D30" s="94">
        <v>3169239</v>
      </c>
    </row>
    <row r="31" spans="1:4">
      <c r="A31" s="13" t="s">
        <v>84</v>
      </c>
      <c r="B31" s="25"/>
      <c r="C31" s="95">
        <v>-925665</v>
      </c>
      <c r="D31" s="94">
        <v>-200213</v>
      </c>
    </row>
    <row r="32" spans="1:4">
      <c r="A32" s="13" t="s">
        <v>85</v>
      </c>
      <c r="B32" s="25"/>
      <c r="C32" s="95">
        <v>-2827410</v>
      </c>
      <c r="D32" s="94">
        <v>-11561816</v>
      </c>
    </row>
    <row r="33" spans="1:4" ht="24">
      <c r="A33" s="13" t="s">
        <v>86</v>
      </c>
      <c r="B33" s="25"/>
      <c r="C33" s="95">
        <v>-384458</v>
      </c>
      <c r="D33" s="94">
        <v>-31220</v>
      </c>
    </row>
    <row r="34" spans="1:4">
      <c r="A34" s="13" t="s">
        <v>87</v>
      </c>
      <c r="B34" s="25"/>
      <c r="C34" s="95">
        <v>2203132</v>
      </c>
      <c r="D34" s="94">
        <v>-2320615</v>
      </c>
    </row>
    <row r="35" spans="1:4" ht="15.75" thickBot="1">
      <c r="A35" s="7" t="s">
        <v>88</v>
      </c>
      <c r="B35" s="37"/>
      <c r="C35" s="98">
        <v>8146629</v>
      </c>
      <c r="D35" s="99">
        <v>-260890</v>
      </c>
    </row>
    <row r="36" spans="1:4">
      <c r="A36" s="27" t="s">
        <v>89</v>
      </c>
      <c r="B36" s="25"/>
      <c r="C36" s="95">
        <f>SUM(C25:C35)</f>
        <v>169582566</v>
      </c>
      <c r="D36" s="94">
        <f>SUM(D25:D35)</f>
        <v>175275135</v>
      </c>
    </row>
    <row r="37" spans="1:4">
      <c r="A37" s="27" t="s">
        <v>0</v>
      </c>
      <c r="B37" s="25"/>
      <c r="C37" s="95"/>
      <c r="D37" s="94"/>
    </row>
    <row r="38" spans="1:4">
      <c r="A38" s="13" t="s">
        <v>90</v>
      </c>
      <c r="B38" s="25"/>
      <c r="C38" s="95">
        <v>-17497499</v>
      </c>
      <c r="D38" s="94">
        <v>-10722694</v>
      </c>
    </row>
    <row r="39" spans="1:4">
      <c r="A39" s="13" t="s">
        <v>91</v>
      </c>
      <c r="B39" s="25"/>
      <c r="C39" s="95">
        <v>-33212616</v>
      </c>
      <c r="D39" s="94">
        <v>-38130319</v>
      </c>
    </row>
    <row r="40" spans="1:4" ht="15.75" thickBot="1">
      <c r="A40" s="7" t="s">
        <v>92</v>
      </c>
      <c r="B40" s="37"/>
      <c r="C40" s="98">
        <v>2276392</v>
      </c>
      <c r="D40" s="99">
        <v>1471314</v>
      </c>
    </row>
    <row r="41" spans="1:4" ht="24.75" thickBot="1">
      <c r="A41" s="11" t="s">
        <v>93</v>
      </c>
      <c r="B41" s="37"/>
      <c r="C41" s="98">
        <f>SUM(C36:C40)</f>
        <v>121148843</v>
      </c>
      <c r="D41" s="76">
        <f>SUM(D36:D40)</f>
        <v>127893436</v>
      </c>
    </row>
    <row r="42" spans="1:4">
      <c r="C42" s="12"/>
      <c r="D42" s="12"/>
    </row>
    <row r="43" spans="1:4">
      <c r="A43" s="27" t="s">
        <v>94</v>
      </c>
      <c r="B43" s="25"/>
      <c r="C43" s="74"/>
      <c r="D43" s="75"/>
    </row>
    <row r="44" spans="1:4">
      <c r="A44" s="13" t="s">
        <v>95</v>
      </c>
      <c r="B44" s="25"/>
      <c r="C44" s="95">
        <v>-51708799</v>
      </c>
      <c r="D44" s="94">
        <v>-68958083</v>
      </c>
    </row>
    <row r="45" spans="1:4">
      <c r="A45" s="13" t="s">
        <v>96</v>
      </c>
      <c r="B45" s="25"/>
      <c r="C45" s="95">
        <v>-9127240</v>
      </c>
      <c r="D45" s="94">
        <v>-5429200</v>
      </c>
    </row>
    <row r="46" spans="1:4" ht="24">
      <c r="A46" s="13" t="s">
        <v>135</v>
      </c>
      <c r="B46" s="127">
        <v>13</v>
      </c>
      <c r="C46" s="95">
        <v>-95341236</v>
      </c>
      <c r="D46" s="94">
        <v>-22913385</v>
      </c>
    </row>
    <row r="47" spans="1:4" ht="24">
      <c r="A47" s="13" t="s">
        <v>128</v>
      </c>
      <c r="B47" s="127">
        <v>13</v>
      </c>
      <c r="C47" s="95">
        <v>87141339</v>
      </c>
      <c r="D47" s="94">
        <v>4860370</v>
      </c>
    </row>
    <row r="48" spans="1:4">
      <c r="A48" s="13" t="s">
        <v>97</v>
      </c>
      <c r="B48" s="25"/>
      <c r="C48" s="95">
        <v>1158606</v>
      </c>
      <c r="D48" s="94">
        <v>284029</v>
      </c>
    </row>
    <row r="49" spans="1:4">
      <c r="A49" s="13" t="s">
        <v>165</v>
      </c>
      <c r="B49" s="25">
        <v>10</v>
      </c>
      <c r="C49" s="95">
        <v>-1544100</v>
      </c>
      <c r="D49" s="94">
        <v>0</v>
      </c>
    </row>
    <row r="50" spans="1:4">
      <c r="A50" s="13" t="s">
        <v>176</v>
      </c>
      <c r="B50" s="25"/>
      <c r="C50" s="95">
        <v>0</v>
      </c>
      <c r="D50" s="94">
        <v>2653</v>
      </c>
    </row>
    <row r="51" spans="1:4" ht="16.5" customHeight="1">
      <c r="A51" s="13" t="s">
        <v>158</v>
      </c>
      <c r="B51" s="25">
        <v>12</v>
      </c>
      <c r="C51" s="95">
        <v>7548</v>
      </c>
      <c r="D51" s="95">
        <v>6440</v>
      </c>
    </row>
    <row r="52" spans="1:4" ht="23.25" customHeight="1">
      <c r="A52" s="13" t="s">
        <v>174</v>
      </c>
      <c r="B52" s="25">
        <v>29</v>
      </c>
      <c r="C52" s="95">
        <v>-31368</v>
      </c>
      <c r="D52" s="95">
        <v>0</v>
      </c>
    </row>
    <row r="53" spans="1:4" ht="23.25" customHeight="1">
      <c r="A53" s="13" t="s">
        <v>175</v>
      </c>
      <c r="B53" s="25"/>
      <c r="C53" s="95">
        <v>0</v>
      </c>
      <c r="D53" s="95">
        <v>5382732</v>
      </c>
    </row>
    <row r="54" spans="1:4" ht="16.5" customHeight="1">
      <c r="A54" s="108" t="s">
        <v>98</v>
      </c>
      <c r="B54" s="25"/>
      <c r="C54" s="95">
        <v>-744470</v>
      </c>
      <c r="D54" s="95">
        <v>-542976</v>
      </c>
    </row>
    <row r="55" spans="1:4" ht="14.25" customHeight="1">
      <c r="A55" s="108" t="s">
        <v>99</v>
      </c>
      <c r="B55" s="25"/>
      <c r="C55" s="95">
        <v>341847</v>
      </c>
      <c r="D55" s="95">
        <v>302185</v>
      </c>
    </row>
    <row r="56" spans="1:4" ht="15.75" customHeight="1" thickBot="1">
      <c r="A56" s="108" t="s">
        <v>159</v>
      </c>
      <c r="B56" s="25"/>
      <c r="C56" s="95">
        <v>35201</v>
      </c>
      <c r="D56" s="95">
        <v>0</v>
      </c>
    </row>
    <row r="57" spans="1:4" ht="24.75" thickBot="1">
      <c r="A57" s="10" t="s">
        <v>100</v>
      </c>
      <c r="B57" s="73"/>
      <c r="C57" s="120">
        <f>SUM(C44:C56)</f>
        <v>-69812672</v>
      </c>
      <c r="D57" s="121">
        <f>SUM(D44:D56)</f>
        <v>-87005235</v>
      </c>
    </row>
    <row r="58" spans="1:4">
      <c r="A58" s="32" t="s">
        <v>0</v>
      </c>
      <c r="B58" s="25"/>
      <c r="C58" s="74"/>
      <c r="D58" s="75"/>
    </row>
    <row r="59" spans="1:4">
      <c r="A59" s="27" t="s">
        <v>101</v>
      </c>
      <c r="B59" s="25"/>
      <c r="C59" s="44"/>
      <c r="D59" s="45"/>
    </row>
    <row r="60" spans="1:4">
      <c r="A60" s="13" t="s">
        <v>102</v>
      </c>
      <c r="B60" s="25">
        <v>16</v>
      </c>
      <c r="C60" s="95">
        <v>22000000</v>
      </c>
      <c r="D60" s="94">
        <v>45807169</v>
      </c>
    </row>
    <row r="61" spans="1:4">
      <c r="A61" s="13" t="s">
        <v>103</v>
      </c>
      <c r="B61" s="25">
        <v>16</v>
      </c>
      <c r="C61" s="95">
        <v>-61645095</v>
      </c>
      <c r="D61" s="102">
        <v>-20619662</v>
      </c>
    </row>
    <row r="62" spans="1:4">
      <c r="A62" s="108" t="s">
        <v>160</v>
      </c>
      <c r="B62" s="25">
        <v>15</v>
      </c>
      <c r="C62" s="95">
        <v>-17571952</v>
      </c>
      <c r="D62" s="102">
        <v>-10054098</v>
      </c>
    </row>
    <row r="63" spans="1:4">
      <c r="A63" s="108" t="s">
        <v>161</v>
      </c>
      <c r="B63" s="25">
        <v>15</v>
      </c>
      <c r="C63" s="174">
        <v>-4394500</v>
      </c>
      <c r="D63" s="178">
        <v>-2250000</v>
      </c>
    </row>
    <row r="64" spans="1:4">
      <c r="A64" s="108" t="s">
        <v>145</v>
      </c>
      <c r="B64" s="28">
        <v>17</v>
      </c>
      <c r="C64" s="174">
        <v>-11960811</v>
      </c>
      <c r="D64" s="178">
        <v>-10788610</v>
      </c>
    </row>
    <row r="65" spans="1:7" ht="15.75" thickBot="1">
      <c r="A65" s="126" t="s">
        <v>181</v>
      </c>
      <c r="B65" s="25"/>
      <c r="C65" s="98">
        <v>55279947</v>
      </c>
      <c r="D65" s="99">
        <v>0</v>
      </c>
    </row>
    <row r="66" spans="1:7" ht="24.75" thickBot="1">
      <c r="A66" s="10" t="s">
        <v>194</v>
      </c>
      <c r="B66" s="73"/>
      <c r="C66" s="98">
        <f>SUM(C60:C65)</f>
        <v>-18292411</v>
      </c>
      <c r="D66" s="99">
        <f>SUM(D60:D65)</f>
        <v>2094799</v>
      </c>
    </row>
    <row r="67" spans="1:7">
      <c r="A67" s="13" t="s">
        <v>0</v>
      </c>
      <c r="B67" s="25"/>
      <c r="C67" s="95"/>
      <c r="D67" s="75"/>
    </row>
    <row r="68" spans="1:7" ht="24">
      <c r="A68" s="13" t="s">
        <v>125</v>
      </c>
      <c r="B68" s="78"/>
      <c r="C68" s="95">
        <v>780273</v>
      </c>
      <c r="D68" s="102">
        <v>6311702</v>
      </c>
    </row>
    <row r="69" spans="1:7" ht="24.75" thickBot="1">
      <c r="A69" s="7" t="s">
        <v>124</v>
      </c>
      <c r="B69" s="37">
        <v>14</v>
      </c>
      <c r="C69" s="98">
        <v>-3732</v>
      </c>
      <c r="D69" s="125">
        <v>7597</v>
      </c>
      <c r="G69" s="97"/>
    </row>
    <row r="70" spans="1:7">
      <c r="A70" s="27" t="s">
        <v>104</v>
      </c>
      <c r="B70" s="25"/>
      <c r="C70" s="95">
        <f>C41+C57+C66+C68+C69</f>
        <v>33820301</v>
      </c>
      <c r="D70" s="75">
        <f>D41+D57+D66+D68+D69</f>
        <v>49302299</v>
      </c>
    </row>
    <row r="71" spans="1:7">
      <c r="A71" s="27" t="s">
        <v>0</v>
      </c>
      <c r="B71" s="29"/>
      <c r="C71" s="95"/>
      <c r="D71" s="75"/>
    </row>
    <row r="72" spans="1:7" ht="15.75" thickBot="1">
      <c r="A72" s="7" t="s">
        <v>105</v>
      </c>
      <c r="B72" s="18">
        <v>14</v>
      </c>
      <c r="C72" s="98">
        <v>94709166</v>
      </c>
      <c r="D72" s="76">
        <v>71637378</v>
      </c>
    </row>
    <row r="73" spans="1:7" ht="15.75" thickBot="1">
      <c r="A73" s="10" t="s">
        <v>182</v>
      </c>
      <c r="B73" s="73">
        <v>14</v>
      </c>
      <c r="C73" s="120">
        <v>128529467</v>
      </c>
      <c r="D73" s="77">
        <v>120939677</v>
      </c>
    </row>
    <row r="75" spans="1:7" ht="21" customHeight="1">
      <c r="A75" s="145"/>
      <c r="B75" s="145"/>
      <c r="C75" s="145"/>
      <c r="D75" s="145"/>
    </row>
    <row r="76" spans="1:7" ht="33" customHeight="1">
      <c r="A76" s="195"/>
      <c r="B76" s="195"/>
      <c r="C76" s="195"/>
      <c r="D76" s="195"/>
    </row>
    <row r="78" spans="1:7">
      <c r="A78" s="108" t="s">
        <v>166</v>
      </c>
    </row>
    <row r="81" spans="1:4" ht="15.75" thickBot="1">
      <c r="A81" s="188" t="s">
        <v>55</v>
      </c>
      <c r="B81" s="188"/>
      <c r="C81" s="189"/>
      <c r="D81" s="189"/>
    </row>
    <row r="82" spans="1:4">
      <c r="A82" s="188"/>
      <c r="B82" s="188"/>
      <c r="C82" s="190" t="s">
        <v>134</v>
      </c>
      <c r="D82" s="190"/>
    </row>
    <row r="83" spans="1:4">
      <c r="A83" s="188" t="s">
        <v>0</v>
      </c>
      <c r="B83" s="188"/>
      <c r="C83" s="188"/>
      <c r="D83" s="188"/>
    </row>
    <row r="84" spans="1:4">
      <c r="A84" s="188"/>
      <c r="B84" s="188"/>
      <c r="C84" s="188"/>
      <c r="D84" s="188"/>
    </row>
    <row r="85" spans="1:4" ht="15.75" thickBot="1">
      <c r="A85" s="188" t="s">
        <v>186</v>
      </c>
      <c r="B85" s="188"/>
      <c r="C85" s="189"/>
      <c r="D85" s="189"/>
    </row>
    <row r="86" spans="1:4">
      <c r="A86" s="188"/>
      <c r="B86" s="188"/>
      <c r="C86" s="190" t="s">
        <v>152</v>
      </c>
      <c r="D86" s="190"/>
    </row>
  </sheetData>
  <mergeCells count="15">
    <mergeCell ref="A86:B86"/>
    <mergeCell ref="C86:D86"/>
    <mergeCell ref="A76:D76"/>
    <mergeCell ref="A82:B82"/>
    <mergeCell ref="C82:D82"/>
    <mergeCell ref="A83:B83"/>
    <mergeCell ref="C83:D83"/>
    <mergeCell ref="A84:B84"/>
    <mergeCell ref="C84:D84"/>
    <mergeCell ref="A3:D3"/>
    <mergeCell ref="C1:D1"/>
    <mergeCell ref="A81:B81"/>
    <mergeCell ref="C81:D81"/>
    <mergeCell ref="A85:B85"/>
    <mergeCell ref="C85:D85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120" zoomScaleNormal="120" workbookViewId="0">
      <selection activeCell="A29" sqref="A29"/>
    </sheetView>
  </sheetViews>
  <sheetFormatPr defaultRowHeight="15"/>
  <cols>
    <col min="1" max="1" width="44.5703125" style="14" customWidth="1"/>
    <col min="2" max="2" width="11.140625" bestFit="1" customWidth="1"/>
    <col min="3" max="3" width="11.5703125" customWidth="1"/>
    <col min="4" max="4" width="13" customWidth="1"/>
    <col min="5" max="5" width="10.42578125" customWidth="1"/>
    <col min="6" max="7" width="11.85546875" bestFit="1" customWidth="1"/>
    <col min="8" max="8" width="14.42578125" customWidth="1"/>
    <col min="9" max="9" width="13.42578125" customWidth="1"/>
  </cols>
  <sheetData>
    <row r="1" spans="1:9">
      <c r="A1" s="16" t="s">
        <v>1</v>
      </c>
      <c r="B1" s="2"/>
      <c r="I1" s="6" t="s">
        <v>109</v>
      </c>
    </row>
    <row r="2" spans="1:9">
      <c r="A2" s="1"/>
      <c r="B2" s="2"/>
    </row>
    <row r="3" spans="1:9" ht="15.75">
      <c r="A3" s="17" t="s">
        <v>112</v>
      </c>
      <c r="B3" s="15"/>
      <c r="C3" s="15"/>
      <c r="D3" s="15"/>
    </row>
    <row r="4" spans="1:9" ht="15.75">
      <c r="A4" s="3"/>
    </row>
    <row r="5" spans="1:9">
      <c r="A5" s="16" t="s">
        <v>171</v>
      </c>
    </row>
    <row r="7" spans="1:9" ht="15.75" thickBot="1">
      <c r="A7" s="139"/>
      <c r="B7" s="197" t="s">
        <v>106</v>
      </c>
      <c r="C7" s="197"/>
      <c r="D7" s="197"/>
      <c r="E7" s="197"/>
      <c r="F7" s="197"/>
      <c r="G7" s="197"/>
      <c r="H7" s="196"/>
      <c r="I7" s="196"/>
    </row>
    <row r="8" spans="1:9" ht="36.75" thickBot="1">
      <c r="A8" s="89" t="s">
        <v>127</v>
      </c>
      <c r="B8" s="20" t="s">
        <v>185</v>
      </c>
      <c r="C8" s="20" t="s">
        <v>146</v>
      </c>
      <c r="D8" s="20" t="s">
        <v>147</v>
      </c>
      <c r="E8" s="88" t="s">
        <v>148</v>
      </c>
      <c r="F8" s="88" t="s">
        <v>32</v>
      </c>
      <c r="G8" s="88" t="s">
        <v>107</v>
      </c>
      <c r="H8" s="87" t="s">
        <v>33</v>
      </c>
      <c r="I8" s="87" t="s">
        <v>34</v>
      </c>
    </row>
    <row r="9" spans="1:9" ht="15.75" thickBot="1">
      <c r="A9" s="142"/>
      <c r="B9" s="135"/>
      <c r="C9" s="135"/>
      <c r="D9" s="135"/>
      <c r="E9" s="143"/>
      <c r="F9" s="143"/>
      <c r="G9" s="143"/>
      <c r="H9" s="144"/>
      <c r="I9" s="144"/>
    </row>
    <row r="10" spans="1:9" ht="15.75" thickBot="1">
      <c r="A10" s="135" t="s">
        <v>150</v>
      </c>
      <c r="B10" s="129">
        <v>15</v>
      </c>
      <c r="C10" s="129">
        <v>15</v>
      </c>
      <c r="D10" s="129">
        <v>15</v>
      </c>
      <c r="E10" s="129">
        <v>15</v>
      </c>
      <c r="F10" s="129"/>
      <c r="G10" s="129"/>
      <c r="H10" s="129"/>
      <c r="I10" s="129"/>
    </row>
    <row r="11" spans="1:9">
      <c r="A11" s="93"/>
      <c r="B11" s="79"/>
      <c r="C11" s="79"/>
      <c r="D11" s="79"/>
      <c r="E11" s="79"/>
      <c r="F11" s="79"/>
      <c r="G11" s="79"/>
      <c r="H11" s="79"/>
      <c r="I11" s="79"/>
    </row>
    <row r="12" spans="1:9" ht="15.75" thickBot="1">
      <c r="A12" s="20" t="s">
        <v>136</v>
      </c>
      <c r="B12" s="132">
        <v>12136529</v>
      </c>
      <c r="C12" s="133">
        <v>-7065614</v>
      </c>
      <c r="D12" s="133">
        <v>-3292</v>
      </c>
      <c r="E12" s="133">
        <v>1820479</v>
      </c>
      <c r="F12" s="132">
        <v>420370835</v>
      </c>
      <c r="G12" s="132">
        <v>427258937</v>
      </c>
      <c r="H12" s="133">
        <v>36139332</v>
      </c>
      <c r="I12" s="132">
        <v>463398269</v>
      </c>
    </row>
    <row r="13" spans="1:9">
      <c r="A13" s="21" t="s">
        <v>0</v>
      </c>
      <c r="B13" s="131"/>
      <c r="C13" s="131"/>
      <c r="D13" s="131"/>
      <c r="E13" s="131"/>
      <c r="F13" s="131"/>
      <c r="G13" s="131"/>
      <c r="H13" s="131"/>
      <c r="I13" s="131"/>
    </row>
    <row r="14" spans="1:9">
      <c r="A14" s="21" t="s">
        <v>114</v>
      </c>
      <c r="B14" s="131">
        <v>0</v>
      </c>
      <c r="C14" s="131">
        <v>0</v>
      </c>
      <c r="D14" s="131">
        <v>0</v>
      </c>
      <c r="E14" s="131">
        <v>0</v>
      </c>
      <c r="F14" s="131">
        <v>60688339</v>
      </c>
      <c r="G14" s="131">
        <v>60688339</v>
      </c>
      <c r="H14" s="131">
        <v>2446790</v>
      </c>
      <c r="I14" s="131">
        <v>63135129</v>
      </c>
    </row>
    <row r="15" spans="1:9" ht="15.75" thickBot="1">
      <c r="A15" s="81" t="s">
        <v>113</v>
      </c>
      <c r="B15" s="133">
        <v>0</v>
      </c>
      <c r="C15" s="133">
        <v>0</v>
      </c>
      <c r="D15" s="133">
        <v>-9539</v>
      </c>
      <c r="E15" s="133">
        <v>0</v>
      </c>
      <c r="F15" s="133">
        <v>295801</v>
      </c>
      <c r="G15" s="133">
        <v>286262</v>
      </c>
      <c r="H15" s="133">
        <v>0</v>
      </c>
      <c r="I15" s="133">
        <v>286262</v>
      </c>
    </row>
    <row r="16" spans="1:9" ht="15.75" thickBot="1">
      <c r="A16" s="20" t="s">
        <v>115</v>
      </c>
      <c r="B16" s="83">
        <f>SUM(B14:B15)</f>
        <v>0</v>
      </c>
      <c r="C16" s="83">
        <f t="shared" ref="C16:I16" si="0">SUM(C14:C15)</f>
        <v>0</v>
      </c>
      <c r="D16" s="83">
        <f t="shared" si="0"/>
        <v>-9539</v>
      </c>
      <c r="E16" s="83">
        <f t="shared" si="0"/>
        <v>0</v>
      </c>
      <c r="F16" s="83">
        <f t="shared" si="0"/>
        <v>60984140</v>
      </c>
      <c r="G16" s="83">
        <f t="shared" si="0"/>
        <v>60974601</v>
      </c>
      <c r="H16" s="83">
        <f t="shared" si="0"/>
        <v>2446790</v>
      </c>
      <c r="I16" s="83">
        <f t="shared" si="0"/>
        <v>63421391</v>
      </c>
    </row>
    <row r="17" spans="1:9">
      <c r="A17" s="170"/>
      <c r="B17" s="171"/>
      <c r="C17" s="171"/>
      <c r="D17" s="171"/>
      <c r="E17" s="171"/>
      <c r="F17" s="171"/>
      <c r="G17" s="171"/>
      <c r="H17" s="171"/>
      <c r="I17" s="171"/>
    </row>
    <row r="18" spans="1:9" ht="15.75" thickBot="1">
      <c r="A18" s="21" t="s">
        <v>156</v>
      </c>
      <c r="B18" s="79" t="s">
        <v>157</v>
      </c>
      <c r="C18" s="79" t="s">
        <v>157</v>
      </c>
      <c r="D18" s="79" t="s">
        <v>157</v>
      </c>
      <c r="E18" s="79" t="s">
        <v>157</v>
      </c>
      <c r="F18" s="131">
        <v>-8473316</v>
      </c>
      <c r="G18" s="131">
        <v>-8473316</v>
      </c>
      <c r="H18" s="131">
        <v>-2250000</v>
      </c>
      <c r="I18" s="131">
        <v>-10723316</v>
      </c>
    </row>
    <row r="19" spans="1:9" ht="15.75" thickBot="1">
      <c r="A19" s="135" t="s">
        <v>195</v>
      </c>
      <c r="B19" s="136">
        <f>B12+B16</f>
        <v>12136529</v>
      </c>
      <c r="C19" s="134">
        <f>C12+C16</f>
        <v>-7065614</v>
      </c>
      <c r="D19" s="134">
        <f>D12+D16</f>
        <v>-12831</v>
      </c>
      <c r="E19" s="172">
        <f>E12+E16</f>
        <v>1820479</v>
      </c>
      <c r="F19" s="172">
        <f>F12+F16+F18</f>
        <v>472881659</v>
      </c>
      <c r="G19" s="172">
        <f>G12+G16+G18</f>
        <v>479760222</v>
      </c>
      <c r="H19" s="172">
        <f>H12+H16+H18</f>
        <v>36336122</v>
      </c>
      <c r="I19" s="172">
        <f>I12+I16+I18</f>
        <v>516096344</v>
      </c>
    </row>
    <row r="20" spans="1:9" ht="15.75" thickBot="1">
      <c r="A20" s="128" t="s">
        <v>0</v>
      </c>
      <c r="B20" s="84"/>
      <c r="C20" s="84"/>
      <c r="D20" s="84"/>
      <c r="E20" s="84"/>
      <c r="F20" s="84"/>
      <c r="G20" s="84"/>
      <c r="H20" s="84"/>
      <c r="I20" s="84"/>
    </row>
    <row r="21" spans="1:9" ht="15.75" thickBot="1">
      <c r="A21" s="80" t="s">
        <v>137</v>
      </c>
      <c r="B21" s="134">
        <v>12136529</v>
      </c>
      <c r="C21" s="134">
        <v>-7065614</v>
      </c>
      <c r="D21" s="134">
        <v>-17200</v>
      </c>
      <c r="E21" s="134">
        <v>1820479</v>
      </c>
      <c r="F21" s="134">
        <v>476006801</v>
      </c>
      <c r="G21" s="134">
        <v>482880995</v>
      </c>
      <c r="H21" s="134">
        <v>35659002</v>
      </c>
      <c r="I21" s="134">
        <v>518539997</v>
      </c>
    </row>
    <row r="22" spans="1:9">
      <c r="A22" s="92"/>
      <c r="B22" s="130"/>
      <c r="C22" s="130"/>
      <c r="D22" s="130"/>
      <c r="E22" s="130"/>
      <c r="F22" s="130"/>
      <c r="G22" s="130"/>
      <c r="H22" s="130"/>
      <c r="I22" s="130"/>
    </row>
    <row r="23" spans="1:9">
      <c r="A23" s="21" t="s">
        <v>114</v>
      </c>
      <c r="B23" s="137">
        <v>0</v>
      </c>
      <c r="C23" s="137">
        <v>0</v>
      </c>
      <c r="D23" s="137">
        <v>0</v>
      </c>
      <c r="E23" s="137">
        <v>0</v>
      </c>
      <c r="F23" s="137">
        <v>82410715</v>
      </c>
      <c r="G23" s="137">
        <v>82410715</v>
      </c>
      <c r="H23" s="137">
        <v>4269696</v>
      </c>
      <c r="I23" s="137">
        <v>86680411</v>
      </c>
    </row>
    <row r="24" spans="1:9" ht="15.75" thickBot="1">
      <c r="A24" s="81" t="s">
        <v>126</v>
      </c>
      <c r="B24" s="138">
        <v>0</v>
      </c>
      <c r="C24" s="138">
        <v>0</v>
      </c>
      <c r="D24" s="138">
        <v>9870</v>
      </c>
      <c r="E24" s="138">
        <v>0</v>
      </c>
      <c r="F24" s="138">
        <v>206643</v>
      </c>
      <c r="G24" s="138">
        <v>216513</v>
      </c>
      <c r="H24" s="138">
        <v>0</v>
      </c>
      <c r="I24" s="138">
        <v>216513</v>
      </c>
    </row>
    <row r="25" spans="1:9" ht="15.75" thickBot="1">
      <c r="A25" s="20" t="s">
        <v>115</v>
      </c>
      <c r="B25" s="85">
        <f>SUM(B23:B24)</f>
        <v>0</v>
      </c>
      <c r="C25" s="85">
        <f t="shared" ref="C25:I25" si="1">SUM(C23:C24)</f>
        <v>0</v>
      </c>
      <c r="D25" s="85">
        <f t="shared" si="1"/>
        <v>9870</v>
      </c>
      <c r="E25" s="85">
        <f t="shared" si="1"/>
        <v>0</v>
      </c>
      <c r="F25" s="85">
        <f t="shared" si="1"/>
        <v>82617358</v>
      </c>
      <c r="G25" s="85">
        <f t="shared" si="1"/>
        <v>82627228</v>
      </c>
      <c r="H25" s="85">
        <f t="shared" si="1"/>
        <v>4269696</v>
      </c>
      <c r="I25" s="85">
        <f t="shared" si="1"/>
        <v>86896924</v>
      </c>
    </row>
    <row r="26" spans="1:9">
      <c r="A26" s="170"/>
      <c r="B26" s="173"/>
      <c r="C26" s="173"/>
      <c r="D26" s="173"/>
      <c r="E26" s="173"/>
      <c r="F26" s="173"/>
      <c r="G26" s="173"/>
      <c r="H26" s="173"/>
      <c r="I26" s="173"/>
    </row>
    <row r="27" spans="1:9">
      <c r="A27" s="21" t="s">
        <v>156</v>
      </c>
      <c r="B27" s="79" t="s">
        <v>157</v>
      </c>
      <c r="C27" s="79" t="s">
        <v>157</v>
      </c>
      <c r="D27" s="79" t="s">
        <v>157</v>
      </c>
      <c r="E27" s="79" t="s">
        <v>157</v>
      </c>
      <c r="F27" s="131">
        <v>-18958368</v>
      </c>
      <c r="G27" s="131">
        <v>-18958368</v>
      </c>
      <c r="H27" s="131">
        <v>-4394500</v>
      </c>
      <c r="I27" s="131">
        <v>-23352868</v>
      </c>
    </row>
    <row r="28" spans="1:9" ht="30" thickBot="1">
      <c r="A28" s="81" t="s">
        <v>177</v>
      </c>
      <c r="B28" s="133">
        <v>0</v>
      </c>
      <c r="C28" s="133">
        <v>0</v>
      </c>
      <c r="D28" s="133">
        <v>0</v>
      </c>
      <c r="E28" s="133">
        <v>0</v>
      </c>
      <c r="F28" s="133">
        <v>26670600</v>
      </c>
      <c r="G28" s="133">
        <v>26670600</v>
      </c>
      <c r="H28" s="133">
        <v>28609347</v>
      </c>
      <c r="I28" s="133">
        <v>55279947</v>
      </c>
    </row>
    <row r="29" spans="1:9" ht="15.75" thickBot="1">
      <c r="A29" s="82" t="s">
        <v>184</v>
      </c>
      <c r="B29" s="86">
        <f>B21+B25</f>
        <v>12136529</v>
      </c>
      <c r="C29" s="86">
        <f t="shared" ref="C29:E29" si="2">C21+C25</f>
        <v>-7065614</v>
      </c>
      <c r="D29" s="86">
        <f t="shared" si="2"/>
        <v>-7330</v>
      </c>
      <c r="E29" s="86">
        <f t="shared" si="2"/>
        <v>1820479</v>
      </c>
      <c r="F29" s="86">
        <f>F21+F25+F27+F28</f>
        <v>566336391</v>
      </c>
      <c r="G29" s="86">
        <f>G21+G25+G27+G28</f>
        <v>573220455</v>
      </c>
      <c r="H29" s="86">
        <f>H21+H25+H27+H28</f>
        <v>64143545</v>
      </c>
      <c r="I29" s="86">
        <f>I21+I25+I27+I28</f>
        <v>637364000</v>
      </c>
    </row>
    <row r="30" spans="1:9" ht="15.75" thickTop="1"/>
    <row r="31" spans="1:9">
      <c r="A31" s="191"/>
      <c r="B31" s="191"/>
      <c r="C31" s="191"/>
      <c r="D31" s="191"/>
      <c r="E31" s="191"/>
      <c r="F31" s="191"/>
      <c r="G31" s="191"/>
      <c r="H31" s="191"/>
      <c r="I31" s="191"/>
    </row>
    <row r="32" spans="1:9" ht="28.5" customHeight="1"/>
    <row r="35" spans="1:9" ht="15.75" thickBot="1">
      <c r="A35" s="188" t="s">
        <v>55</v>
      </c>
      <c r="B35" s="188"/>
      <c r="H35" s="189"/>
      <c r="I35" s="189"/>
    </row>
    <row r="36" spans="1:9">
      <c r="A36" s="188"/>
      <c r="B36" s="188"/>
      <c r="H36" s="190" t="s">
        <v>56</v>
      </c>
      <c r="I36" s="190"/>
    </row>
    <row r="37" spans="1:9">
      <c r="A37" s="188" t="s">
        <v>0</v>
      </c>
      <c r="B37" s="188"/>
      <c r="H37" s="188"/>
      <c r="I37" s="188"/>
    </row>
    <row r="38" spans="1:9">
      <c r="A38" s="188"/>
      <c r="B38" s="188"/>
      <c r="H38" s="188"/>
      <c r="I38" s="188"/>
    </row>
    <row r="39" spans="1:9" ht="15.75" thickBot="1">
      <c r="A39" s="188" t="s">
        <v>186</v>
      </c>
      <c r="B39" s="188"/>
      <c r="H39" s="189"/>
      <c r="I39" s="189"/>
    </row>
    <row r="40" spans="1:9">
      <c r="A40" s="188"/>
      <c r="B40" s="188"/>
      <c r="H40" s="190" t="s">
        <v>152</v>
      </c>
      <c r="I40" s="190"/>
    </row>
  </sheetData>
  <mergeCells count="15">
    <mergeCell ref="A40:B40"/>
    <mergeCell ref="H40:I40"/>
    <mergeCell ref="A37:B37"/>
    <mergeCell ref="H37:I37"/>
    <mergeCell ref="A38:B38"/>
    <mergeCell ref="H38:I38"/>
    <mergeCell ref="A39:B39"/>
    <mergeCell ref="H39:I39"/>
    <mergeCell ref="A31:I31"/>
    <mergeCell ref="H35:I35"/>
    <mergeCell ref="H36:I36"/>
    <mergeCell ref="H7:I7"/>
    <mergeCell ref="B7:G7"/>
    <mergeCell ref="A35:B35"/>
    <mergeCell ref="A36:B36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2021-11-24T10:39:55Z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 2020 года (консолидированная).xlsx</vt:lpwstr>
  </property>
</Properties>
</file>