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ByOrder" localSheetId="1">'[2]Hidden'!$A$42,'[2]Hidden'!$A$43,'[2]Hidden'!$A$44,'[2]Hidden'!$A$45,'[2]Hidden'!$A$46,'[2]Hidden'!$A$3:$A$39</definedName>
    <definedName name="ByOrder" localSheetId="2">'[3]Hidden'!$A$43,'[3]Hidden'!$A$44,'[3]Hidden'!$A$45,'[3]Hidden'!$A$3:$A$39</definedName>
    <definedName name="ByOrder">'[1]Hidden'!$A$42,'[1]Hidden'!$A$43,'[1]Hidden'!$A$44,'[1]Hidden'!$A$45,'[1]Hidden'!$A$46,'[1]Hidden'!$A$3:$A$40</definedName>
    <definedName name="FilAbbr_Add" localSheetId="1">'[2]Hidden'!$E$42,'[2]Hidden'!$E$43,'[2]Hidden'!$E$44,'[2]Hidden'!$E$45,'[2]Hidden'!$E$46,'[2]Hidden'!$E$3:$E$39</definedName>
    <definedName name="FilAbbr_Add">'[1]Hidden'!$E$42,'[1]Hidden'!$E$43,'[1]Hidden'!$E$44,'[1]Hidden'!$E$45,'[1]Hidden'!$E$46,'[1]Hidden'!$E$3:$E$40</definedName>
    <definedName name="FilAbbr_Full" localSheetId="1">'[2]Hidden'!$E$42,'[2]Hidden'!$E$43,'[2]Hidden'!$E$44,'[2]Hidden'!$E$45,'[2]Hidden'!$E$46,'[2]Hidden'!$E$3:$E$39</definedName>
    <definedName name="FilAbbr_Full">'[1]Hidden'!$E$42,'[1]Hidden'!$E$43,'[1]Hidden'!$E$44,'[1]Hidden'!$E$45,'[1]Hidden'!$E$46,'[1]Hidden'!$E$3:$E$40</definedName>
    <definedName name="Filial_add" localSheetId="1">'[2]Hidden'!$A$42,'[2]Hidden'!$A$43,'[2]Hidden'!$A$44,'[2]Hidden'!$A$45,'[2]Hidden'!$A$46,'[2]Hidden'!$A$3:$A$39</definedName>
    <definedName name="Filial_add">'[1]Hidden'!$A$42,'[1]Hidden'!$A$43,'[1]Hidden'!$A$44,'[1]Hidden'!$A$45,'[1]Hidden'!$A$46,'[1]Hidden'!$A$3:$A$40</definedName>
    <definedName name="Filial_Full" localSheetId="1">'[2]Hidden'!$A$42,'[2]Hidden'!$A$43,'[2]Hidden'!$A$44,'[2]Hidden'!$A$45,'[2]Hidden'!$A$46,'[2]Hidden'!$A$3:$A$39</definedName>
    <definedName name="Filial_Full">'[1]Hidden'!$A$42,'[1]Hidden'!$A$43,'[1]Hidden'!$A$44,'[1]Hidden'!$A$45,'[1]Hidden'!$A$46,'[1]Hidden'!$A$3:$A$40</definedName>
    <definedName name="gfhjkm" localSheetId="2">'[4]hiddenА'!$H$15</definedName>
    <definedName name="gfhjkm" localSheetId="3">'[4]hiddenА'!$H$15</definedName>
    <definedName name="gfhjkm">#REF!</definedName>
    <definedName name="KVARTALPrev">'[4]hiddenА'!$G$20</definedName>
    <definedName name="mmyyFil" localSheetId="2">'Ф3'!#REF!</definedName>
    <definedName name="mmyyFil" localSheetId="3">'Ф4'!#REF!</definedName>
    <definedName name="NameBeg" localSheetId="2">'Ф3'!#REF!</definedName>
    <definedName name="NameBeg" localSheetId="3">'Ф4'!#REF!</definedName>
    <definedName name="NameBeg">#REF!</definedName>
    <definedName name="NarastMESATZ">'[5]Hidden1'!$J$2:$J$13</definedName>
    <definedName name="OLE_LINK16" localSheetId="0">'Ф1'!$D$58</definedName>
    <definedName name="OLE_LINK17" localSheetId="0">'Ф1'!$D$59</definedName>
    <definedName name="OLE_LINK2" localSheetId="1">'Ф2'!#REF!</definedName>
    <definedName name="OLE_LINK3" localSheetId="1">'Ф2'!#REF!</definedName>
    <definedName name="OLE_LINK4" localSheetId="1">'Ф2'!#REF!</definedName>
    <definedName name="sMonthGen">'[1]Hidden'!$I$20</definedName>
    <definedName name="sMonthNarast" localSheetId="2">'[3]Hidden'!$J$20</definedName>
    <definedName name="sMonthNarast" localSheetId="3">'[6]Hidden'!$J$20</definedName>
    <definedName name="sMonthNarast">'[2]Hidden'!$J$20</definedName>
    <definedName name="sVMONTH" localSheetId="1">'[2]Hidden'!$H$20</definedName>
    <definedName name="sVMONTH" localSheetId="3">'[6]Hidden'!$H$20</definedName>
    <definedName name="sVMONTH">'[1]Hidden'!$H$20</definedName>
    <definedName name="sYear" localSheetId="1">'[2]Hidden'!$F$19</definedName>
    <definedName name="sYear" localSheetId="3">'[6]Hidden'!$F$19</definedName>
    <definedName name="sYear">'[1]Hidden'!$F$19</definedName>
    <definedName name="VPODR" localSheetId="2">'[5]Hidden1'!$C$4</definedName>
    <definedName name="VPODR" localSheetId="3">'[5]Hidden1'!$C$4</definedName>
    <definedName name="VPODR">#REF!</definedName>
    <definedName name="VYEAR" localSheetId="1">'[2]Hidden'!$F$20</definedName>
    <definedName name="VYEAR" localSheetId="2">'[3]Hidden'!$F$20</definedName>
    <definedName name="VYEAR" localSheetId="3">'[6]Hidden'!$F$20</definedName>
    <definedName name="VYEAR">#REF!</definedName>
    <definedName name="VYEAR4">'[1]Hidden'!$F$19</definedName>
    <definedName name="WorkArea" localSheetId="2">'Ф3'!$C$10:$D$62</definedName>
    <definedName name="WorkArea" localSheetId="3">'Ф4'!$B$13:$G$18</definedName>
    <definedName name="YEARPrev4" localSheetId="1">'[2]Hidden'!$F$21</definedName>
    <definedName name="YEARPrev4" localSheetId="2">'[3]Hidden'!$F$21</definedName>
    <definedName name="YEARPrev4">'[1]Hidden'!$F$21</definedName>
  </definedNames>
  <calcPr fullCalcOnLoad="1"/>
</workbook>
</file>

<file path=xl/sharedStrings.xml><?xml version="1.0" encoding="utf-8"?>
<sst xmlns="http://schemas.openxmlformats.org/spreadsheetml/2006/main" count="281" uniqueCount="212">
  <si>
    <t>11</t>
  </si>
  <si>
    <t>14</t>
  </si>
  <si>
    <t>16</t>
  </si>
  <si>
    <t>12</t>
  </si>
  <si>
    <t>Kazakhtelecom JSC</t>
  </si>
  <si>
    <t xml:space="preserve">INTERIM CONDENSED CONSOLIDATED STATEMENT OF COMPREHENSIVE INCOME </t>
  </si>
  <si>
    <t>In thousands of tenge</t>
  </si>
  <si>
    <t>Gross profit</t>
  </si>
  <si>
    <t>General and administrative expenses</t>
  </si>
  <si>
    <t>Selling expenses</t>
  </si>
  <si>
    <t>Operating profit</t>
  </si>
  <si>
    <t>Finance costs</t>
  </si>
  <si>
    <t>Finance income</t>
  </si>
  <si>
    <t>Other income</t>
  </si>
  <si>
    <t>Non-controlling interests</t>
  </si>
  <si>
    <t>Earnings per share</t>
  </si>
  <si>
    <t xml:space="preserve">INTERIM CONDENSED CONSOLIDATED STATEMENT OF FINANCIAL POSITION </t>
  </si>
  <si>
    <t>Assets</t>
  </si>
  <si>
    <t>Non-current assets</t>
  </si>
  <si>
    <t>Property and equipment</t>
  </si>
  <si>
    <t>Intangible assets</t>
  </si>
  <si>
    <t>Advances paid for non-current assets</t>
  </si>
  <si>
    <t>Other non-current financial assets</t>
  </si>
  <si>
    <t>Current assets</t>
  </si>
  <si>
    <t>Inventories</t>
  </si>
  <si>
    <t>Cash and cash equivalents</t>
  </si>
  <si>
    <t>Total assets</t>
  </si>
  <si>
    <t>Operating activities</t>
  </si>
  <si>
    <t xml:space="preserve">Adjustments for:
</t>
  </si>
  <si>
    <t>Amortization of intangible assets</t>
  </si>
  <si>
    <t>Change in inventories</t>
  </si>
  <si>
    <t>Change in other current liabilities</t>
  </si>
  <si>
    <t>Interest paid</t>
  </si>
  <si>
    <t>Interest received</t>
  </si>
  <si>
    <t>Investing activities</t>
  </si>
  <si>
    <t>Purchase of property and equipment</t>
  </si>
  <si>
    <t>Purchase of intangible assets</t>
  </si>
  <si>
    <t>Proceeds from sale of property and equipment</t>
  </si>
  <si>
    <t>Financing activities</t>
  </si>
  <si>
    <t>Repayment of finance lease liabilities</t>
  </si>
  <si>
    <t>Equity and liabilities</t>
  </si>
  <si>
    <t>Treasury shares</t>
  </si>
  <si>
    <t>Retained earnings</t>
  </si>
  <si>
    <t>Total equity</t>
  </si>
  <si>
    <t>Non-current liabilities</t>
  </si>
  <si>
    <t>Debt component of preferred shares</t>
  </si>
  <si>
    <t>Current liabilities</t>
  </si>
  <si>
    <t>Total liabilities</t>
  </si>
  <si>
    <t>Total equity and liabilities</t>
  </si>
  <si>
    <t>INTERIM CONDENSED CONSOLIDATED STATEMENT OF CHANGES IN EQUITY</t>
  </si>
  <si>
    <t>Total</t>
  </si>
  <si>
    <t>Investments in an associate</t>
  </si>
  <si>
    <t>Net cash flows from operating activities</t>
  </si>
  <si>
    <t xml:space="preserve">INTERIM CONDENSED CONSOLIDATED STATEMENT OF CASH FLOWS </t>
  </si>
  <si>
    <t>Uzbekov A.A.</t>
  </si>
  <si>
    <t>10</t>
  </si>
  <si>
    <t>Foreign currency translation reserve</t>
  </si>
  <si>
    <t>Finance costs accrued</t>
  </si>
  <si>
    <t>Finance income accrued</t>
  </si>
  <si>
    <t>Change in trade receivables</t>
  </si>
  <si>
    <t>Change in advances paid</t>
  </si>
  <si>
    <t>Placement of deposits</t>
  </si>
  <si>
    <t>Issue of long-term loans to employees</t>
  </si>
  <si>
    <t>Borrowings repaid</t>
  </si>
  <si>
    <t>Cost of sales</t>
  </si>
  <si>
    <t>7</t>
  </si>
  <si>
    <t>13</t>
  </si>
  <si>
    <t>Trade receivables</t>
  </si>
  <si>
    <t>Advances paid</t>
  </si>
  <si>
    <t>Corporate income tax prepaid</t>
  </si>
  <si>
    <t>Other current financial assets</t>
  </si>
  <si>
    <t>Other reserves</t>
  </si>
  <si>
    <t>Borrowings: non-current portion</t>
  </si>
  <si>
    <t>Employee benefit obligations</t>
  </si>
  <si>
    <t>Borrowings: current portion</t>
  </si>
  <si>
    <t>Trade payables</t>
  </si>
  <si>
    <t>Current corporate income tax payable</t>
  </si>
  <si>
    <t>Chief accountant</t>
  </si>
  <si>
    <t>Change in trade payables</t>
  </si>
  <si>
    <t>Cash flow received from operating activities</t>
  </si>
  <si>
    <t>Dividends paid on common and preferred shares</t>
  </si>
  <si>
    <t>Income tax paid</t>
  </si>
  <si>
    <t>Repayment of loans from employees</t>
  </si>
  <si>
    <t>Effects of exchange rate changes on cash and cash equivalents</t>
  </si>
  <si>
    <t>Net profit for the period (unaudited)</t>
  </si>
  <si>
    <t>Total comprehensive income (unaudited)</t>
  </si>
  <si>
    <t>Attributable to equity holders of the parent</t>
  </si>
  <si>
    <t>15</t>
  </si>
  <si>
    <t>Deffered tax assets</t>
  </si>
  <si>
    <t>Deferred tax liabilities</t>
  </si>
  <si>
    <t>Other non-current financial liabilities</t>
  </si>
  <si>
    <t>Employee benefit obligations: current portion</t>
  </si>
  <si>
    <t>Other current financial liabilities</t>
  </si>
  <si>
    <t>Suleimanov Y.E.</t>
  </si>
  <si>
    <t>Net cash flows received/(used) in investing activities</t>
  </si>
  <si>
    <t>Book value per one ordinary share, KZT</t>
  </si>
  <si>
    <t>Book value per one preferred share of the first group, KZT</t>
  </si>
  <si>
    <t>Chief financial officier</t>
  </si>
  <si>
    <t>Foreign currency
translation
reserve</t>
  </si>
  <si>
    <t>Treasury
shares</t>
  </si>
  <si>
    <t>Other
reserves</t>
  </si>
  <si>
    <t>Retained
earnings</t>
  </si>
  <si>
    <t>Total 
equity</t>
  </si>
  <si>
    <t>Other comprehensive income (unaudited)</t>
  </si>
  <si>
    <t>At 1 January 2019</t>
  </si>
  <si>
    <t>Right-of-use assets</t>
  </si>
  <si>
    <t>3</t>
  </si>
  <si>
    <t>Indemnification assets</t>
  </si>
  <si>
    <t>18</t>
  </si>
  <si>
    <t>Lease liabilities</t>
  </si>
  <si>
    <t xml:space="preserve">Non-current contract liabilities </t>
  </si>
  <si>
    <t>Asset retirement obligations</t>
  </si>
  <si>
    <t>Lease liabilities: current portion</t>
  </si>
  <si>
    <r>
      <t>Current contract liabilities</t>
    </r>
    <r>
      <rPr>
        <sz val="9"/>
        <color indexed="8"/>
        <rFont val="Arial"/>
        <family val="2"/>
      </rPr>
      <t xml:space="preserve"> </t>
    </r>
  </si>
  <si>
    <t>Obligation to pay a fine for termination of the contract</t>
  </si>
  <si>
    <t>17</t>
  </si>
  <si>
    <t>19</t>
  </si>
  <si>
    <t>Impairment losses on financial assets</t>
  </si>
  <si>
    <t>Profit before tax for the period</t>
  </si>
  <si>
    <t xml:space="preserve">Changes in employee benefit obligations </t>
  </si>
  <si>
    <t xml:space="preserve">Write-down of inventories to net realizable value </t>
  </si>
  <si>
    <t>Share in profits of associates</t>
  </si>
  <si>
    <t>Change in other current assets</t>
  </si>
  <si>
    <t>Change in costs to obtain a contract and costs to fulfil a contract</t>
  </si>
  <si>
    <t>Change in contract liabilities</t>
  </si>
  <si>
    <t>Return of cash on deposits</t>
  </si>
  <si>
    <t>Borrowings received</t>
  </si>
  <si>
    <t>Change in accounting policy due to application of IFRS 16 (Note 3) *</t>
  </si>
  <si>
    <t>At 1 January 2019 (restated)</t>
  </si>
  <si>
    <t>Other comprehensive loss (unaudited)</t>
  </si>
  <si>
    <t>Repayment of lease liabilities</t>
  </si>
  <si>
    <t>At 1 January 2018 (audited)</t>
  </si>
  <si>
    <t>Interim condensed consolidated</t>
  </si>
  <si>
    <t>financial statements (unaudited)</t>
  </si>
  <si>
    <t xml:space="preserve">Impairment losses on financial assets </t>
  </si>
  <si>
    <t>Other expenses</t>
  </si>
  <si>
    <t>Profit for the period</t>
  </si>
  <si>
    <t>Net other comprehensive income/(loss) to be reclassified to profit or loss in subsequent periods</t>
  </si>
  <si>
    <t>6</t>
  </si>
  <si>
    <t>4,7</t>
  </si>
  <si>
    <t>Goodwill</t>
  </si>
  <si>
    <t>8</t>
  </si>
  <si>
    <t>-</t>
  </si>
  <si>
    <t>26</t>
  </si>
  <si>
    <t>Assets classified as held for sale</t>
  </si>
  <si>
    <t>Liabilities directly associated with assets classified as held for sale</t>
  </si>
  <si>
    <t xml:space="preserve">Costs to obtain contracts </t>
  </si>
  <si>
    <t xml:space="preserve">Costs to fulfil contracts </t>
  </si>
  <si>
    <t>Other non-current non-financial assets</t>
  </si>
  <si>
    <t>Other current non-financial assets</t>
  </si>
  <si>
    <t>Share capital</t>
  </si>
  <si>
    <t xml:space="preserve">Equity </t>
  </si>
  <si>
    <t>Other current non-financial liabilities</t>
  </si>
  <si>
    <t>2019 (unaudited)</t>
  </si>
  <si>
    <t>20</t>
  </si>
  <si>
    <t>22</t>
  </si>
  <si>
    <t>29</t>
  </si>
  <si>
    <t>Impairment of property and equipment</t>
  </si>
  <si>
    <t>Reversal of tax and related fines and penalties provision</t>
  </si>
  <si>
    <t>Note</t>
  </si>
  <si>
    <t>Dividends (unaudited) (Note 14)</t>
  </si>
  <si>
    <t>Own repurchased shares (Note 14)</t>
  </si>
  <si>
    <t>Depreciation of property and equipment and right of use assets (for six months ended 30 June 2018: depreciation of property and equipment)</t>
  </si>
  <si>
    <t>Loss from impairment of property and equipment</t>
  </si>
  <si>
    <t>Unrealised foreign exchange loss/(gain) net</t>
  </si>
  <si>
    <t>Gain on disposal of property and equipment net</t>
  </si>
  <si>
    <t>Cash and cash equivalents as at 1 January</t>
  </si>
  <si>
    <t>Income from re-measurement of previously held interest in the associate</t>
  </si>
  <si>
    <t>4</t>
  </si>
  <si>
    <t>Payment for acquisition of subsidiary, net of cash acquired</t>
  </si>
  <si>
    <t xml:space="preserve">Placement of cash to restricted cash accounts </t>
  </si>
  <si>
    <t>Investments in associates</t>
  </si>
  <si>
    <t>Acquisition of treasury shares</t>
  </si>
  <si>
    <t>Net cash flows received from / (used in) financing activities</t>
  </si>
  <si>
    <t>Reversal/(accrual) of allowance for expected credit losses on cash and cash equivalents</t>
  </si>
  <si>
    <t>Net change in cash and cash equivalents</t>
  </si>
  <si>
    <t>Cash and cash equivalents as at 30 June</t>
  </si>
  <si>
    <t>23</t>
  </si>
  <si>
    <t>24</t>
  </si>
  <si>
    <t>Revenue from contracts with customers</t>
  </si>
  <si>
    <t>Net foreign exchange (loss)/income</t>
  </si>
  <si>
    <t>Gain/(loss) on disposal of property and equipment, net</t>
  </si>
  <si>
    <t xml:space="preserve">Profit before tax </t>
  </si>
  <si>
    <t>Income tax expenses</t>
  </si>
  <si>
    <t>Other comprehensive income</t>
  </si>
  <si>
    <t>Other comprehensive income  to be reclassified to profit or loss in subsequent periods (net of tax)</t>
  </si>
  <si>
    <t>Foreign exchange differences from translation of financial statements of foreign subsidiaries</t>
  </si>
  <si>
    <t>Other comprehensive loss not to be reclassified to profit or loss in subsequent periods (net of tax)</t>
  </si>
  <si>
    <t>Actuarial (losses)/gain  on defined benefit plans, net of tax</t>
  </si>
  <si>
    <t>Net other comprehensive (loss)/income not to be reclassified to profit or loss in subsequent periods</t>
  </si>
  <si>
    <t>Other comprehensive (loss)/income  for the period, net of tax</t>
  </si>
  <si>
    <t>Total comprehensive income for the period, net of tax</t>
  </si>
  <si>
    <t>Interim condensed consolidated financial statements (unaudited)</t>
  </si>
  <si>
    <t>Profit attributable to:</t>
  </si>
  <si>
    <t>Equity holders of the Parent</t>
  </si>
  <si>
    <t>Basic, net profit for the period, tenge</t>
  </si>
  <si>
    <t>Diluted, net profit for the period, tenge</t>
  </si>
  <si>
    <t>Net cash flows (used in) / received from in investing activities</t>
  </si>
  <si>
    <t>31 December 2018 (audited)*,**</t>
  </si>
  <si>
    <t xml:space="preserve"> financial statements (unaudited)</t>
  </si>
  <si>
    <t>For nine months ended 30 September</t>
  </si>
  <si>
    <t>For three months ended 30 September</t>
  </si>
  <si>
    <t>Compensation for provision of  universal services in rural areas</t>
  </si>
  <si>
    <t>21</t>
  </si>
  <si>
    <t>30 September 2019 (unaudited)</t>
  </si>
  <si>
    <t>For the nine months ended 30 September 2018
(unaudited)*</t>
  </si>
  <si>
    <t>For the nine months ended 30 September 2019
(unaudited)</t>
  </si>
  <si>
    <t>At 30 September 2018 (unaudited)</t>
  </si>
  <si>
    <t>At 30 September 2019 (unaudited)</t>
  </si>
  <si>
    <t>Received of cash to restricted cash accounts</t>
  </si>
  <si>
    <t>Purchase of treasury</t>
  </si>
  <si>
    <t>2018 (unaudited)*</t>
  </si>
</sst>
</file>

<file path=xl/styles.xml><?xml version="1.0" encoding="utf-8"?>
<styleSheet xmlns="http://schemas.openxmlformats.org/spreadsheetml/2006/main">
  <numFmts count="34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_ ;[Red]\-#,##0.00\ "/>
    <numFmt numFmtId="181" formatCode="_-* #,##0_р_._-;\-* #,##0_р_._-;_-* &quot;-&quot;??_р_._-;_-@_-"/>
    <numFmt numFmtId="182" formatCode="_(* #,##0_);_(* \(#,##0\);_(* &quot;-&quot;_);_(@_)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_р_._-;\-* #,##0.0_р_._-;_-* &quot;-&quot;??_р_._-;_-@_-"/>
    <numFmt numFmtId="188" formatCode="[$-FC19]d\ mmmm\ yyyy\ &quot;г.&quot;"/>
    <numFmt numFmtId="189" formatCode="_(* #,##0.00_);_(* \(#,##0.00\);_(* &quot;-&quot;_);_(@_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color indexed="9"/>
      <name val="Arial Cyr"/>
      <family val="0"/>
    </font>
    <font>
      <b/>
      <sz val="10"/>
      <name val="Arial Cyr"/>
      <family val="2"/>
    </font>
    <font>
      <b/>
      <sz val="10"/>
      <color indexed="9"/>
      <name val="Arial CYR"/>
      <family val="2"/>
    </font>
    <font>
      <b/>
      <sz val="8"/>
      <name val="Arial Cyr"/>
      <family val="2"/>
    </font>
    <font>
      <sz val="10"/>
      <name val="Tahoma"/>
      <family val="2"/>
    </font>
    <font>
      <sz val="10"/>
      <name val="Helv"/>
      <family val="0"/>
    </font>
    <font>
      <b/>
      <i/>
      <sz val="8"/>
      <name val="Arial Cyr"/>
      <family val="2"/>
    </font>
    <font>
      <b/>
      <sz val="12"/>
      <name val="Arial Cyr"/>
      <family val="0"/>
    </font>
    <font>
      <b/>
      <sz val="11"/>
      <name val="Arial Cyr"/>
      <family val="2"/>
    </font>
    <font>
      <i/>
      <sz val="10"/>
      <name val="Arial CYR"/>
      <family val="2"/>
    </font>
    <font>
      <sz val="9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Arial Cyr"/>
      <family val="0"/>
    </font>
    <font>
      <sz val="12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6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 horizontal="center" vertical="center"/>
      <protection/>
    </xf>
    <xf numFmtId="49" fontId="0" fillId="0" borderId="10" xfId="62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29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20" fillId="0" borderId="0" xfId="0" applyFont="1" applyFill="1" applyAlignment="1">
      <alignment/>
    </xf>
    <xf numFmtId="169" fontId="0" fillId="0" borderId="0" xfId="0" applyNumberFormat="1" applyFont="1" applyFill="1" applyBorder="1" applyAlignment="1" applyProtection="1">
      <alignment wrapText="1"/>
      <protection/>
    </xf>
    <xf numFmtId="0" fontId="21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vertical="center"/>
      <protection locked="0"/>
    </xf>
    <xf numFmtId="3" fontId="20" fillId="0" borderId="0" xfId="0" applyNumberFormat="1" applyFont="1" applyFill="1" applyAlignment="1" applyProtection="1">
      <alignment horizontal="right" vertical="center"/>
      <protection locked="0"/>
    </xf>
    <xf numFmtId="3" fontId="20" fillId="0" borderId="0" xfId="0" applyNumberFormat="1" applyFont="1" applyFill="1" applyAlignment="1" applyProtection="1" quotePrefix="1">
      <alignment horizontal="right" vertical="center"/>
      <protection locked="0"/>
    </xf>
    <xf numFmtId="3" fontId="20" fillId="0" borderId="0" xfId="0" applyNumberFormat="1" applyFont="1" applyFill="1" applyAlignment="1" applyProtection="1">
      <alignment vertical="center" wrapText="1"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22" fillId="0" borderId="11" xfId="0" applyFont="1" applyFill="1" applyBorder="1" applyAlignment="1" applyProtection="1">
      <alignment/>
      <protection locked="0"/>
    </xf>
    <xf numFmtId="0" fontId="22" fillId="0" borderId="11" xfId="0" applyFont="1" applyFill="1" applyBorder="1" applyAlignment="1" applyProtection="1">
      <alignment vertical="center"/>
      <protection locked="0"/>
    </xf>
    <xf numFmtId="3" fontId="22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3" fontId="20" fillId="0" borderId="0" xfId="0" applyNumberFormat="1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/>
      <protection/>
    </xf>
    <xf numFmtId="0" fontId="0" fillId="0" borderId="0" xfId="60" applyFont="1" applyFill="1" applyAlignment="1" applyProtection="1">
      <alignment horizontal="center"/>
      <protection locked="0"/>
    </xf>
    <xf numFmtId="180" fontId="27" fillId="0" borderId="0" xfId="62" applyFont="1" applyFill="1" applyAlignment="1" applyProtection="1">
      <alignment horizontal="center"/>
      <protection locked="0"/>
    </xf>
    <xf numFmtId="49" fontId="22" fillId="0" borderId="10" xfId="62" applyNumberFormat="1" applyFont="1" applyFill="1" applyBorder="1" applyAlignment="1" applyProtection="1">
      <alignment horizontal="center"/>
      <protection/>
    </xf>
    <xf numFmtId="0" fontId="20" fillId="0" borderId="0" xfId="0" applyFont="1" applyFill="1" applyAlignment="1">
      <alignment/>
    </xf>
    <xf numFmtId="0" fontId="22" fillId="0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3" fontId="22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Alignment="1" applyProtection="1">
      <alignment horizontal="center"/>
      <protection locked="0"/>
    </xf>
    <xf numFmtId="0" fontId="20" fillId="0" borderId="0" xfId="0" applyFont="1" applyFill="1" applyAlignment="1">
      <alignment wrapText="1"/>
    </xf>
    <xf numFmtId="3" fontId="20" fillId="0" borderId="0" xfId="0" applyNumberFormat="1" applyFont="1" applyFill="1" applyAlignment="1" applyProtection="1" quotePrefix="1">
      <alignment horizontal="right"/>
      <protection locked="0"/>
    </xf>
    <xf numFmtId="0" fontId="24" fillId="0" borderId="0" xfId="0" applyFont="1" applyFill="1" applyAlignment="1" applyProtection="1">
      <alignment horizontal="center"/>
      <protection locked="0"/>
    </xf>
    <xf numFmtId="49" fontId="22" fillId="0" borderId="0" xfId="0" applyNumberFormat="1" applyFont="1" applyFill="1" applyAlignment="1">
      <alignment horizontal="right" wrapText="1"/>
    </xf>
    <xf numFmtId="169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22" fillId="0" borderId="0" xfId="0" applyFont="1" applyFill="1" applyBorder="1" applyAlignment="1">
      <alignment wrapText="1"/>
    </xf>
    <xf numFmtId="0" fontId="23" fillId="0" borderId="0" xfId="0" applyFont="1" applyFill="1" applyAlignment="1" applyProtection="1">
      <alignment horizontal="center" vertical="center"/>
      <protection/>
    </xf>
    <xf numFmtId="0" fontId="28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3" fontId="20" fillId="0" borderId="0" xfId="0" applyNumberFormat="1" applyFont="1" applyFill="1" applyAlignment="1" applyProtection="1">
      <alignment wrapText="1"/>
      <protection locked="0"/>
    </xf>
    <xf numFmtId="3" fontId="20" fillId="0" borderId="0" xfId="0" applyNumberFormat="1" applyFont="1" applyFill="1" applyAlignment="1" applyProtection="1">
      <alignment/>
      <protection locked="0"/>
    </xf>
    <xf numFmtId="49" fontId="0" fillId="0" borderId="10" xfId="62" applyNumberFormat="1" applyFont="1" applyFill="1" applyBorder="1" applyAlignment="1" applyProtection="1">
      <alignment horizontal="center"/>
      <protection/>
    </xf>
    <xf numFmtId="3" fontId="22" fillId="0" borderId="0" xfId="0" applyNumberFormat="1" applyFont="1" applyFill="1" applyAlignment="1">
      <alignment wrapText="1"/>
    </xf>
    <xf numFmtId="3" fontId="0" fillId="0" borderId="0" xfId="0" applyNumberFormat="1" applyFont="1" applyAlignment="1" applyProtection="1">
      <alignment horizontal="left"/>
      <protection/>
    </xf>
    <xf numFmtId="0" fontId="22" fillId="0" borderId="0" xfId="62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3" fontId="20" fillId="0" borderId="0" xfId="0" applyNumberFormat="1" applyFont="1" applyFill="1" applyAlignment="1" applyProtection="1">
      <alignment horizontal="right"/>
      <protection locked="0"/>
    </xf>
    <xf numFmtId="0" fontId="28" fillId="0" borderId="0" xfId="0" applyFont="1" applyFill="1" applyAlignment="1" applyProtection="1">
      <alignment horizontal="center" vertical="center"/>
      <protection/>
    </xf>
    <xf numFmtId="49" fontId="29" fillId="0" borderId="0" xfId="0" applyNumberFormat="1" applyFont="1" applyFill="1" applyAlignment="1">
      <alignment horizontal="center"/>
    </xf>
    <xf numFmtId="3" fontId="31" fillId="0" borderId="0" xfId="0" applyNumberFormat="1" applyFont="1" applyFill="1" applyAlignment="1" applyProtection="1">
      <alignment horizontal="right"/>
      <protection locked="0"/>
    </xf>
    <xf numFmtId="3" fontId="31" fillId="0" borderId="0" xfId="0" applyNumberFormat="1" applyFont="1" applyFill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0" fillId="0" borderId="11" xfId="0" applyFont="1" applyFill="1" applyBorder="1" applyAlignment="1">
      <alignment wrapText="1"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/>
      <protection locked="0"/>
    </xf>
    <xf numFmtId="43" fontId="33" fillId="0" borderId="0" xfId="0" applyNumberFormat="1" applyFont="1" applyFill="1" applyAlignment="1">
      <alignment wrapText="1"/>
    </xf>
    <xf numFmtId="181" fontId="33" fillId="0" borderId="0" xfId="0" applyNumberFormat="1" applyFont="1" applyFill="1" applyAlignment="1" applyProtection="1">
      <alignment/>
      <protection locked="0"/>
    </xf>
    <xf numFmtId="0" fontId="33" fillId="0" borderId="0" xfId="0" applyNumberFormat="1" applyFont="1" applyFill="1" applyAlignment="1" applyProtection="1">
      <alignment/>
      <protection locked="0"/>
    </xf>
    <xf numFmtId="0" fontId="33" fillId="0" borderId="0" xfId="0" applyFont="1" applyFill="1" applyAlignment="1" applyProtection="1">
      <alignment/>
      <protection locked="0"/>
    </xf>
    <xf numFmtId="0" fontId="33" fillId="0" borderId="0" xfId="0" applyNumberFormat="1" applyFont="1" applyFill="1" applyAlignment="1" applyProtection="1">
      <alignment/>
      <protection locked="0"/>
    </xf>
    <xf numFmtId="0" fontId="33" fillId="0" borderId="0" xfId="0" applyFont="1" applyFill="1" applyBorder="1" applyAlignment="1" applyProtection="1">
      <alignment/>
      <protection locked="0"/>
    </xf>
    <xf numFmtId="0" fontId="33" fillId="0" borderId="0" xfId="0" applyFont="1" applyFill="1" applyAlignment="1">
      <alignment wrapText="1"/>
    </xf>
    <xf numFmtId="49" fontId="33" fillId="0" borderId="0" xfId="0" applyNumberFormat="1" applyFont="1" applyFill="1" applyAlignment="1">
      <alignment wrapText="1"/>
    </xf>
    <xf numFmtId="3" fontId="33" fillId="0" borderId="0" xfId="0" applyNumberFormat="1" applyFont="1" applyFill="1" applyAlignment="1">
      <alignment/>
    </xf>
    <xf numFmtId="0" fontId="33" fillId="0" borderId="0" xfId="0" applyFont="1" applyFill="1" applyBorder="1" applyAlignment="1">
      <alignment/>
    </xf>
    <xf numFmtId="43" fontId="33" fillId="0" borderId="0" xfId="0" applyNumberFormat="1" applyFont="1" applyFill="1" applyAlignment="1" applyProtection="1">
      <alignment/>
      <protection locked="0"/>
    </xf>
    <xf numFmtId="3" fontId="33" fillId="0" borderId="0" xfId="0" applyNumberFormat="1" applyFont="1" applyFill="1" applyAlignment="1" applyProtection="1">
      <alignment/>
      <protection locked="0"/>
    </xf>
    <xf numFmtId="43" fontId="34" fillId="0" borderId="0" xfId="0" applyNumberFormat="1" applyFont="1" applyFill="1" applyAlignment="1">
      <alignment wrapText="1"/>
    </xf>
    <xf numFmtId="43" fontId="34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43" fontId="22" fillId="0" borderId="0" xfId="0" applyNumberFormat="1" applyFont="1" applyFill="1" applyAlignment="1" applyProtection="1">
      <alignment horizontal="right"/>
      <protection locked="0"/>
    </xf>
    <xf numFmtId="0" fontId="35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43" fontId="22" fillId="0" borderId="0" xfId="0" applyNumberFormat="1" applyFont="1" applyFill="1" applyAlignment="1" applyProtection="1">
      <alignment horizontal="right" vertical="center"/>
      <protection locked="0"/>
    </xf>
    <xf numFmtId="43" fontId="0" fillId="0" borderId="0" xfId="0" applyNumberFormat="1" applyFont="1" applyFill="1" applyAlignment="1" applyProtection="1">
      <alignment horizontal="right" vertical="center"/>
      <protection locked="0"/>
    </xf>
    <xf numFmtId="43" fontId="0" fillId="0" borderId="0" xfId="0" applyNumberFormat="1" applyFont="1" applyFill="1" applyAlignment="1" applyProtection="1" quotePrefix="1">
      <alignment horizontal="right" vertical="center"/>
      <protection locked="0"/>
    </xf>
    <xf numFmtId="0" fontId="28" fillId="0" borderId="0" xfId="0" applyFont="1" applyFill="1" applyAlignment="1" applyProtection="1">
      <alignment vertical="center"/>
      <protection locked="0"/>
    </xf>
    <xf numFmtId="0" fontId="36" fillId="0" borderId="0" xfId="0" applyFont="1" applyFill="1" applyAlignment="1" applyProtection="1">
      <alignment vertical="center"/>
      <protection locked="0"/>
    </xf>
    <xf numFmtId="43" fontId="22" fillId="0" borderId="0" xfId="0" applyNumberFormat="1" applyFont="1" applyFill="1" applyAlignment="1">
      <alignment wrapText="1"/>
    </xf>
    <xf numFmtId="43" fontId="0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3" fontId="0" fillId="0" borderId="0" xfId="0" applyNumberFormat="1" applyFont="1" applyFill="1" applyAlignment="1">
      <alignment horizontal="right" wrapText="1"/>
    </xf>
    <xf numFmtId="0" fontId="0" fillId="0" borderId="12" xfId="0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49" fontId="22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43" fontId="22" fillId="0" borderId="0" xfId="0" applyNumberFormat="1" applyFont="1" applyFill="1" applyBorder="1" applyAlignment="1" applyProtection="1">
      <alignment vertical="center"/>
      <protection locked="0"/>
    </xf>
    <xf numFmtId="43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43" fontId="22" fillId="0" borderId="0" xfId="0" applyNumberFormat="1" applyFont="1" applyFill="1" applyBorder="1" applyAlignment="1">
      <alignment wrapText="1"/>
    </xf>
    <xf numFmtId="0" fontId="22" fillId="0" borderId="12" xfId="0" applyFont="1" applyFill="1" applyBorder="1" applyAlignment="1" applyProtection="1">
      <alignment horizontal="left" vertical="top" wrapText="1"/>
      <protection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 applyProtection="1">
      <alignment/>
      <protection locked="0"/>
    </xf>
    <xf numFmtId="0" fontId="22" fillId="0" borderId="10" xfId="0" applyFont="1" applyFill="1" applyBorder="1" applyAlignment="1" applyProtection="1" quotePrefix="1">
      <alignment horizontal="left" wrapText="1"/>
      <protection/>
    </xf>
    <xf numFmtId="0" fontId="22" fillId="0" borderId="10" xfId="0" applyFont="1" applyFill="1" applyBorder="1" applyAlignment="1" applyProtection="1">
      <alignment wrapText="1"/>
      <protection/>
    </xf>
    <xf numFmtId="49" fontId="32" fillId="0" borderId="10" xfId="0" applyNumberFormat="1" applyFont="1" applyFill="1" applyBorder="1" applyAlignment="1" applyProtection="1">
      <alignment wrapText="1"/>
      <protection/>
    </xf>
    <xf numFmtId="3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left" vertical="center" wrapText="1"/>
      <protection/>
    </xf>
    <xf numFmtId="49" fontId="22" fillId="0" borderId="10" xfId="0" applyNumberFormat="1" applyFont="1" applyFill="1" applyBorder="1" applyAlignment="1" applyProtection="1">
      <alignment vertical="center" wrapText="1"/>
      <protection/>
    </xf>
    <xf numFmtId="49" fontId="22" fillId="0" borderId="10" xfId="0" applyNumberFormat="1" applyFont="1" applyBorder="1" applyAlignment="1">
      <alignment horizontal="center" vertical="center"/>
    </xf>
    <xf numFmtId="49" fontId="0" fillId="0" borderId="10" xfId="62" applyNumberFormat="1" applyFont="1" applyFill="1" applyBorder="1" applyAlignment="1" applyProtection="1">
      <alignment vertical="center" wrapText="1"/>
      <protection/>
    </xf>
    <xf numFmtId="49" fontId="0" fillId="0" borderId="10" xfId="62" applyNumberFormat="1" applyFont="1" applyFill="1" applyBorder="1" applyAlignment="1" applyProtection="1">
      <alignment vertical="top" wrapText="1"/>
      <protection/>
    </xf>
    <xf numFmtId="49" fontId="0" fillId="0" borderId="10" xfId="62" applyNumberFormat="1" applyFont="1" applyFill="1" applyBorder="1" applyAlignment="1" applyProtection="1">
      <alignment vertical="center" wrapText="1"/>
      <protection/>
    </xf>
    <xf numFmtId="49" fontId="22" fillId="0" borderId="10" xfId="62" applyNumberFormat="1" applyFont="1" applyFill="1" applyBorder="1" applyAlignment="1" applyProtection="1">
      <alignment vertical="center" wrapText="1"/>
      <protection/>
    </xf>
    <xf numFmtId="49" fontId="22" fillId="0" borderId="10" xfId="62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49" fontId="0" fillId="0" borderId="10" xfId="62" applyNumberFormat="1" applyFont="1" applyFill="1" applyBorder="1" applyAlignment="1" applyProtection="1">
      <alignment vertical="top" wrapText="1"/>
      <protection/>
    </xf>
    <xf numFmtId="49" fontId="22" fillId="0" borderId="10" xfId="62" applyNumberFormat="1" applyFont="1" applyFill="1" applyBorder="1" applyAlignment="1" applyProtection="1">
      <alignment vertical="top" wrapText="1"/>
      <protection/>
    </xf>
    <xf numFmtId="0" fontId="22" fillId="0" borderId="14" xfId="0" applyFont="1" applyFill="1" applyBorder="1" applyAlignment="1" applyProtection="1">
      <alignment horizontal="left" vertical="center" wrapText="1"/>
      <protection/>
    </xf>
    <xf numFmtId="49" fontId="22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left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Alignment="1" applyProtection="1">
      <alignment vertical="center"/>
      <protection/>
    </xf>
    <xf numFmtId="0" fontId="28" fillId="0" borderId="0" xfId="0" applyFont="1" applyFill="1" applyAlignment="1" applyProtection="1">
      <alignment/>
      <protection locked="0"/>
    </xf>
    <xf numFmtId="3" fontId="31" fillId="0" borderId="0" xfId="0" applyNumberFormat="1" applyFont="1" applyFill="1" applyAlignment="1">
      <alignment horizontal="right"/>
    </xf>
    <xf numFmtId="0" fontId="31" fillId="0" borderId="0" xfId="0" applyFont="1" applyFill="1" applyAlignment="1" applyProtection="1">
      <alignment vertical="center"/>
      <protection/>
    </xf>
    <xf numFmtId="0" fontId="31" fillId="0" borderId="0" xfId="0" applyFont="1" applyFill="1" applyAlignment="1" applyProtection="1">
      <alignment/>
      <protection/>
    </xf>
    <xf numFmtId="41" fontId="22" fillId="0" borderId="18" xfId="0" applyNumberFormat="1" applyFont="1" applyBorder="1" applyAlignment="1">
      <alignment horizontal="right"/>
    </xf>
    <xf numFmtId="41" fontId="22" fillId="0" borderId="15" xfId="74" applyNumberFormat="1" applyFont="1" applyFill="1" applyBorder="1" applyAlignment="1" applyProtection="1">
      <alignment horizontal="right" wrapText="1"/>
      <protection/>
    </xf>
    <xf numFmtId="41" fontId="22" fillId="0" borderId="10" xfId="0" applyNumberFormat="1" applyFont="1" applyBorder="1" applyAlignment="1">
      <alignment horizontal="right" wrapText="1"/>
    </xf>
    <xf numFmtId="43" fontId="22" fillId="0" borderId="15" xfId="0" applyNumberFormat="1" applyFont="1" applyBorder="1" applyAlignment="1" applyProtection="1">
      <alignment horizontal="right"/>
      <protection/>
    </xf>
    <xf numFmtId="182" fontId="22" fillId="0" borderId="10" xfId="0" applyNumberFormat="1" applyFont="1" applyBorder="1" applyAlignment="1">
      <alignment horizontal="right"/>
    </xf>
    <xf numFmtId="182" fontId="22" fillId="0" borderId="10" xfId="74" applyNumberFormat="1" applyFont="1" applyFill="1" applyBorder="1" applyAlignment="1" applyProtection="1">
      <alignment horizontal="right"/>
      <protection/>
    </xf>
    <xf numFmtId="182" fontId="22" fillId="0" borderId="18" xfId="0" applyNumberFormat="1" applyFont="1" applyBorder="1" applyAlignment="1">
      <alignment horizontal="right"/>
    </xf>
    <xf numFmtId="0" fontId="22" fillId="0" borderId="0" xfId="0" applyFont="1" applyFill="1" applyAlignment="1">
      <alignment wrapText="1"/>
    </xf>
    <xf numFmtId="182" fontId="0" fillId="0" borderId="10" xfId="0" applyNumberFormat="1" applyFont="1" applyBorder="1" applyAlignment="1">
      <alignment horizontal="right"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22" fillId="0" borderId="12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181" fontId="0" fillId="0" borderId="0" xfId="0" applyNumberFormat="1" applyFont="1" applyFill="1" applyAlignment="1" applyProtection="1">
      <alignment/>
      <protection locked="0"/>
    </xf>
    <xf numFmtId="181" fontId="0" fillId="0" borderId="10" xfId="74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181" fontId="0" fillId="0" borderId="10" xfId="74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 wrapText="1"/>
      <protection locked="0"/>
    </xf>
    <xf numFmtId="3" fontId="0" fillId="0" borderId="0" xfId="0" applyNumberFormat="1" applyFont="1" applyFill="1" applyAlignment="1" applyProtection="1">
      <alignment/>
      <protection locked="0"/>
    </xf>
    <xf numFmtId="14" fontId="22" fillId="0" borderId="10" xfId="61" applyNumberFormat="1" applyFont="1" applyFill="1" applyBorder="1" applyAlignment="1" applyProtection="1">
      <alignment horizontal="center" vertical="center" wrapText="1"/>
      <protection/>
    </xf>
    <xf numFmtId="3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Border="1" applyAlignment="1">
      <alignment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182" fontId="0" fillId="0" borderId="10" xfId="74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38" fillId="0" borderId="10" xfId="0" applyNumberFormat="1" applyFont="1" applyFill="1" applyBorder="1" applyAlignment="1" applyProtection="1">
      <alignment horizontal="center" vertical="center" wrapText="1"/>
      <protection/>
    </xf>
    <xf numFmtId="49" fontId="32" fillId="0" borderId="0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169" fontId="22" fillId="0" borderId="0" xfId="74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49" fontId="37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Fill="1" applyBorder="1" applyAlignment="1" applyProtection="1">
      <alignment horizontal="center" vertical="center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69" fontId="22" fillId="0" borderId="0" xfId="74" applyNumberFormat="1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locked="0"/>
    </xf>
    <xf numFmtId="3" fontId="0" fillId="0" borderId="0" xfId="0" applyNumberFormat="1" applyFont="1" applyFill="1" applyAlignment="1" applyProtection="1">
      <alignment vertical="center" wrapText="1"/>
      <protection locked="0"/>
    </xf>
    <xf numFmtId="182" fontId="22" fillId="0" borderId="10" xfId="0" applyNumberFormat="1" applyFont="1" applyFill="1" applyBorder="1" applyAlignment="1">
      <alignment horizontal="left" wrapText="1"/>
    </xf>
    <xf numFmtId="182" fontId="0" fillId="0" borderId="10" xfId="0" applyNumberFormat="1" applyFont="1" applyFill="1" applyBorder="1" applyAlignment="1">
      <alignment horizontal="left" wrapText="1"/>
    </xf>
    <xf numFmtId="49" fontId="30" fillId="0" borderId="19" xfId="62" applyNumberFormat="1" applyFont="1" applyFill="1" applyBorder="1" applyAlignment="1" applyProtection="1">
      <alignment horizontal="left" wrapText="1"/>
      <protection locked="0"/>
    </xf>
    <xf numFmtId="0" fontId="22" fillId="0" borderId="20" xfId="0" applyFont="1" applyFill="1" applyBorder="1" applyAlignment="1" applyProtection="1">
      <alignment horizontal="center" vertical="center" wrapText="1"/>
      <protection locked="0"/>
    </xf>
    <xf numFmtId="43" fontId="0" fillId="0" borderId="21" xfId="0" applyNumberFormat="1" applyFont="1" applyBorder="1" applyAlignment="1" applyProtection="1">
      <alignment horizontal="right"/>
      <protection/>
    </xf>
    <xf numFmtId="182" fontId="0" fillId="0" borderId="22" xfId="0" applyNumberFormat="1" applyBorder="1" applyAlignment="1">
      <alignment horizontal="right"/>
    </xf>
    <xf numFmtId="41" fontId="0" fillId="0" borderId="21" xfId="74" applyNumberFormat="1" applyFont="1" applyFill="1" applyBorder="1" applyAlignment="1" applyProtection="1">
      <alignment horizontal="right" wrapText="1"/>
      <protection/>
    </xf>
    <xf numFmtId="41" fontId="0" fillId="0" borderId="23" xfId="0" applyNumberFormat="1" applyFont="1" applyBorder="1" applyAlignment="1">
      <alignment horizontal="right" wrapText="1"/>
    </xf>
    <xf numFmtId="41" fontId="0" fillId="0" borderId="22" xfId="0" applyNumberFormat="1" applyFont="1" applyBorder="1" applyAlignment="1">
      <alignment horizontal="right"/>
    </xf>
    <xf numFmtId="182" fontId="22" fillId="0" borderId="0" xfId="0" applyNumberFormat="1" applyFont="1" applyFill="1" applyAlignment="1">
      <alignment/>
    </xf>
    <xf numFmtId="182" fontId="0" fillId="0" borderId="23" xfId="0" applyNumberFormat="1" applyFont="1" applyFill="1" applyBorder="1" applyAlignment="1">
      <alignment horizontal="right" wrapText="1"/>
    </xf>
    <xf numFmtId="3" fontId="0" fillId="0" borderId="10" xfId="0" applyNumberForma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49" fontId="22" fillId="0" borderId="10" xfId="0" applyNumberFormat="1" applyFont="1" applyFill="1" applyBorder="1" applyAlignment="1" applyProtection="1" quotePrefix="1">
      <alignment horizontal="left" wrapText="1"/>
      <protection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vertical="center" wrapText="1"/>
    </xf>
    <xf numFmtId="49" fontId="32" fillId="0" borderId="10" xfId="62" applyNumberFormat="1" applyFont="1" applyFill="1" applyBorder="1" applyAlignment="1" applyProtection="1">
      <alignment vertical="center" wrapText="1"/>
      <protection/>
    </xf>
    <xf numFmtId="3" fontId="22" fillId="0" borderId="20" xfId="0" applyNumberFormat="1" applyFont="1" applyFill="1" applyBorder="1" applyAlignment="1" applyProtection="1">
      <alignment horizontal="right" vertical="center" wrapText="1"/>
      <protection/>
    </xf>
    <xf numFmtId="3" fontId="0" fillId="0" borderId="24" xfId="0" applyNumberFormat="1" applyFont="1" applyFill="1" applyBorder="1" applyAlignment="1" applyProtection="1">
      <alignment horizontal="right" vertical="center" wrapText="1"/>
      <protection/>
    </xf>
    <xf numFmtId="182" fontId="0" fillId="0" borderId="0" xfId="74" applyNumberFormat="1" applyFont="1" applyFill="1" applyBorder="1" applyAlignment="1" applyProtection="1">
      <alignment horizontal="right"/>
      <protection/>
    </xf>
    <xf numFmtId="49" fontId="0" fillId="0" borderId="10" xfId="62" applyNumberFormat="1" applyFont="1" applyFill="1" applyBorder="1" applyAlignment="1" applyProtection="1">
      <alignment vertical="center" wrapText="1"/>
      <protection/>
    </xf>
    <xf numFmtId="182" fontId="0" fillId="24" borderId="15" xfId="0" applyNumberFormat="1" applyFont="1" applyFill="1" applyBorder="1" applyAlignment="1">
      <alignment horizontal="left" wrapText="1"/>
    </xf>
    <xf numFmtId="182" fontId="22" fillId="24" borderId="15" xfId="0" applyNumberFormat="1" applyFont="1" applyFill="1" applyBorder="1" applyAlignment="1">
      <alignment horizontal="left" wrapText="1"/>
    </xf>
    <xf numFmtId="182" fontId="22" fillId="24" borderId="15" xfId="0" applyNumberFormat="1" applyFont="1" applyFill="1" applyBorder="1" applyAlignment="1">
      <alignment horizontal="left" wrapText="1"/>
    </xf>
    <xf numFmtId="182" fontId="22" fillId="24" borderId="15" xfId="0" applyNumberFormat="1" applyFont="1" applyFill="1" applyBorder="1" applyAlignment="1">
      <alignment horizontal="left" wrapText="1"/>
    </xf>
    <xf numFmtId="182" fontId="22" fillId="24" borderId="15" xfId="0" applyNumberFormat="1" applyFont="1" applyFill="1" applyBorder="1" applyAlignment="1">
      <alignment horizontal="left" wrapText="1"/>
    </xf>
    <xf numFmtId="182" fontId="22" fillId="24" borderId="15" xfId="0" applyNumberFormat="1" applyFont="1" applyFill="1" applyBorder="1" applyAlignment="1">
      <alignment horizontal="left" wrapText="1"/>
    </xf>
    <xf numFmtId="182" fontId="22" fillId="24" borderId="15" xfId="0" applyNumberFormat="1" applyFont="1" applyFill="1" applyBorder="1" applyAlignment="1">
      <alignment horizontal="left" wrapText="1"/>
    </xf>
    <xf numFmtId="182" fontId="22" fillId="24" borderId="15" xfId="0" applyNumberFormat="1" applyFont="1" applyFill="1" applyBorder="1" applyAlignment="1">
      <alignment horizontal="left" wrapText="1"/>
    </xf>
    <xf numFmtId="182" fontId="22" fillId="24" borderId="15" xfId="0" applyNumberFormat="1" applyFont="1" applyFill="1" applyBorder="1" applyAlignment="1">
      <alignment horizontal="left" wrapText="1"/>
    </xf>
    <xf numFmtId="41" fontId="22" fillId="0" borderId="10" xfId="79" applyNumberFormat="1" applyFont="1" applyFill="1" applyBorder="1" applyAlignment="1" applyProtection="1">
      <alignment horizontal="right" wrapText="1"/>
      <protection/>
    </xf>
    <xf numFmtId="41" fontId="0" fillId="0" borderId="10" xfId="79" applyNumberFormat="1" applyFont="1" applyFill="1" applyBorder="1" applyAlignment="1" applyProtection="1">
      <alignment horizontal="right" wrapText="1"/>
      <protection/>
    </xf>
    <xf numFmtId="41" fontId="22" fillId="0" borderId="10" xfId="79" applyNumberFormat="1" applyFont="1" applyFill="1" applyBorder="1" applyAlignment="1" applyProtection="1">
      <alignment horizontal="right" wrapText="1"/>
      <protection/>
    </xf>
    <xf numFmtId="182" fontId="0" fillId="24" borderId="10" xfId="0" applyNumberFormat="1" applyFont="1" applyFill="1" applyBorder="1" applyAlignment="1">
      <alignment horizontal="right" wrapText="1"/>
    </xf>
    <xf numFmtId="189" fontId="22" fillId="24" borderId="10" xfId="0" applyNumberFormat="1" applyFont="1" applyFill="1" applyBorder="1" applyAlignment="1">
      <alignment horizontal="right" wrapText="1"/>
    </xf>
    <xf numFmtId="0" fontId="22" fillId="0" borderId="15" xfId="0" applyFont="1" applyFill="1" applyBorder="1" applyAlignment="1">
      <alignment horizontal="center" vertical="center" wrapText="1"/>
    </xf>
    <xf numFmtId="182" fontId="0" fillId="0" borderId="10" xfId="74" applyNumberFormat="1" applyFont="1" applyFill="1" applyBorder="1" applyAlignment="1" applyProtection="1">
      <alignment horizontal="right"/>
      <protection/>
    </xf>
    <xf numFmtId="182" fontId="22" fillId="24" borderId="10" xfId="0" applyNumberFormat="1" applyFont="1" applyFill="1" applyBorder="1" applyAlignment="1">
      <alignment horizontal="right" wrapText="1"/>
    </xf>
    <xf numFmtId="0" fontId="22" fillId="0" borderId="10" xfId="0" applyFont="1" applyFill="1" applyBorder="1" applyAlignment="1" quotePrefix="1">
      <alignment horizontal="left" wrapText="1"/>
    </xf>
    <xf numFmtId="182" fontId="0" fillId="25" borderId="15" xfId="0" applyNumberFormat="1" applyFont="1" applyFill="1" applyBorder="1" applyAlignment="1">
      <alignment horizontal="left" vertical="top" wrapText="1"/>
    </xf>
    <xf numFmtId="182" fontId="0" fillId="25" borderId="15" xfId="0" applyNumberFormat="1" applyFill="1" applyBorder="1" applyAlignment="1">
      <alignment horizontal="left" wrapText="1"/>
    </xf>
    <xf numFmtId="182" fontId="0" fillId="0" borderId="10" xfId="0" applyNumberFormat="1" applyBorder="1" applyAlignment="1">
      <alignment horizontal="left" wrapText="1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2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top" wrapText="1"/>
    </xf>
    <xf numFmtId="182" fontId="0" fillId="0" borderId="23" xfId="0" applyNumberFormat="1" applyBorder="1" applyAlignment="1">
      <alignment horizontal="right" wrapText="1"/>
    </xf>
    <xf numFmtId="182" fontId="0" fillId="0" borderId="22" xfId="0" applyNumberFormat="1" applyFont="1" applyBorder="1" applyAlignment="1">
      <alignment horizontal="right"/>
    </xf>
    <xf numFmtId="182" fontId="22" fillId="0" borderId="10" xfId="0" applyNumberFormat="1" applyFont="1" applyBorder="1" applyAlignment="1">
      <alignment horizontal="right" wrapText="1"/>
    </xf>
    <xf numFmtId="182" fontId="22" fillId="0" borderId="10" xfId="0" applyNumberFormat="1" applyFont="1" applyFill="1" applyBorder="1" applyAlignment="1">
      <alignment horizontal="right" wrapText="1"/>
    </xf>
    <xf numFmtId="182" fontId="22" fillId="25" borderId="15" xfId="0" applyNumberFormat="1" applyFont="1" applyFill="1" applyBorder="1" applyAlignment="1">
      <alignment horizontal="right" wrapText="1"/>
    </xf>
    <xf numFmtId="182" fontId="22" fillId="0" borderId="17" xfId="0" applyNumberFormat="1" applyFont="1" applyBorder="1" applyAlignment="1">
      <alignment horizontal="right" wrapText="1"/>
    </xf>
    <xf numFmtId="182" fontId="22" fillId="0" borderId="25" xfId="0" applyNumberFormat="1" applyFont="1" applyBorder="1" applyAlignment="1">
      <alignment horizontal="right" wrapText="1"/>
    </xf>
    <xf numFmtId="182" fontId="22" fillId="24" borderId="15" xfId="0" applyNumberFormat="1" applyFont="1" applyFill="1" applyBorder="1" applyAlignment="1">
      <alignment horizontal="right" wrapText="1"/>
    </xf>
    <xf numFmtId="182" fontId="0" fillId="0" borderId="23" xfId="0" applyNumberFormat="1" applyFill="1" applyBorder="1" applyAlignment="1">
      <alignment horizontal="right" wrapText="1"/>
    </xf>
    <xf numFmtId="182" fontId="0" fillId="0" borderId="23" xfId="0" applyNumberFormat="1" applyFont="1" applyFill="1" applyBorder="1" applyAlignment="1">
      <alignment horizontal="right" wrapText="1"/>
    </xf>
    <xf numFmtId="182" fontId="0" fillId="0" borderId="26" xfId="0" applyNumberFormat="1" applyBorder="1" applyAlignment="1">
      <alignment horizontal="right" wrapText="1"/>
    </xf>
    <xf numFmtId="49" fontId="0" fillId="0" borderId="10" xfId="62" applyNumberFormat="1" applyFont="1" applyFill="1" applyBorder="1" applyAlignment="1" applyProtection="1">
      <alignment vertical="center" wrapText="1"/>
      <protection/>
    </xf>
    <xf numFmtId="0" fontId="39" fillId="0" borderId="12" xfId="0" applyFont="1" applyBorder="1" applyAlignment="1">
      <alignment horizontal="left" vertical="center" wrapText="1"/>
    </xf>
    <xf numFmtId="182" fontId="22" fillId="24" borderId="10" xfId="0" applyNumberFormat="1" applyFont="1" applyFill="1" applyBorder="1" applyAlignment="1">
      <alignment horizontal="right" wrapText="1"/>
    </xf>
    <xf numFmtId="49" fontId="22" fillId="0" borderId="10" xfId="62" applyNumberFormat="1" applyFont="1" applyFill="1" applyBorder="1" applyAlignment="1" applyProtection="1">
      <alignment horizontal="right"/>
      <protection/>
    </xf>
    <xf numFmtId="49" fontId="0" fillId="0" borderId="10" xfId="62" applyNumberFormat="1" applyFont="1" applyFill="1" applyBorder="1" applyAlignment="1" applyProtection="1">
      <alignment horizontal="right"/>
      <protection/>
    </xf>
    <xf numFmtId="49" fontId="0" fillId="0" borderId="10" xfId="62" applyNumberFormat="1" applyFont="1" applyFill="1" applyBorder="1" applyAlignment="1" applyProtection="1">
      <alignment horizontal="right"/>
      <protection/>
    </xf>
    <xf numFmtId="181" fontId="22" fillId="0" borderId="10" xfId="0" applyNumberFormat="1" applyFont="1" applyBorder="1" applyAlignment="1">
      <alignment horizontal="right" wrapText="1"/>
    </xf>
    <xf numFmtId="169" fontId="22" fillId="0" borderId="0" xfId="74" applyNumberFormat="1" applyFont="1" applyFill="1" applyBorder="1" applyAlignment="1" applyProtection="1">
      <alignment horizontal="right" vertical="center" wrapText="1"/>
      <protection/>
    </xf>
    <xf numFmtId="169" fontId="0" fillId="0" borderId="10" xfId="0" applyNumberFormat="1" applyFont="1" applyFill="1" applyBorder="1" applyAlignment="1" applyProtection="1">
      <alignment horizontal="right" vertical="center" wrapText="1"/>
      <protection/>
    </xf>
    <xf numFmtId="182" fontId="0" fillId="0" borderId="10" xfId="0" applyNumberFormat="1" applyFont="1" applyFill="1" applyBorder="1" applyAlignment="1">
      <alignment horizontal="right" wrapText="1"/>
    </xf>
    <xf numFmtId="169" fontId="0" fillId="0" borderId="0" xfId="74" applyNumberFormat="1" applyFont="1" applyFill="1" applyBorder="1" applyAlignment="1" applyProtection="1">
      <alignment horizontal="right" vertical="center" wrapText="1"/>
      <protection/>
    </xf>
    <xf numFmtId="169" fontId="0" fillId="0" borderId="0" xfId="74" applyNumberFormat="1" applyFont="1" applyFill="1" applyBorder="1" applyAlignment="1" applyProtection="1">
      <alignment horizontal="right" vertical="center" wrapText="1"/>
      <protection/>
    </xf>
    <xf numFmtId="182" fontId="41" fillId="0" borderId="10" xfId="0" applyNumberFormat="1" applyFont="1" applyFill="1" applyBorder="1" applyAlignment="1">
      <alignment horizontal="right"/>
    </xf>
    <xf numFmtId="182" fontId="42" fillId="0" borderId="10" xfId="0" applyNumberFormat="1" applyFont="1" applyFill="1" applyBorder="1" applyAlignment="1">
      <alignment horizontal="right"/>
    </xf>
    <xf numFmtId="41" fontId="0" fillId="0" borderId="10" xfId="79" applyNumberFormat="1" applyFont="1" applyFill="1" applyBorder="1" applyAlignment="1" applyProtection="1">
      <alignment horizontal="right" wrapText="1"/>
      <protection/>
    </xf>
    <xf numFmtId="182" fontId="0" fillId="0" borderId="10" xfId="0" applyNumberFormat="1" applyFont="1" applyFill="1" applyBorder="1" applyAlignment="1">
      <alignment horizontal="right" wrapText="1"/>
    </xf>
    <xf numFmtId="189" fontId="0" fillId="0" borderId="10" xfId="0" applyNumberFormat="1" applyFont="1" applyFill="1" applyBorder="1" applyAlignment="1">
      <alignment horizontal="right" wrapText="1"/>
    </xf>
    <xf numFmtId="182" fontId="22" fillId="0" borderId="15" xfId="0" applyNumberFormat="1" applyFont="1" applyFill="1" applyBorder="1" applyAlignment="1">
      <alignment horizontal="right" wrapText="1"/>
    </xf>
    <xf numFmtId="169" fontId="22" fillId="0" borderId="0" xfId="74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horizontal="right"/>
    </xf>
    <xf numFmtId="0" fontId="20" fillId="0" borderId="10" xfId="0" applyFont="1" applyFill="1" applyBorder="1" applyAlignment="1">
      <alignment/>
    </xf>
    <xf numFmtId="49" fontId="30" fillId="0" borderId="10" xfId="62" applyNumberFormat="1" applyFont="1" applyFill="1" applyBorder="1" applyAlignment="1" applyProtection="1">
      <alignment wrapText="1"/>
      <protection locked="0"/>
    </xf>
    <xf numFmtId="49" fontId="22" fillId="0" borderId="10" xfId="62" applyNumberFormat="1" applyFont="1" applyFill="1" applyBorder="1" applyAlignment="1" applyProtection="1">
      <alignment horizontal="center" vertical="center" wrapText="1"/>
      <protection locked="0"/>
    </xf>
    <xf numFmtId="49" fontId="32" fillId="0" borderId="10" xfId="0" applyNumberFormat="1" applyFont="1" applyFill="1" applyBorder="1" applyAlignment="1" applyProtection="1">
      <alignment vertical="center" wrapText="1"/>
      <protection/>
    </xf>
    <xf numFmtId="169" fontId="22" fillId="0" borderId="10" xfId="74" applyNumberFormat="1" applyFont="1" applyFill="1" applyBorder="1" applyAlignment="1" applyProtection="1">
      <alignment horizontal="right" vertical="center" wrapText="1"/>
      <protection/>
    </xf>
    <xf numFmtId="3" fontId="31" fillId="0" borderId="0" xfId="0" applyNumberFormat="1" applyFont="1" applyFill="1" applyAlignment="1" applyProtection="1">
      <alignment horizontal="right"/>
      <protection locked="0"/>
    </xf>
    <xf numFmtId="3" fontId="31" fillId="0" borderId="0" xfId="0" applyNumberFormat="1" applyFont="1" applyFill="1" applyAlignment="1" applyProtection="1">
      <alignment horizontal="right" vertical="center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 applyProtection="1">
      <alignment horizontal="left"/>
      <protection locked="0"/>
    </xf>
    <xf numFmtId="0" fontId="3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2008 10 01 VSDS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Денежный 2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Мой" xfId="54"/>
    <cellStyle name="Мой 2" xfId="55"/>
    <cellStyle name="Мой 2 2" xfId="56"/>
    <cellStyle name="Мой 3" xfId="57"/>
    <cellStyle name="Название" xfId="58"/>
    <cellStyle name="Нейтральный" xfId="59"/>
    <cellStyle name="Обычный_Balans_odt" xfId="60"/>
    <cellStyle name="Обычный_Бух_баланс_активы" xfId="61"/>
    <cellStyle name="Обычный_Лист1" xfId="62"/>
    <cellStyle name="Followed Hyperlink" xfId="63"/>
    <cellStyle name="Плохой" xfId="64"/>
    <cellStyle name="Пояснение" xfId="65"/>
    <cellStyle name="Примечание" xfId="66"/>
    <cellStyle name="Примечание 2" xfId="67"/>
    <cellStyle name="Percent" xfId="68"/>
    <cellStyle name="Процентный 2" xfId="69"/>
    <cellStyle name="Процентный 2 2" xfId="70"/>
    <cellStyle name="Связанная ячейка" xfId="71"/>
    <cellStyle name="Стиль 1" xfId="72"/>
    <cellStyle name="Текст предупреждения" xfId="73"/>
    <cellStyle name="Comma" xfId="74"/>
    <cellStyle name="Comma [0]" xfId="75"/>
    <cellStyle name="Финансовый [0] 2" xfId="76"/>
    <cellStyle name="Финансовый [0] 2 2" xfId="77"/>
    <cellStyle name="Финансовый [0] 2 2 2" xfId="78"/>
    <cellStyle name="Финансовый 10" xfId="79"/>
    <cellStyle name="Финансовый 11" xfId="80"/>
    <cellStyle name="Финансовый 12" xfId="81"/>
    <cellStyle name="Финансовый 13" xfId="82"/>
    <cellStyle name="Финансовый 14" xfId="83"/>
    <cellStyle name="Финансовый 15" xfId="84"/>
    <cellStyle name="Финансовый 16" xfId="85"/>
    <cellStyle name="Финансовый 17" xfId="86"/>
    <cellStyle name="Финансовый 18" xfId="87"/>
    <cellStyle name="Финансовый 19" xfId="88"/>
    <cellStyle name="Финансовый 2" xfId="89"/>
    <cellStyle name="Финансовый 2 2" xfId="90"/>
    <cellStyle name="Финансовый 2 2 2" xfId="91"/>
    <cellStyle name="Финансовый 2 3" xfId="92"/>
    <cellStyle name="Финансовый 2 3 2" xfId="93"/>
    <cellStyle name="Финансовый 2 4" xfId="94"/>
    <cellStyle name="Финансовый 20" xfId="95"/>
    <cellStyle name="Финансовый 21" xfId="96"/>
    <cellStyle name="Финансовый 22" xfId="97"/>
    <cellStyle name="Финансовый 23" xfId="98"/>
    <cellStyle name="Финансовый 24" xfId="99"/>
    <cellStyle name="Финансовый 25" xfId="100"/>
    <cellStyle name="Финансовый 26" xfId="101"/>
    <cellStyle name="Финансовый 27" xfId="102"/>
    <cellStyle name="Финансовый 28" xfId="103"/>
    <cellStyle name="Финансовый 29" xfId="104"/>
    <cellStyle name="Финансовый 3" xfId="105"/>
    <cellStyle name="Финансовый 3 2" xfId="106"/>
    <cellStyle name="Финансовый 30" xfId="107"/>
    <cellStyle name="Финансовый 31" xfId="108"/>
    <cellStyle name="Финансовый 4" xfId="109"/>
    <cellStyle name="Финансовый 4 2" xfId="110"/>
    <cellStyle name="Финансовый 5" xfId="111"/>
    <cellStyle name="Финансовый 5 2" xfId="112"/>
    <cellStyle name="Финансовый 6" xfId="113"/>
    <cellStyle name="Финансовый 6 2" xfId="114"/>
    <cellStyle name="Финансовый 7" xfId="115"/>
    <cellStyle name="Финансовый 8" xfId="116"/>
    <cellStyle name="Финансовый 9" xfId="117"/>
    <cellStyle name="Хороший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.4.184\e\balans\1503\&#1057;&#1042;&#1054;&#1044;_&#1041;&#1091;&#1093;&#1075;_&#1041;&#1040;&#1051;&#1040;&#1053;&#1057;_15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.4.184\e\balans\1503\&#1057;&#1042;&#1054;&#1044;_&#1086;&#1090;&#1095;&#1077;&#1090;_&#1076;&#1086;&#1093;&#1086;&#1076;_&#1080;_&#1088;&#1072;&#1089;&#1093;_15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.4.184\e\balans\1503\&#1057;&#1074;&#1086;&#1076;_&#1076;&#1074;&#1080;&#1078;&#1077;&#1085;&#1080;&#1077;_&#1076;&#1077;&#1085;&#1077;&#1075;_15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idden&#1040;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idden1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.4.184\e\balans\1503\&#1057;&#1074;&#1086;&#1076;_&#1076;&#1074;&#1080;&#1078;&#1077;&#1085;&#1080;&#1077;_&#1082;&#1072;&#1087;&#1080;&#1090;&#1072;&#1083;&#1072;_15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.4.184\e\balans\&#1060;&#1086;&#1085;&#1076;&#1086;&#1074;&#1072;&#1103;%20&#1073;&#1080;&#1088;&#1078;&#1072;%20(KASE)%20-2013,2014,2015,2016,2017,2018,2019\2018\2%20&#1082;&#1074;&#1072;&#1088;&#1090;&#1072;&#1083;%202018\Financial%20statements%20for%20Q2%202018%20(consolidated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Откорректированные"/>
      <sheetName val="Всего"/>
      <sheetName val="ВСЕГО МСФО"/>
      <sheetName val="Дочерние"/>
      <sheetName val="МСФО АО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АлТ"/>
      <sheetName val="ско"/>
      <sheetName val="юко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kies"/>
      <sheetName val="восток"/>
      <sheetName val="cloud lab"/>
      <sheetName val="onlline.kg"/>
      <sheetName val="dtv"/>
      <sheetName val="maxcom"/>
      <sheetName val="корректировки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2015</v>
          </cell>
        </row>
        <row r="20">
          <cell r="A20" t="str">
            <v>РТО</v>
          </cell>
          <cell r="E20" t="str">
            <v>рто</v>
          </cell>
          <cell r="H20" t="str">
            <v>с января по март</v>
          </cell>
          <cell r="I20" t="str">
            <v>на 31 марта</v>
          </cell>
        </row>
        <row r="21">
          <cell r="A21" t="str">
            <v>ГЦУСТ</v>
          </cell>
          <cell r="E21" t="str">
            <v>гцуст</v>
          </cell>
          <cell r="F21">
            <v>2014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>Центр. аппарат </v>
          </cell>
          <cell r="E28" t="str">
            <v>соб</v>
          </cell>
        </row>
        <row r="29">
          <cell r="A29" t="str">
            <v>Корректировки МСФО</v>
          </cell>
          <cell r="E29" t="str">
            <v>корректировки МСФО</v>
          </cell>
        </row>
        <row r="30">
          <cell r="A30" t="str">
            <v>СИГНУМ</v>
          </cell>
          <cell r="E30" t="str">
            <v>сигнум</v>
          </cell>
        </row>
        <row r="31">
          <cell r="A31" t="str">
            <v>АО Нурсат</v>
          </cell>
          <cell r="E31" t="str">
            <v>нурсат</v>
          </cell>
        </row>
        <row r="32">
          <cell r="A32" t="str">
            <v>АО Алтел</v>
          </cell>
          <cell r="E32" t="str">
            <v>алтел</v>
          </cell>
        </row>
        <row r="33">
          <cell r="A33" t="str">
            <v>ТОО «Kazakhtelecom Industrial Enterprises Services»</v>
          </cell>
          <cell r="E33" t="str">
            <v>kies</v>
          </cell>
        </row>
        <row r="34">
          <cell r="A34" t="str">
            <v>ТОО MaxCom</v>
          </cell>
          <cell r="E34" t="str">
            <v>мобайл</v>
          </cell>
        </row>
        <row r="35">
          <cell r="A35" t="str">
            <v>ТОО Восток-Телеком</v>
          </cell>
          <cell r="E35" t="str">
            <v>восток</v>
          </cell>
        </row>
        <row r="36">
          <cell r="A36" t="str">
            <v>ТОО KT Cloud Lab</v>
          </cell>
          <cell r="E36" t="str">
            <v>cloud lab</v>
          </cell>
        </row>
        <row r="37">
          <cell r="A37" t="str">
            <v>OOO Online.kg</v>
          </cell>
          <cell r="E37" t="str">
            <v>Online.kg</v>
          </cell>
        </row>
        <row r="38">
          <cell r="A38" t="str">
            <v>TOO MaxCom</v>
          </cell>
          <cell r="E38" t="str">
            <v>maxcom</v>
          </cell>
        </row>
        <row r="39">
          <cell r="A39" t="str">
            <v>ТОО DIGITAL TV</v>
          </cell>
          <cell r="E39" t="str">
            <v>dtv</v>
          </cell>
        </row>
        <row r="40">
          <cell r="A40" t="str">
            <v>Корректировки</v>
          </cell>
          <cell r="E40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Итого с корректировками"/>
      <sheetName val="ВСЕГО МСФО"/>
      <sheetName val="МСФО АО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МСФО"/>
      <sheetName val="сигнум"/>
      <sheetName val="нурсат"/>
      <sheetName val="алтел"/>
      <sheetName val="kies"/>
      <sheetName val="мобайл"/>
      <sheetName val="восток"/>
      <sheetName val="cloud lab"/>
      <sheetName val="online.kg"/>
      <sheetName val="dtv"/>
      <sheetName val="maxcom"/>
      <sheetName val="цоит"/>
      <sheetName val="корректировки"/>
      <sheetName val="мтссвернутый"/>
      <sheetName val="нурсатсвернутый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2015</v>
          </cell>
        </row>
        <row r="20">
          <cell r="A20" t="str">
            <v>РТО</v>
          </cell>
          <cell r="E20" t="str">
            <v>рто</v>
          </cell>
          <cell r="F20">
            <v>2015</v>
          </cell>
          <cell r="H20" t="str">
            <v>март</v>
          </cell>
          <cell r="J20" t="str">
            <v>с января по март</v>
          </cell>
        </row>
        <row r="21">
          <cell r="A21" t="str">
            <v>Центр радиофикации</v>
          </cell>
          <cell r="E21" t="str">
            <v>цр</v>
          </cell>
          <cell r="F21">
            <v>2014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  <cell r="E30" t="str">
            <v>нурсат</v>
          </cell>
        </row>
        <row r="31">
          <cell r="A31" t="str">
            <v>АО Алтел</v>
          </cell>
          <cell r="E31" t="str">
            <v>алтел</v>
          </cell>
        </row>
        <row r="32">
          <cell r="A32" t="str">
            <v>ТОО «Kazakhtelecom Industrial Enterprises Services»</v>
          </cell>
          <cell r="E32" t="str">
            <v>kies</v>
          </cell>
        </row>
        <row r="33">
          <cell r="A33" t="str">
            <v>ТОО MaxCom</v>
          </cell>
          <cell r="E33" t="str">
            <v>maxcom</v>
          </cell>
        </row>
        <row r="34">
          <cell r="A34" t="str">
            <v>ТОО Восток Телеком</v>
          </cell>
          <cell r="E34" t="str">
            <v>восток</v>
          </cell>
        </row>
        <row r="35">
          <cell r="A35" t="str">
            <v>ТОО KT Cloud Lab</v>
          </cell>
          <cell r="E35" t="str">
            <v>кептер</v>
          </cell>
        </row>
        <row r="36">
          <cell r="A36" t="str">
            <v>ЦОИТ</v>
          </cell>
          <cell r="E36" t="str">
            <v>цоит</v>
          </cell>
        </row>
        <row r="37">
          <cell r="A37" t="str">
            <v>Online.kg</v>
          </cell>
        </row>
        <row r="38">
          <cell r="A38" t="str">
            <v>Корректировки  МСФО</v>
          </cell>
          <cell r="E38" t="str">
            <v>Корректировки МСФО</v>
          </cell>
        </row>
        <row r="39">
          <cell r="A39" t="str">
            <v>Корректировки</v>
          </cell>
          <cell r="E39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Свод по 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Всего"/>
      <sheetName val="консолидированный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восток"/>
      <sheetName val="kies"/>
      <sheetName val="cloud lab"/>
      <sheetName val="online.kg"/>
      <sheetName val="dtv"/>
      <sheetName val="maxcom"/>
      <sheetName val="цоит"/>
      <sheetName val="корректировки"/>
    </sheetNames>
    <sheetDataSet>
      <sheetData sheetId="0">
        <row r="3">
          <cell r="A3" t="str">
            <v>Акмолинская ОДТ</v>
          </cell>
        </row>
        <row r="4">
          <cell r="A4" t="str">
            <v>Актюбинская ОДТ</v>
          </cell>
        </row>
        <row r="5">
          <cell r="A5" t="str">
            <v>Алматинская ОДТ</v>
          </cell>
        </row>
        <row r="6">
          <cell r="A6" t="str">
            <v>Атырауская ОДТ</v>
          </cell>
        </row>
        <row r="7">
          <cell r="A7" t="str">
            <v>В.-Казахстанская ОДТ</v>
          </cell>
        </row>
        <row r="8">
          <cell r="A8" t="str">
            <v>Жамбылская ОДТ</v>
          </cell>
        </row>
        <row r="9">
          <cell r="A9" t="str">
            <v>З.-Казахстанская ОДТ</v>
          </cell>
        </row>
        <row r="10">
          <cell r="A10" t="str">
            <v>Карагандинская ОДТ</v>
          </cell>
        </row>
        <row r="11">
          <cell r="A11" t="str">
            <v>Кзылординская ОДТ</v>
          </cell>
        </row>
        <row r="12">
          <cell r="A12" t="str">
            <v>Костанайская ОДТ</v>
          </cell>
        </row>
        <row r="13">
          <cell r="A13" t="str">
            <v>Мангистауская ОДТ</v>
          </cell>
        </row>
        <row r="14">
          <cell r="A14" t="str">
            <v>Павлодарская ОДТ</v>
          </cell>
        </row>
        <row r="15">
          <cell r="A15" t="str">
            <v>С.-Казахстанская ОДТ</v>
          </cell>
        </row>
        <row r="16">
          <cell r="A16" t="str">
            <v>Ю.-Казахстанская ОДТ</v>
          </cell>
        </row>
        <row r="17">
          <cell r="A17" t="str">
            <v>ГЦТ Алматытелеком</v>
          </cell>
        </row>
        <row r="18">
          <cell r="A18" t="str">
            <v>ГЦТ Астанателеком</v>
          </cell>
        </row>
        <row r="19">
          <cell r="A19" t="str">
            <v>Об. "Дальняя связь"</v>
          </cell>
        </row>
        <row r="20">
          <cell r="A20" t="str">
            <v>РТО</v>
          </cell>
          <cell r="F20">
            <v>2015</v>
          </cell>
          <cell r="J20" t="str">
            <v>с января по март</v>
          </cell>
        </row>
        <row r="21">
          <cell r="A21" t="str">
            <v>ГЦУСТ</v>
          </cell>
          <cell r="F21">
            <v>2014</v>
          </cell>
        </row>
        <row r="22">
          <cell r="A22" t="str">
            <v>ДСТИ</v>
          </cell>
        </row>
        <row r="23">
          <cell r="A23" t="str">
            <v>ЦПК</v>
          </cell>
        </row>
        <row r="24">
          <cell r="A24" t="str">
            <v>ДАИКТ</v>
          </cell>
        </row>
        <row r="25">
          <cell r="A25" t="str">
            <v>Телекомкомплект</v>
          </cell>
        </row>
        <row r="26">
          <cell r="A26" t="str">
            <v>ДКП</v>
          </cell>
        </row>
        <row r="27">
          <cell r="A27" t="str">
            <v>ДИС</v>
          </cell>
        </row>
        <row r="28">
          <cell r="A28" t="str">
            <v>Центр. аппарат </v>
          </cell>
        </row>
        <row r="29">
          <cell r="A29" t="str">
            <v>СИГНУМ</v>
          </cell>
        </row>
        <row r="30">
          <cell r="A30" t="str">
            <v>АО Нурсат</v>
          </cell>
        </row>
        <row r="31">
          <cell r="A31" t="str">
            <v>АО Алтел</v>
          </cell>
        </row>
        <row r="32">
          <cell r="A32" t="str">
            <v>ТОО MaxCom</v>
          </cell>
        </row>
        <row r="33">
          <cell r="A33" t="str">
            <v>ТОО RadioTell</v>
          </cell>
        </row>
        <row r="34">
          <cell r="A34" t="str">
            <v>ТОО Восток Телеком</v>
          </cell>
        </row>
        <row r="35">
          <cell r="A35" t="str">
            <v>TOO KT Cloud lab</v>
          </cell>
        </row>
        <row r="36">
          <cell r="A36" t="str">
            <v>ЦОИТ</v>
          </cell>
        </row>
        <row r="37">
          <cell r="A37" t="str">
            <v>Online.kg</v>
          </cell>
        </row>
        <row r="38">
          <cell r="A38" t="str">
            <v>TOO DIGITAL TV</v>
          </cell>
        </row>
        <row r="39">
          <cell r="A39" t="str">
            <v>Корректирровки</v>
          </cell>
        </row>
        <row r="43">
          <cell r="A43" t="str">
            <v>Всего</v>
          </cell>
        </row>
        <row r="44">
          <cell r="A44" t="str">
            <v>АО</v>
          </cell>
        </row>
        <row r="45">
          <cell r="A45" t="str">
            <v>Филиалы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iddenА"/>
      <sheetName val="Hidden"/>
      <sheetName val="Исполнение- ОБ 2008 год"/>
      <sheetName val="FIYATLAR"/>
      <sheetName val="ф1"/>
      <sheetName val="П"/>
      <sheetName val="Форма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idden1"/>
      <sheetName val="Hidden"/>
      <sheetName val="квартал"/>
      <sheetName val="Drop-Downs"/>
      <sheetName val="Статьи"/>
      <sheetName val="hiddenА"/>
      <sheetName val="Cellular"/>
      <sheetName val="N"/>
      <sheetName val="Инталев"/>
      <sheetName val="list_with_cod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С корректировками"/>
      <sheetName val="Консолидированный"/>
      <sheetName val="Дочерние"/>
      <sheetName val="МСФО АО"/>
      <sheetName val="свод по 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ман"/>
      <sheetName val="кос"/>
      <sheetName val="пав"/>
      <sheetName val="ско"/>
      <sheetName val="АлТ"/>
      <sheetName val="юко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kies"/>
      <sheetName val="восток"/>
      <sheetName val="cloud lab"/>
      <sheetName val="online.kg"/>
      <sheetName val="dtv"/>
      <sheetName val="maxcom"/>
      <sheetName val="корректировки"/>
    </sheetNames>
    <sheetDataSet>
      <sheetData sheetId="0">
        <row r="19">
          <cell r="F19">
            <v>2015</v>
          </cell>
        </row>
        <row r="20">
          <cell r="F20">
            <v>2015</v>
          </cell>
          <cell r="H20" t="str">
            <v>март</v>
          </cell>
          <cell r="J20" t="str">
            <v>с января по март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"/>
      <sheetName val="Ф4"/>
    </sheetNames>
    <sheetDataSet>
      <sheetData sheetId="0">
        <row r="72">
          <cell r="A72" t="str">
            <v>Chief financial officer</v>
          </cell>
          <cell r="C72" t="str">
            <v>Uzbekov A.A.</v>
          </cell>
        </row>
        <row r="75">
          <cell r="A75" t="str">
            <v>Chief accountant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8"/>
  <sheetViews>
    <sheetView zoomScalePageLayoutView="0" workbookViewId="0" topLeftCell="A1">
      <selection activeCell="D13" sqref="D13"/>
    </sheetView>
  </sheetViews>
  <sheetFormatPr defaultColWidth="33.25390625" defaultRowHeight="12.75"/>
  <cols>
    <col min="1" max="1" width="64.25390625" style="23" customWidth="1"/>
    <col min="2" max="2" width="11.125" style="23" customWidth="1"/>
    <col min="3" max="3" width="23.375" style="16" customWidth="1"/>
    <col min="4" max="4" width="24.375" style="24" customWidth="1"/>
    <col min="5" max="5" width="9.00390625" style="12" customWidth="1"/>
    <col min="6" max="16384" width="33.25390625" style="12" customWidth="1"/>
  </cols>
  <sheetData>
    <row r="1" spans="1:4" ht="12">
      <c r="A1" s="133" t="s">
        <v>4</v>
      </c>
      <c r="B1" s="11"/>
      <c r="C1" s="266" t="s">
        <v>132</v>
      </c>
      <c r="D1" s="266"/>
    </row>
    <row r="2" spans="1:4" ht="10.5" customHeight="1">
      <c r="A2" s="13"/>
      <c r="B2" s="11"/>
      <c r="C2" s="267" t="s">
        <v>199</v>
      </c>
      <c r="D2" s="267"/>
    </row>
    <row r="3" spans="1:4" ht="11.25">
      <c r="A3" s="13"/>
      <c r="B3" s="11"/>
      <c r="D3" s="14"/>
    </row>
    <row r="4" spans="2:4" ht="11.25">
      <c r="B4" s="12"/>
      <c r="D4" s="14"/>
    </row>
    <row r="5" spans="1:4" ht="15.75">
      <c r="A5" s="42" t="s">
        <v>16</v>
      </c>
      <c r="B5" s="12"/>
      <c r="C5" s="14"/>
      <c r="D5" s="15"/>
    </row>
    <row r="6" spans="1:4" ht="12" customHeight="1">
      <c r="A6" s="42"/>
      <c r="B6" s="12"/>
      <c r="C6" s="14"/>
      <c r="D6" s="15"/>
    </row>
    <row r="7" spans="1:4" ht="11.25">
      <c r="A7" s="43"/>
      <c r="B7" s="44"/>
      <c r="C7" s="45"/>
      <c r="D7" s="46"/>
    </row>
    <row r="8" spans="1:4" s="146" customFormat="1" ht="12.75">
      <c r="A8" s="152"/>
      <c r="B8" s="153"/>
      <c r="C8" s="154"/>
      <c r="D8" s="155"/>
    </row>
    <row r="9" spans="1:4" s="146" customFormat="1" ht="43.5" customHeight="1">
      <c r="A9" s="110" t="s">
        <v>6</v>
      </c>
      <c r="B9" s="156" t="s">
        <v>159</v>
      </c>
      <c r="C9" s="157" t="s">
        <v>204</v>
      </c>
      <c r="D9" s="191" t="s">
        <v>198</v>
      </c>
    </row>
    <row r="10" spans="1:4" s="146" customFormat="1" ht="12.75">
      <c r="A10" s="112" t="s">
        <v>17</v>
      </c>
      <c r="B10" s="158"/>
      <c r="C10" s="159"/>
      <c r="D10" s="160"/>
    </row>
    <row r="11" spans="1:4" s="146" customFormat="1" ht="12.75">
      <c r="A11" s="112" t="s">
        <v>18</v>
      </c>
      <c r="B11" s="158"/>
      <c r="C11" s="159"/>
      <c r="D11" s="160"/>
    </row>
    <row r="12" spans="1:5" s="146" customFormat="1" ht="12.75">
      <c r="A12" s="161" t="s">
        <v>19</v>
      </c>
      <c r="B12" s="162" t="s">
        <v>138</v>
      </c>
      <c r="C12" s="221">
        <v>421433659</v>
      </c>
      <c r="D12" s="143">
        <v>390309113</v>
      </c>
      <c r="E12" s="147"/>
    </row>
    <row r="13" spans="1:5" s="146" customFormat="1" ht="12.75">
      <c r="A13" s="161" t="s">
        <v>105</v>
      </c>
      <c r="B13" s="162" t="s">
        <v>106</v>
      </c>
      <c r="C13" s="221">
        <v>89989822</v>
      </c>
      <c r="D13" s="143">
        <v>0</v>
      </c>
      <c r="E13" s="147"/>
    </row>
    <row r="14" spans="1:5" s="146" customFormat="1" ht="12.75">
      <c r="A14" s="161" t="s">
        <v>20</v>
      </c>
      <c r="B14" s="162" t="s">
        <v>65</v>
      </c>
      <c r="C14" s="221">
        <f>377449006-C15</f>
        <v>219687752</v>
      </c>
      <c r="D14" s="143">
        <v>119179465</v>
      </c>
      <c r="E14" s="147"/>
    </row>
    <row r="15" spans="1:5" s="146" customFormat="1" ht="12.75">
      <c r="A15" s="161" t="s">
        <v>140</v>
      </c>
      <c r="B15" s="162" t="s">
        <v>139</v>
      </c>
      <c r="C15" s="221">
        <v>157761254</v>
      </c>
      <c r="D15" s="143">
        <v>57363077</v>
      </c>
      <c r="E15" s="147"/>
    </row>
    <row r="16" spans="1:5" s="146" customFormat="1" ht="12.75">
      <c r="A16" s="163" t="s">
        <v>21</v>
      </c>
      <c r="B16" s="162" t="s">
        <v>138</v>
      </c>
      <c r="C16" s="221">
        <v>9054470</v>
      </c>
      <c r="D16" s="143">
        <v>765088</v>
      </c>
      <c r="E16" s="147"/>
    </row>
    <row r="17" spans="1:5" s="146" customFormat="1" ht="12.75">
      <c r="A17" s="163" t="s">
        <v>51</v>
      </c>
      <c r="B17" s="162" t="s">
        <v>141</v>
      </c>
      <c r="C17" s="221">
        <v>1974382</v>
      </c>
      <c r="D17" s="143">
        <v>77669224</v>
      </c>
      <c r="E17" s="147"/>
    </row>
    <row r="18" spans="1:5" s="146" customFormat="1" ht="12.75">
      <c r="A18" s="161" t="s">
        <v>88</v>
      </c>
      <c r="B18" s="162"/>
      <c r="C18" s="221">
        <v>16016740</v>
      </c>
      <c r="D18" s="143">
        <v>246884</v>
      </c>
      <c r="E18" s="147"/>
    </row>
    <row r="19" spans="1:5" s="146" customFormat="1" ht="12.75">
      <c r="A19" s="161" t="s">
        <v>146</v>
      </c>
      <c r="B19" s="162"/>
      <c r="C19" s="221">
        <v>1210332</v>
      </c>
      <c r="D19" s="143">
        <v>1037984</v>
      </c>
      <c r="E19" s="147"/>
    </row>
    <row r="20" spans="1:5" s="146" customFormat="1" ht="12.75">
      <c r="A20" s="161" t="s">
        <v>147</v>
      </c>
      <c r="B20" s="162"/>
      <c r="C20" s="221">
        <v>617679</v>
      </c>
      <c r="D20" s="143">
        <v>107539</v>
      </c>
      <c r="E20" s="147"/>
    </row>
    <row r="21" spans="1:5" s="146" customFormat="1" ht="12.75">
      <c r="A21" s="161" t="s">
        <v>148</v>
      </c>
      <c r="B21" s="162"/>
      <c r="C21" s="221">
        <v>1948483</v>
      </c>
      <c r="D21" s="143">
        <v>3194682</v>
      </c>
      <c r="E21" s="147"/>
    </row>
    <row r="22" spans="1:5" s="146" customFormat="1" ht="12.75">
      <c r="A22" s="161" t="s">
        <v>22</v>
      </c>
      <c r="B22" s="162" t="s">
        <v>55</v>
      </c>
      <c r="C22" s="221">
        <v>3733620</v>
      </c>
      <c r="D22" s="143">
        <v>9649734</v>
      </c>
      <c r="E22" s="147"/>
    </row>
    <row r="23" spans="1:5" s="146" customFormat="1" ht="12.75">
      <c r="A23" s="164"/>
      <c r="B23" s="158"/>
      <c r="C23" s="221">
        <f>SUM(C12:C22)</f>
        <v>923428193</v>
      </c>
      <c r="D23" s="217">
        <f>SUM(D12:D22)</f>
        <v>659522790</v>
      </c>
      <c r="E23" s="147"/>
    </row>
    <row r="24" spans="1:5" s="146" customFormat="1" ht="12.75">
      <c r="A24" s="112" t="s">
        <v>23</v>
      </c>
      <c r="B24" s="158"/>
      <c r="C24" s="148"/>
      <c r="D24" s="148"/>
      <c r="E24" s="147"/>
    </row>
    <row r="25" spans="1:5" s="146" customFormat="1" ht="12.75">
      <c r="A25" s="164" t="s">
        <v>24</v>
      </c>
      <c r="B25" s="158"/>
      <c r="C25" s="221">
        <v>9602786</v>
      </c>
      <c r="D25" s="143">
        <v>8402436</v>
      </c>
      <c r="E25" s="147"/>
    </row>
    <row r="26" spans="1:5" s="146" customFormat="1" ht="12.75">
      <c r="A26" s="197" t="s">
        <v>67</v>
      </c>
      <c r="B26" s="162" t="s">
        <v>0</v>
      </c>
      <c r="C26" s="221">
        <v>46268255</v>
      </c>
      <c r="D26" s="143">
        <v>52173348</v>
      </c>
      <c r="E26" s="147"/>
    </row>
    <row r="27" spans="1:5" s="146" customFormat="1" ht="12.75">
      <c r="A27" s="197" t="s">
        <v>68</v>
      </c>
      <c r="B27" s="162"/>
      <c r="C27" s="221">
        <v>3444266</v>
      </c>
      <c r="D27" s="143">
        <v>1416363</v>
      </c>
      <c r="E27" s="147"/>
    </row>
    <row r="28" spans="1:5" s="146" customFormat="1" ht="12.75">
      <c r="A28" s="197" t="s">
        <v>107</v>
      </c>
      <c r="B28" s="162" t="s">
        <v>116</v>
      </c>
      <c r="C28" s="221">
        <v>0</v>
      </c>
      <c r="D28" s="143">
        <v>10913899</v>
      </c>
      <c r="E28" s="147"/>
    </row>
    <row r="29" spans="1:5" s="146" customFormat="1" ht="12.75">
      <c r="A29" s="197" t="s">
        <v>69</v>
      </c>
      <c r="B29" s="162"/>
      <c r="C29" s="221">
        <v>31183</v>
      </c>
      <c r="D29" s="143">
        <v>1849</v>
      </c>
      <c r="E29" s="147"/>
    </row>
    <row r="30" spans="1:5" s="146" customFormat="1" ht="12.75">
      <c r="A30" s="197" t="s">
        <v>146</v>
      </c>
      <c r="B30" s="162"/>
      <c r="C30" s="221">
        <v>232427</v>
      </c>
      <c r="D30" s="143">
        <v>420604</v>
      </c>
      <c r="E30" s="147"/>
    </row>
    <row r="31" spans="1:5" s="146" customFormat="1" ht="12.75">
      <c r="A31" s="197" t="s">
        <v>147</v>
      </c>
      <c r="B31" s="162"/>
      <c r="C31" s="221">
        <v>868874</v>
      </c>
      <c r="D31" s="143">
        <v>115285</v>
      </c>
      <c r="E31" s="147"/>
    </row>
    <row r="32" spans="1:5" s="146" customFormat="1" ht="12.75">
      <c r="A32" s="166" t="s">
        <v>149</v>
      </c>
      <c r="B32" s="162"/>
      <c r="C32" s="221">
        <v>15514712</v>
      </c>
      <c r="D32" s="143">
        <v>10392954</v>
      </c>
      <c r="E32" s="147"/>
    </row>
    <row r="33" spans="1:5" s="146" customFormat="1" ht="12.75">
      <c r="A33" s="197" t="s">
        <v>70</v>
      </c>
      <c r="B33" s="162" t="s">
        <v>3</v>
      </c>
      <c r="C33" s="221">
        <v>10123254</v>
      </c>
      <c r="D33" s="143">
        <v>4685111</v>
      </c>
      <c r="E33" s="147"/>
    </row>
    <row r="34" spans="1:5" s="146" customFormat="1" ht="12.75">
      <c r="A34" s="166" t="s">
        <v>25</v>
      </c>
      <c r="B34" s="162" t="s">
        <v>66</v>
      </c>
      <c r="C34" s="221">
        <v>50320830</v>
      </c>
      <c r="D34" s="143">
        <v>45350092</v>
      </c>
      <c r="E34" s="147"/>
    </row>
    <row r="35" spans="1:5" s="146" customFormat="1" ht="12.75">
      <c r="A35" s="164"/>
      <c r="B35" s="158"/>
      <c r="C35" s="221">
        <f>SUM(C25:C34)</f>
        <v>136406587</v>
      </c>
      <c r="D35" s="165">
        <f>SUM(D25:D34)</f>
        <v>133871941</v>
      </c>
      <c r="E35" s="147"/>
    </row>
    <row r="36" spans="1:5" s="146" customFormat="1" ht="12.75">
      <c r="A36" s="164" t="s">
        <v>144</v>
      </c>
      <c r="B36" s="158" t="s">
        <v>143</v>
      </c>
      <c r="C36" s="221">
        <v>2083673</v>
      </c>
      <c r="D36" s="165">
        <v>0</v>
      </c>
      <c r="E36" s="147"/>
    </row>
    <row r="37" spans="1:5" s="146" customFormat="1" ht="12.75">
      <c r="A37" s="164"/>
      <c r="B37" s="158"/>
      <c r="C37" s="140">
        <f>C35+C36</f>
        <v>138490260</v>
      </c>
      <c r="D37" s="220">
        <f>D35+D36</f>
        <v>133871941</v>
      </c>
      <c r="E37" s="147"/>
    </row>
    <row r="38" spans="1:5" s="146" customFormat="1" ht="25.5" customHeight="1">
      <c r="A38" s="113" t="s">
        <v>26</v>
      </c>
      <c r="B38" s="168"/>
      <c r="C38" s="140">
        <f>C23+C37</f>
        <v>1061918453</v>
      </c>
      <c r="D38" s="220">
        <f>D23+D37</f>
        <v>793394731</v>
      </c>
      <c r="E38" s="147"/>
    </row>
    <row r="39" spans="1:5" s="146" customFormat="1" ht="12.75">
      <c r="A39" s="264"/>
      <c r="B39" s="158"/>
      <c r="C39" s="265"/>
      <c r="D39" s="265"/>
      <c r="E39" s="147"/>
    </row>
    <row r="40" spans="1:5" s="146" customFormat="1" ht="43.5" customHeight="1">
      <c r="A40" s="113" t="s">
        <v>40</v>
      </c>
      <c r="B40" s="156" t="str">
        <f>B9</f>
        <v>Note</v>
      </c>
      <c r="C40" s="157" t="s">
        <v>204</v>
      </c>
      <c r="D40" s="191" t="s">
        <v>198</v>
      </c>
      <c r="E40" s="147"/>
    </row>
    <row r="41" spans="1:5" s="146" customFormat="1" ht="12.75">
      <c r="A41" s="112" t="s">
        <v>151</v>
      </c>
      <c r="B41" s="150"/>
      <c r="C41" s="249"/>
      <c r="D41" s="249"/>
      <c r="E41" s="147"/>
    </row>
    <row r="42" spans="1:5" s="146" customFormat="1" ht="12.75">
      <c r="A42" s="193" t="s">
        <v>150</v>
      </c>
      <c r="B42" s="150" t="s">
        <v>1</v>
      </c>
      <c r="C42" s="221">
        <v>12136529</v>
      </c>
      <c r="D42" s="143">
        <v>12136529</v>
      </c>
      <c r="E42" s="147"/>
    </row>
    <row r="43" spans="1:5" s="146" customFormat="1" ht="12.75">
      <c r="A43" s="172" t="s">
        <v>41</v>
      </c>
      <c r="B43" s="150" t="s">
        <v>1</v>
      </c>
      <c r="C43" s="221">
        <v>-7065614</v>
      </c>
      <c r="D43" s="143">
        <v>-6464374</v>
      </c>
      <c r="E43" s="147"/>
    </row>
    <row r="44" spans="1:5" s="146" customFormat="1" ht="12.75">
      <c r="A44" s="172" t="s">
        <v>56</v>
      </c>
      <c r="B44" s="150" t="s">
        <v>1</v>
      </c>
      <c r="C44" s="221">
        <v>3218</v>
      </c>
      <c r="D44" s="143">
        <v>-15157</v>
      </c>
      <c r="E44" s="147"/>
    </row>
    <row r="45" spans="1:5" s="146" customFormat="1" ht="12.75">
      <c r="A45" s="198" t="s">
        <v>71</v>
      </c>
      <c r="B45" s="150" t="s">
        <v>1</v>
      </c>
      <c r="C45" s="221">
        <v>1820479</v>
      </c>
      <c r="D45" s="143">
        <v>1820479</v>
      </c>
      <c r="E45" s="147"/>
    </row>
    <row r="46" spans="1:5" s="146" customFormat="1" ht="12.75">
      <c r="A46" s="172" t="s">
        <v>42</v>
      </c>
      <c r="B46" s="173"/>
      <c r="C46" s="221">
        <v>411296223</v>
      </c>
      <c r="D46" s="143">
        <v>373429312</v>
      </c>
      <c r="E46" s="147"/>
    </row>
    <row r="47" spans="1:5" s="146" customFormat="1" ht="12.75">
      <c r="A47" s="149"/>
      <c r="B47" s="150"/>
      <c r="C47" s="221">
        <f>SUM(C42:C46)</f>
        <v>418190835</v>
      </c>
      <c r="D47" s="143">
        <f>SUM(D42:D46)</f>
        <v>380906789</v>
      </c>
      <c r="E47" s="147"/>
    </row>
    <row r="48" spans="1:5" s="146" customFormat="1" ht="12.75">
      <c r="A48" s="172" t="s">
        <v>14</v>
      </c>
      <c r="B48" s="150"/>
      <c r="C48" s="221">
        <v>36118334</v>
      </c>
      <c r="D48" s="143">
        <v>33934146</v>
      </c>
      <c r="E48" s="147"/>
    </row>
    <row r="49" spans="1:5" s="146" customFormat="1" ht="12.75">
      <c r="A49" s="112" t="s">
        <v>43</v>
      </c>
      <c r="B49" s="174"/>
      <c r="C49" s="221">
        <f>SUM(C47:C48)</f>
        <v>454309169</v>
      </c>
      <c r="D49" s="143">
        <f>SUM(D47:D48)</f>
        <v>414840935</v>
      </c>
      <c r="E49" s="147"/>
    </row>
    <row r="50" spans="1:5" s="146" customFormat="1" ht="12.75">
      <c r="A50" s="149"/>
      <c r="B50" s="150"/>
      <c r="C50" s="151"/>
      <c r="D50" s="151"/>
      <c r="E50" s="147"/>
    </row>
    <row r="51" spans="1:5" s="146" customFormat="1" ht="12.75">
      <c r="A51" s="112" t="s">
        <v>44</v>
      </c>
      <c r="B51" s="150"/>
      <c r="C51" s="221"/>
      <c r="D51" s="143"/>
      <c r="E51" s="147"/>
    </row>
    <row r="52" spans="1:5" s="146" customFormat="1" ht="12.75">
      <c r="A52" s="193" t="s">
        <v>72</v>
      </c>
      <c r="B52" s="194" t="s">
        <v>87</v>
      </c>
      <c r="C52" s="221">
        <v>335430385</v>
      </c>
      <c r="D52" s="143">
        <v>135838411</v>
      </c>
      <c r="E52" s="147"/>
    </row>
    <row r="53" spans="1:5" s="146" customFormat="1" ht="12.75">
      <c r="A53" s="172" t="s">
        <v>109</v>
      </c>
      <c r="B53" s="158"/>
      <c r="C53" s="221">
        <v>55250941</v>
      </c>
      <c r="D53" s="143">
        <v>15975306</v>
      </c>
      <c r="E53" s="147"/>
    </row>
    <row r="54" spans="1:5" s="146" customFormat="1" ht="12.75">
      <c r="A54" s="172" t="s">
        <v>90</v>
      </c>
      <c r="B54" s="158" t="s">
        <v>2</v>
      </c>
      <c r="C54" s="221">
        <v>1367</v>
      </c>
      <c r="D54" s="143">
        <v>993705</v>
      </c>
      <c r="E54" s="147"/>
    </row>
    <row r="55" spans="1:5" s="146" customFormat="1" ht="12.75">
      <c r="A55" s="172" t="s">
        <v>89</v>
      </c>
      <c r="B55" s="158"/>
      <c r="C55" s="221">
        <v>57884197</v>
      </c>
      <c r="D55" s="143">
        <v>38897126</v>
      </c>
      <c r="E55" s="147"/>
    </row>
    <row r="56" spans="1:5" s="146" customFormat="1" ht="12.75">
      <c r="A56" s="199" t="s">
        <v>73</v>
      </c>
      <c r="B56" s="158"/>
      <c r="C56" s="221">
        <v>15892309</v>
      </c>
      <c r="D56" s="143">
        <v>14471353</v>
      </c>
      <c r="E56" s="147"/>
    </row>
    <row r="57" spans="1:5" s="146" customFormat="1" ht="12.75">
      <c r="A57" s="172" t="s">
        <v>45</v>
      </c>
      <c r="B57" s="158" t="s">
        <v>1</v>
      </c>
      <c r="C57" s="221">
        <v>814868</v>
      </c>
      <c r="D57" s="143">
        <v>874244</v>
      </c>
      <c r="E57" s="147"/>
    </row>
    <row r="58" spans="1:5" s="146" customFormat="1" ht="12.75">
      <c r="A58" s="172" t="s">
        <v>110</v>
      </c>
      <c r="B58" s="158" t="s">
        <v>115</v>
      </c>
      <c r="C58" s="221">
        <v>5326218</v>
      </c>
      <c r="D58" s="143">
        <v>5699301</v>
      </c>
      <c r="E58" s="147"/>
    </row>
    <row r="59" spans="1:5" s="146" customFormat="1" ht="12.75">
      <c r="A59" s="172" t="s">
        <v>111</v>
      </c>
      <c r="B59" s="158"/>
      <c r="C59" s="221">
        <v>5970730</v>
      </c>
      <c r="D59" s="143">
        <v>1444530</v>
      </c>
      <c r="E59" s="147"/>
    </row>
    <row r="60" spans="1:5" s="18" customFormat="1" ht="12.75">
      <c r="A60" s="112"/>
      <c r="B60" s="175"/>
      <c r="C60" s="233">
        <f>SUM(C52:C59)</f>
        <v>476571015</v>
      </c>
      <c r="D60" s="143">
        <f>SUM(D52:D59)</f>
        <v>214193976</v>
      </c>
      <c r="E60" s="147"/>
    </row>
    <row r="61" spans="1:5" s="146" customFormat="1" ht="12.75">
      <c r="A61" s="112" t="s">
        <v>46</v>
      </c>
      <c r="B61" s="175"/>
      <c r="C61" s="233"/>
      <c r="D61" s="143"/>
      <c r="E61" s="147"/>
    </row>
    <row r="62" spans="1:5" s="146" customFormat="1" ht="12.75">
      <c r="A62" s="161" t="s">
        <v>74</v>
      </c>
      <c r="B62" s="194" t="s">
        <v>87</v>
      </c>
      <c r="C62" s="233">
        <v>29946483</v>
      </c>
      <c r="D62" s="143">
        <v>57614129</v>
      </c>
      <c r="E62" s="147"/>
    </row>
    <row r="63" spans="1:5" s="146" customFormat="1" ht="12.75">
      <c r="A63" s="161" t="s">
        <v>112</v>
      </c>
      <c r="B63" s="194"/>
      <c r="C63" s="233">
        <v>15442536</v>
      </c>
      <c r="D63" s="143">
        <v>6754019</v>
      </c>
      <c r="E63" s="147"/>
    </row>
    <row r="64" spans="1:5" s="146" customFormat="1" ht="12.75">
      <c r="A64" s="161" t="s">
        <v>92</v>
      </c>
      <c r="B64" s="194" t="s">
        <v>2</v>
      </c>
      <c r="C64" s="233">
        <v>13450832</v>
      </c>
      <c r="D64" s="143">
        <v>18853954</v>
      </c>
      <c r="E64" s="147"/>
    </row>
    <row r="65" spans="1:5" s="146" customFormat="1" ht="12.75">
      <c r="A65" s="161" t="s">
        <v>91</v>
      </c>
      <c r="B65" s="194"/>
      <c r="C65" s="233">
        <v>1334210</v>
      </c>
      <c r="D65" s="143">
        <v>1334417</v>
      </c>
      <c r="E65" s="147"/>
    </row>
    <row r="66" spans="1:5" s="146" customFormat="1" ht="12.75">
      <c r="A66" s="161" t="s">
        <v>75</v>
      </c>
      <c r="B66" s="194"/>
      <c r="C66" s="233">
        <v>35184363</v>
      </c>
      <c r="D66" s="143">
        <v>42147405</v>
      </c>
      <c r="E66" s="147"/>
    </row>
    <row r="67" spans="1:5" s="146" customFormat="1" ht="12.75">
      <c r="A67" s="161" t="s">
        <v>76</v>
      </c>
      <c r="B67" s="194"/>
      <c r="C67" s="233">
        <v>7437286</v>
      </c>
      <c r="D67" s="143">
        <v>3319656</v>
      </c>
      <c r="E67" s="147"/>
    </row>
    <row r="68" spans="1:5" s="146" customFormat="1" ht="12.75">
      <c r="A68" s="161" t="s">
        <v>113</v>
      </c>
      <c r="B68" s="194" t="s">
        <v>115</v>
      </c>
      <c r="C68" s="233">
        <v>21130999</v>
      </c>
      <c r="D68" s="143">
        <v>12667725</v>
      </c>
      <c r="E68" s="147"/>
    </row>
    <row r="69" spans="1:5" s="146" customFormat="1" ht="12.75">
      <c r="A69" s="161" t="s">
        <v>114</v>
      </c>
      <c r="B69" s="194" t="s">
        <v>116</v>
      </c>
      <c r="C69" s="233" t="s">
        <v>142</v>
      </c>
      <c r="D69" s="143">
        <v>14551865</v>
      </c>
      <c r="E69" s="147"/>
    </row>
    <row r="70" spans="1:5" s="146" customFormat="1" ht="12.75">
      <c r="A70" s="161" t="s">
        <v>152</v>
      </c>
      <c r="B70" s="194" t="s">
        <v>108</v>
      </c>
      <c r="C70" s="233">
        <v>6668924</v>
      </c>
      <c r="D70" s="143">
        <v>7116650</v>
      </c>
      <c r="E70" s="147"/>
    </row>
    <row r="71" spans="1:5" s="146" customFormat="1" ht="12.75">
      <c r="A71" s="167"/>
      <c r="B71" s="158"/>
      <c r="C71" s="233">
        <f>SUM(C62:C70)</f>
        <v>130595633</v>
      </c>
      <c r="D71" s="165">
        <f>SUM(D62:D70)</f>
        <v>164359820</v>
      </c>
      <c r="E71" s="147"/>
    </row>
    <row r="72" spans="1:5" s="146" customFormat="1" ht="12.75">
      <c r="A72" s="167" t="s">
        <v>145</v>
      </c>
      <c r="B72" s="158" t="s">
        <v>143</v>
      </c>
      <c r="C72" s="233">
        <v>442636</v>
      </c>
      <c r="D72" s="165">
        <v>0</v>
      </c>
      <c r="E72" s="147"/>
    </row>
    <row r="73" spans="1:5" s="146" customFormat="1" ht="12.75">
      <c r="A73" s="167"/>
      <c r="B73" s="158"/>
      <c r="C73" s="233">
        <f>C71+C72</f>
        <v>131038269</v>
      </c>
      <c r="D73" s="250">
        <f>D71+D72</f>
        <v>164359820</v>
      </c>
      <c r="E73" s="147"/>
    </row>
    <row r="74" spans="1:5" s="146" customFormat="1" ht="12.75">
      <c r="A74" s="113" t="s">
        <v>47</v>
      </c>
      <c r="B74" s="158"/>
      <c r="C74" s="140">
        <f>C60+C73</f>
        <v>607609284</v>
      </c>
      <c r="D74" s="165">
        <f>D60+D73</f>
        <v>378553796</v>
      </c>
      <c r="E74" s="147"/>
    </row>
    <row r="75" spans="1:5" s="146" customFormat="1" ht="25.5" customHeight="1">
      <c r="A75" s="113" t="s">
        <v>48</v>
      </c>
      <c r="B75" s="175"/>
      <c r="C75" s="140">
        <f>C49+C74</f>
        <v>1061918453</v>
      </c>
      <c r="D75" s="165">
        <f>D49+D74</f>
        <v>793394731</v>
      </c>
      <c r="E75" s="147"/>
    </row>
    <row r="76" spans="1:4" s="146" customFormat="1" ht="12.75">
      <c r="A76" s="169"/>
      <c r="B76" s="170"/>
      <c r="C76" s="248">
        <f>C38-C75</f>
        <v>0</v>
      </c>
      <c r="D76" s="251">
        <f>D38-D75</f>
        <v>0</v>
      </c>
    </row>
    <row r="77" spans="1:4" s="146" customFormat="1" ht="12.75">
      <c r="A77" s="169" t="s">
        <v>95</v>
      </c>
      <c r="B77" s="170"/>
      <c r="C77" s="259">
        <v>7151</v>
      </c>
      <c r="D77" s="203">
        <v>22226</v>
      </c>
    </row>
    <row r="78" spans="1:4" s="146" customFormat="1" ht="12.75">
      <c r="A78" s="169"/>
      <c r="B78" s="170"/>
      <c r="C78" s="260"/>
      <c r="D78" s="252"/>
    </row>
    <row r="79" spans="1:4" s="146" customFormat="1" ht="12.75">
      <c r="A79" s="169" t="s">
        <v>96</v>
      </c>
      <c r="B79" s="170"/>
      <c r="C79" s="259">
        <v>3727</v>
      </c>
      <c r="D79" s="203">
        <v>3727</v>
      </c>
    </row>
    <row r="80" spans="1:4" s="146" customFormat="1" ht="12.75">
      <c r="A80" s="169"/>
      <c r="B80" s="170"/>
      <c r="C80" s="176"/>
      <c r="D80" s="176"/>
    </row>
    <row r="81" spans="1:4" s="146" customFormat="1" ht="12.75">
      <c r="A81" s="169"/>
      <c r="B81" s="170"/>
      <c r="C81" s="171"/>
      <c r="D81" s="171"/>
    </row>
    <row r="82" spans="1:4" s="146" customFormat="1" ht="12.75">
      <c r="A82" s="169"/>
      <c r="B82" s="170"/>
      <c r="C82" s="171"/>
      <c r="D82" s="171"/>
    </row>
    <row r="83" spans="1:4" s="18" customFormat="1" ht="12.75">
      <c r="A83" s="19" t="s">
        <v>97</v>
      </c>
      <c r="B83" s="20"/>
      <c r="C83" s="21" t="s">
        <v>54</v>
      </c>
      <c r="D83" s="21"/>
    </row>
    <row r="84" spans="1:4" s="146" customFormat="1" ht="12.75">
      <c r="A84" s="177"/>
      <c r="B84" s="178"/>
      <c r="C84" s="179"/>
      <c r="D84" s="179"/>
    </row>
    <row r="85" spans="1:4" s="146" customFormat="1" ht="12.75">
      <c r="A85" s="177"/>
      <c r="B85" s="178"/>
      <c r="C85" s="179"/>
      <c r="D85" s="179"/>
    </row>
    <row r="86" spans="1:4" s="18" customFormat="1" ht="12.75">
      <c r="A86" s="19" t="s">
        <v>77</v>
      </c>
      <c r="B86" s="20"/>
      <c r="C86" s="21" t="s">
        <v>93</v>
      </c>
      <c r="D86" s="21"/>
    </row>
    <row r="87" ht="11.25">
      <c r="A87" s="59"/>
    </row>
    <row r="88" ht="11.25">
      <c r="A88" s="12"/>
    </row>
  </sheetData>
  <sheetProtection/>
  <mergeCells count="2">
    <mergeCell ref="C1:D1"/>
    <mergeCell ref="C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zoomScaleSheetLayoutView="75" zoomScalePageLayoutView="0" workbookViewId="0" topLeftCell="A15">
      <selection activeCell="C27" sqref="C27"/>
    </sheetView>
  </sheetViews>
  <sheetFormatPr defaultColWidth="31.25390625" defaultRowHeight="12.75"/>
  <cols>
    <col min="1" max="1" width="64.75390625" style="17" customWidth="1"/>
    <col min="2" max="2" width="8.125" style="17" customWidth="1"/>
    <col min="3" max="3" width="17.625" style="17" customWidth="1"/>
    <col min="4" max="4" width="17.125" style="17" customWidth="1"/>
    <col min="5" max="5" width="17.625" style="17" customWidth="1"/>
    <col min="6" max="6" width="17.125" style="17" customWidth="1"/>
    <col min="7" max="16384" width="31.25390625" style="17" customWidth="1"/>
  </cols>
  <sheetData>
    <row r="1" spans="1:6" ht="12.75">
      <c r="A1" s="134" t="s">
        <v>4</v>
      </c>
      <c r="B1" s="25"/>
      <c r="C1" s="51"/>
      <c r="D1" s="132"/>
      <c r="F1" s="132" t="s">
        <v>132</v>
      </c>
    </row>
    <row r="2" spans="2:6" ht="12.75" customHeight="1">
      <c r="B2" s="25"/>
      <c r="C2" s="49"/>
      <c r="D2" s="132"/>
      <c r="F2" s="132" t="s">
        <v>133</v>
      </c>
    </row>
    <row r="3" spans="2:6" ht="12" customHeight="1">
      <c r="B3" s="25"/>
      <c r="C3" s="25"/>
      <c r="D3" s="25"/>
      <c r="E3" s="25"/>
      <c r="F3" s="25"/>
    </row>
    <row r="4" spans="1:6" ht="13.5" customHeight="1">
      <c r="A4" s="26"/>
      <c r="B4" s="26"/>
      <c r="C4" s="26"/>
      <c r="D4" s="26"/>
      <c r="E4" s="26"/>
      <c r="F4" s="26"/>
    </row>
    <row r="5" spans="1:6" s="12" customFormat="1" ht="15.75">
      <c r="A5" s="130"/>
      <c r="B5" s="26"/>
      <c r="C5" s="26"/>
      <c r="D5" s="26"/>
      <c r="E5" s="26"/>
      <c r="F5" s="26"/>
    </row>
    <row r="6" spans="1:6" s="12" customFormat="1" ht="15.75">
      <c r="A6" s="130" t="s">
        <v>5</v>
      </c>
      <c r="B6" s="53"/>
      <c r="C6" s="53"/>
      <c r="D6" s="53"/>
      <c r="E6" s="53"/>
      <c r="F6" s="53"/>
    </row>
    <row r="7" spans="1:6" s="12" customFormat="1" ht="12.75">
      <c r="A7" s="41"/>
      <c r="B7" s="41"/>
      <c r="C7" s="41"/>
      <c r="D7" s="41"/>
      <c r="E7" s="41"/>
      <c r="F7" s="41"/>
    </row>
    <row r="8" spans="1:6" ht="12.75">
      <c r="A8" s="50"/>
      <c r="B8" s="27"/>
      <c r="C8" s="27"/>
      <c r="D8" s="27"/>
      <c r="E8" s="27"/>
      <c r="F8" s="27"/>
    </row>
    <row r="9" spans="1:6" ht="37.5" customHeight="1">
      <c r="A9" s="262" t="s">
        <v>6</v>
      </c>
      <c r="B9" s="263" t="s">
        <v>159</v>
      </c>
      <c r="C9" s="268" t="s">
        <v>201</v>
      </c>
      <c r="D9" s="268"/>
      <c r="E9" s="268" t="s">
        <v>200</v>
      </c>
      <c r="F9" s="268"/>
    </row>
    <row r="10" spans="1:6" ht="37.5" customHeight="1">
      <c r="A10" s="262"/>
      <c r="B10" s="263"/>
      <c r="C10" s="111" t="s">
        <v>153</v>
      </c>
      <c r="D10" s="191" t="s">
        <v>211</v>
      </c>
      <c r="E10" s="111" t="s">
        <v>153</v>
      </c>
      <c r="F10" s="191" t="s">
        <v>211</v>
      </c>
    </row>
    <row r="11" spans="1:6" ht="12.75">
      <c r="A11" s="118"/>
      <c r="B11" s="263"/>
      <c r="C11" s="263"/>
      <c r="D11" s="263"/>
      <c r="E11" s="263"/>
      <c r="F11" s="263"/>
    </row>
    <row r="12" spans="1:6" ht="12.75">
      <c r="A12" s="241" t="s">
        <v>179</v>
      </c>
      <c r="B12" s="3" t="s">
        <v>154</v>
      </c>
      <c r="C12" s="243">
        <v>118575445</v>
      </c>
      <c r="D12" s="250">
        <v>53298090</v>
      </c>
      <c r="E12" s="243">
        <v>298574577</v>
      </c>
      <c r="F12" s="250">
        <v>156921384</v>
      </c>
    </row>
    <row r="13" spans="1:6" ht="12.75">
      <c r="A13" s="115" t="s">
        <v>202</v>
      </c>
      <c r="B13" s="3" t="s">
        <v>203</v>
      </c>
      <c r="C13" s="243">
        <v>0</v>
      </c>
      <c r="D13" s="250">
        <v>4637684</v>
      </c>
      <c r="E13" s="243">
        <v>0</v>
      </c>
      <c r="F13" s="250">
        <v>4637684</v>
      </c>
    </row>
    <row r="14" spans="1:6" ht="12.75">
      <c r="A14" s="241"/>
      <c r="B14" s="3"/>
      <c r="C14" s="253">
        <f>SUM(C12:C13)</f>
        <v>118575445</v>
      </c>
      <c r="D14" s="254">
        <f>SUM(D12:D13)</f>
        <v>57935774</v>
      </c>
      <c r="E14" s="253">
        <f>SUM(E12:E13)</f>
        <v>298574577</v>
      </c>
      <c r="F14" s="254">
        <f>SUM(F12:F13)</f>
        <v>161559068</v>
      </c>
    </row>
    <row r="15" spans="1:6" ht="12.75">
      <c r="A15" s="115" t="s">
        <v>64</v>
      </c>
      <c r="B15" s="3" t="s">
        <v>155</v>
      </c>
      <c r="C15" s="243">
        <v>-73721812</v>
      </c>
      <c r="D15" s="250">
        <v>-35272596</v>
      </c>
      <c r="E15" s="243">
        <v>-204384570</v>
      </c>
      <c r="F15" s="250">
        <v>-103426849</v>
      </c>
    </row>
    <row r="16" spans="1:6" ht="12.75">
      <c r="A16" s="118" t="s">
        <v>7</v>
      </c>
      <c r="B16" s="3"/>
      <c r="C16" s="214">
        <f>SUM(C14:C15)</f>
        <v>44853633</v>
      </c>
      <c r="D16" s="255">
        <f>SUM(D14:D15)</f>
        <v>22663178</v>
      </c>
      <c r="E16" s="214">
        <f>SUM(E14:E15)</f>
        <v>94190007</v>
      </c>
      <c r="F16" s="255">
        <f>SUM(F14:F15)</f>
        <v>58132219</v>
      </c>
    </row>
    <row r="17" spans="1:6" ht="12.75">
      <c r="A17" s="115" t="s">
        <v>8</v>
      </c>
      <c r="B17" s="3"/>
      <c r="C17" s="243">
        <v>-8948260</v>
      </c>
      <c r="D17" s="250">
        <v>-3907649</v>
      </c>
      <c r="E17" s="243">
        <v>-23602350</v>
      </c>
      <c r="F17" s="250">
        <v>-12791181</v>
      </c>
    </row>
    <row r="18" spans="1:6" ht="12.75">
      <c r="A18" s="115" t="s">
        <v>134</v>
      </c>
      <c r="B18" s="3"/>
      <c r="C18" s="243">
        <v>-424317</v>
      </c>
      <c r="D18" s="250">
        <v>209816</v>
      </c>
      <c r="E18" s="243">
        <v>-2789463</v>
      </c>
      <c r="F18" s="250">
        <v>-4159801</v>
      </c>
    </row>
    <row r="19" spans="1:6" ht="12.75">
      <c r="A19" s="115" t="s">
        <v>157</v>
      </c>
      <c r="B19" s="3" t="s">
        <v>138</v>
      </c>
      <c r="C19" s="243">
        <v>0</v>
      </c>
      <c r="D19" s="250" t="s">
        <v>142</v>
      </c>
      <c r="E19" s="243">
        <v>-1844104</v>
      </c>
      <c r="F19" s="250" t="s">
        <v>142</v>
      </c>
    </row>
    <row r="20" spans="1:6" ht="12.75">
      <c r="A20" s="115" t="s">
        <v>9</v>
      </c>
      <c r="B20" s="3"/>
      <c r="C20" s="243">
        <v>-3644451</v>
      </c>
      <c r="D20" s="250">
        <v>-838058</v>
      </c>
      <c r="E20" s="243">
        <v>-6591378</v>
      </c>
      <c r="F20" s="250">
        <v>-2093976</v>
      </c>
    </row>
    <row r="21" spans="1:6" ht="12.75">
      <c r="A21" s="115" t="s">
        <v>158</v>
      </c>
      <c r="B21" s="3" t="s">
        <v>156</v>
      </c>
      <c r="C21" s="243">
        <v>0</v>
      </c>
      <c r="D21" s="250" t="s">
        <v>142</v>
      </c>
      <c r="E21" s="243">
        <v>5068826</v>
      </c>
      <c r="F21" s="250" t="s">
        <v>142</v>
      </c>
    </row>
    <row r="22" spans="1:6" ht="12.75">
      <c r="A22" s="119" t="s">
        <v>10</v>
      </c>
      <c r="B22" s="28"/>
      <c r="C22" s="214">
        <f>SUM(C16:C21)</f>
        <v>31836605</v>
      </c>
      <c r="D22" s="255">
        <f>SUM(D16:D21)</f>
        <v>18127287</v>
      </c>
      <c r="E22" s="214">
        <f>SUM(E16:E21)</f>
        <v>64431538</v>
      </c>
      <c r="F22" s="255">
        <f>SUM(F16:F21)</f>
        <v>39087261</v>
      </c>
    </row>
    <row r="23" spans="1:6" ht="12.75">
      <c r="A23" s="115" t="s">
        <v>121</v>
      </c>
      <c r="B23" s="47" t="s">
        <v>141</v>
      </c>
      <c r="C23" s="243">
        <v>48129</v>
      </c>
      <c r="D23" s="250">
        <v>1898667</v>
      </c>
      <c r="E23" s="243">
        <v>6006668</v>
      </c>
      <c r="F23" s="250">
        <v>4199697</v>
      </c>
    </row>
    <row r="24" spans="1:6" ht="12.75">
      <c r="A24" s="115" t="s">
        <v>11</v>
      </c>
      <c r="B24" s="3" t="s">
        <v>177</v>
      </c>
      <c r="C24" s="243">
        <v>-13701973</v>
      </c>
      <c r="D24" s="250">
        <v>-1297536</v>
      </c>
      <c r="E24" s="243">
        <v>-29938414</v>
      </c>
      <c r="F24" s="250">
        <v>-3767905</v>
      </c>
    </row>
    <row r="25" spans="1:6" ht="12.75">
      <c r="A25" s="120" t="s">
        <v>12</v>
      </c>
      <c r="B25" s="3"/>
      <c r="C25" s="243">
        <v>564497</v>
      </c>
      <c r="D25" s="250">
        <v>756025</v>
      </c>
      <c r="E25" s="243">
        <v>3713731</v>
      </c>
      <c r="F25" s="250">
        <v>2844176</v>
      </c>
    </row>
    <row r="26" spans="1:6" ht="12.75">
      <c r="A26" s="120" t="s">
        <v>180</v>
      </c>
      <c r="B26" s="3"/>
      <c r="C26" s="243">
        <v>266732</v>
      </c>
      <c r="D26" s="250">
        <v>4983178</v>
      </c>
      <c r="E26" s="243">
        <v>-452799</v>
      </c>
      <c r="F26" s="250">
        <v>6909343</v>
      </c>
    </row>
    <row r="27" spans="1:6" ht="12.75">
      <c r="A27" s="115" t="s">
        <v>181</v>
      </c>
      <c r="B27" s="3"/>
      <c r="C27" s="243">
        <v>-56546</v>
      </c>
      <c r="D27" s="250">
        <v>1595</v>
      </c>
      <c r="E27" s="243">
        <v>-3318</v>
      </c>
      <c r="F27" s="250">
        <v>237637</v>
      </c>
    </row>
    <row r="28" spans="1:6" ht="12.75">
      <c r="A28" s="115" t="s">
        <v>167</v>
      </c>
      <c r="B28" s="3" t="s">
        <v>168</v>
      </c>
      <c r="C28" s="243">
        <v>0</v>
      </c>
      <c r="D28" s="250" t="s">
        <v>142</v>
      </c>
      <c r="E28" s="243">
        <v>17310113</v>
      </c>
      <c r="F28" s="250" t="s">
        <v>142</v>
      </c>
    </row>
    <row r="29" spans="1:6" ht="12.75">
      <c r="A29" s="116" t="s">
        <v>13</v>
      </c>
      <c r="B29" s="3"/>
      <c r="C29" s="243">
        <v>1166264</v>
      </c>
      <c r="D29" s="250">
        <v>1091363</v>
      </c>
      <c r="E29" s="243">
        <v>3152948</v>
      </c>
      <c r="F29" s="250">
        <v>3165829</v>
      </c>
    </row>
    <row r="30" spans="1:6" ht="12.75">
      <c r="A30" s="121" t="s">
        <v>135</v>
      </c>
      <c r="B30" s="28"/>
      <c r="C30" s="243">
        <v>-1102445</v>
      </c>
      <c r="D30" s="250">
        <v>-160430</v>
      </c>
      <c r="E30" s="243">
        <v>-1373654</v>
      </c>
      <c r="F30" s="250">
        <v>-507812</v>
      </c>
    </row>
    <row r="31" spans="1:6" ht="12.75">
      <c r="A31" s="122" t="s">
        <v>182</v>
      </c>
      <c r="B31" s="3"/>
      <c r="C31" s="214">
        <f>SUM(C22:C30)</f>
        <v>19021263</v>
      </c>
      <c r="D31" s="255">
        <f>SUM(D22:D30)</f>
        <v>25400149</v>
      </c>
      <c r="E31" s="214">
        <f>SUM(E22:E30)</f>
        <v>62846813</v>
      </c>
      <c r="F31" s="255">
        <f>SUM(F22:F30)</f>
        <v>52168226</v>
      </c>
    </row>
    <row r="32" spans="1:6" ht="12.75">
      <c r="A32" s="117" t="s">
        <v>183</v>
      </c>
      <c r="B32" s="47" t="s">
        <v>178</v>
      </c>
      <c r="C32" s="243">
        <v>-4666458</v>
      </c>
      <c r="D32" s="250">
        <v>-4882625</v>
      </c>
      <c r="E32" s="243">
        <v>-11671092</v>
      </c>
      <c r="F32" s="250">
        <v>-11756145</v>
      </c>
    </row>
    <row r="33" spans="1:6" ht="12.75">
      <c r="A33" s="118" t="s">
        <v>136</v>
      </c>
      <c r="B33" s="3"/>
      <c r="C33" s="214">
        <f>SUM(C31:C32)</f>
        <v>14354805</v>
      </c>
      <c r="D33" s="255">
        <f>SUM(D31:D32)</f>
        <v>20517524</v>
      </c>
      <c r="E33" s="214">
        <f>SUM(E31:E32)</f>
        <v>51175721</v>
      </c>
      <c r="F33" s="255">
        <f>SUM(F31:F32)</f>
        <v>40412081</v>
      </c>
    </row>
    <row r="34" spans="1:6" ht="12.75">
      <c r="A34" s="118" t="s">
        <v>193</v>
      </c>
      <c r="B34" s="3"/>
      <c r="C34" s="214"/>
      <c r="D34" s="215"/>
      <c r="E34" s="216"/>
      <c r="F34" s="215"/>
    </row>
    <row r="35" spans="1:6" ht="12.75">
      <c r="A35" s="204" t="s">
        <v>194</v>
      </c>
      <c r="B35" s="3"/>
      <c r="C35" s="214">
        <v>13416485</v>
      </c>
      <c r="D35" s="215">
        <v>20517524</v>
      </c>
      <c r="E35" s="216">
        <v>48859767</v>
      </c>
      <c r="F35" s="215">
        <v>40412081</v>
      </c>
    </row>
    <row r="36" spans="1:6" ht="12.75">
      <c r="A36" s="204" t="s">
        <v>14</v>
      </c>
      <c r="B36" s="3"/>
      <c r="C36" s="214">
        <v>938320</v>
      </c>
      <c r="D36" s="250" t="s">
        <v>142</v>
      </c>
      <c r="E36" s="216">
        <v>2315954</v>
      </c>
      <c r="F36" s="250" t="s">
        <v>142</v>
      </c>
    </row>
    <row r="37" spans="1:6" ht="12.75">
      <c r="A37" s="119" t="s">
        <v>184</v>
      </c>
      <c r="B37" s="28"/>
      <c r="C37" s="244"/>
      <c r="D37" s="245"/>
      <c r="E37" s="244"/>
      <c r="F37" s="245"/>
    </row>
    <row r="38" spans="1:6" ht="25.5">
      <c r="A38" s="200" t="s">
        <v>185</v>
      </c>
      <c r="B38" s="3"/>
      <c r="C38" s="246"/>
      <c r="D38" s="245"/>
      <c r="E38" s="246"/>
      <c r="F38" s="245"/>
    </row>
    <row r="39" spans="1:6" ht="25.5">
      <c r="A39" s="115" t="s">
        <v>186</v>
      </c>
      <c r="B39" s="3"/>
      <c r="C39" s="243">
        <v>11507</v>
      </c>
      <c r="D39" s="250">
        <v>-414</v>
      </c>
      <c r="E39" s="243">
        <v>18375</v>
      </c>
      <c r="F39" s="250">
        <v>1301</v>
      </c>
    </row>
    <row r="40" spans="1:6" ht="25.5">
      <c r="A40" s="118" t="s">
        <v>137</v>
      </c>
      <c r="B40" s="3"/>
      <c r="C40" s="243">
        <f>C39</f>
        <v>11507</v>
      </c>
      <c r="D40" s="256">
        <f>D39</f>
        <v>-414</v>
      </c>
      <c r="E40" s="243">
        <f>E39</f>
        <v>18375</v>
      </c>
      <c r="F40" s="256">
        <f>F39</f>
        <v>1301</v>
      </c>
    </row>
    <row r="41" spans="1:6" ht="25.5">
      <c r="A41" s="200" t="s">
        <v>187</v>
      </c>
      <c r="B41" s="3"/>
      <c r="C41" s="214"/>
      <c r="D41" s="215"/>
      <c r="E41" s="214"/>
      <c r="F41" s="215"/>
    </row>
    <row r="42" spans="1:6" s="9" customFormat="1" ht="26.25" customHeight="1">
      <c r="A42" s="117" t="s">
        <v>188</v>
      </c>
      <c r="B42" s="3"/>
      <c r="C42" s="243">
        <v>-7841</v>
      </c>
      <c r="D42" s="250">
        <v>-414102</v>
      </c>
      <c r="E42" s="243">
        <v>-610822</v>
      </c>
      <c r="F42" s="215">
        <v>248628</v>
      </c>
    </row>
    <row r="43" spans="1:6" s="9" customFormat="1" ht="26.25" customHeight="1">
      <c r="A43" s="118" t="s">
        <v>189</v>
      </c>
      <c r="B43" s="3"/>
      <c r="C43" s="243">
        <f>C42</f>
        <v>-7841</v>
      </c>
      <c r="D43" s="256">
        <f>D42</f>
        <v>-414102</v>
      </c>
      <c r="E43" s="243">
        <f>E42</f>
        <v>-610822</v>
      </c>
      <c r="F43" s="256">
        <f>F42</f>
        <v>248628</v>
      </c>
    </row>
    <row r="44" spans="1:6" s="9" customFormat="1" ht="12.75">
      <c r="A44" s="118" t="s">
        <v>190</v>
      </c>
      <c r="B44" s="3"/>
      <c r="C44" s="243">
        <f>SUM(C40,C43)</f>
        <v>3666</v>
      </c>
      <c r="D44" s="256">
        <f>SUM(D40,D43)</f>
        <v>-414516</v>
      </c>
      <c r="E44" s="243">
        <f>SUM(E40,E43)</f>
        <v>-592447</v>
      </c>
      <c r="F44" s="256">
        <f>SUM(F40,F43)</f>
        <v>249929</v>
      </c>
    </row>
    <row r="45" spans="1:6" s="9" customFormat="1" ht="12.75">
      <c r="A45" s="118" t="s">
        <v>191</v>
      </c>
      <c r="B45" s="3"/>
      <c r="C45" s="214">
        <f>SUM(C33,C44)</f>
        <v>14358471</v>
      </c>
      <c r="D45" s="255">
        <f>SUM(D33,D44)</f>
        <v>20103008</v>
      </c>
      <c r="E45" s="214">
        <f>SUM(E33,E44)</f>
        <v>50583274</v>
      </c>
      <c r="F45" s="255">
        <f>SUM(F33,F44)</f>
        <v>40662010</v>
      </c>
    </row>
    <row r="46" spans="1:6" s="9" customFormat="1" ht="12.75">
      <c r="A46" s="118" t="s">
        <v>193</v>
      </c>
      <c r="B46" s="3"/>
      <c r="C46" s="214"/>
      <c r="D46" s="215"/>
      <c r="E46" s="214"/>
      <c r="F46" s="215"/>
    </row>
    <row r="47" spans="1:6" s="9" customFormat="1" ht="12.75">
      <c r="A47" s="204" t="s">
        <v>194</v>
      </c>
      <c r="B47" s="3"/>
      <c r="C47" s="214">
        <v>13420151</v>
      </c>
      <c r="D47" s="215">
        <v>20103008</v>
      </c>
      <c r="E47" s="214">
        <v>48267320</v>
      </c>
      <c r="F47" s="215">
        <v>40662010</v>
      </c>
    </row>
    <row r="48" spans="1:6" s="9" customFormat="1" ht="12.75">
      <c r="A48" s="204" t="s">
        <v>14</v>
      </c>
      <c r="B48" s="3"/>
      <c r="C48" s="214">
        <v>938320</v>
      </c>
      <c r="D48" s="215">
        <v>0</v>
      </c>
      <c r="E48" s="214">
        <v>2315954</v>
      </c>
      <c r="F48" s="215">
        <v>0</v>
      </c>
    </row>
    <row r="49" spans="1:6" s="9" customFormat="1" ht="12.75">
      <c r="A49" s="261"/>
      <c r="B49" s="3"/>
      <c r="C49" s="214">
        <f>C47+C48</f>
        <v>14358471</v>
      </c>
      <c r="D49" s="255">
        <f>D47+D48</f>
        <v>20103008</v>
      </c>
      <c r="E49" s="214">
        <f>E47+E48</f>
        <v>50583274</v>
      </c>
      <c r="F49" s="255">
        <f>F47+F48</f>
        <v>40662010</v>
      </c>
    </row>
    <row r="50" spans="1:6" s="9" customFormat="1" ht="12.75">
      <c r="A50" s="118" t="s">
        <v>15</v>
      </c>
      <c r="B50" s="3"/>
      <c r="C50" s="247"/>
      <c r="D50" s="215"/>
      <c r="E50" s="247"/>
      <c r="F50" s="215"/>
    </row>
    <row r="51" spans="1:6" s="9" customFormat="1" ht="12.75">
      <c r="A51" s="115" t="s">
        <v>195</v>
      </c>
      <c r="B51" s="3" t="s">
        <v>1</v>
      </c>
      <c r="C51" s="218">
        <v>1220.4946207632897</v>
      </c>
      <c r="D51" s="257">
        <v>1862.69</v>
      </c>
      <c r="E51" s="218">
        <v>4443.685194699606</v>
      </c>
      <c r="F51" s="257">
        <v>3671.08</v>
      </c>
    </row>
    <row r="52" spans="1:6" s="9" customFormat="1" ht="12.75">
      <c r="A52" s="115" t="s">
        <v>196</v>
      </c>
      <c r="B52" s="3" t="s">
        <v>1</v>
      </c>
      <c r="C52" s="218">
        <v>1220.4946207632897</v>
      </c>
      <c r="D52" s="257">
        <v>1862.69</v>
      </c>
      <c r="E52" s="218">
        <v>4443.685194699606</v>
      </c>
      <c r="F52" s="257">
        <v>3671.08</v>
      </c>
    </row>
    <row r="53" spans="1:6" s="9" customFormat="1" ht="26.25" customHeight="1">
      <c r="A53" s="17"/>
      <c r="B53" s="17"/>
      <c r="C53" s="17"/>
      <c r="D53" s="17"/>
      <c r="E53" s="17"/>
      <c r="F53" s="17"/>
    </row>
    <row r="54" spans="1:6" s="9" customFormat="1" ht="26.25" customHeight="1">
      <c r="A54" s="17"/>
      <c r="B54" s="17"/>
      <c r="C54" s="17"/>
      <c r="D54" s="17"/>
      <c r="E54" s="17"/>
      <c r="F54" s="17"/>
    </row>
    <row r="55" spans="1:6" ht="12.75">
      <c r="A55" s="30" t="str">
        <f>'[7]Ф1'!A72</f>
        <v>Chief financial officer</v>
      </c>
      <c r="B55" s="31"/>
      <c r="C55" s="48" t="str">
        <f>'[7]Ф1'!C72</f>
        <v>Uzbekov A.A.</v>
      </c>
      <c r="D55" s="29"/>
      <c r="E55" s="29"/>
      <c r="F55" s="29"/>
    </row>
    <row r="56" spans="2:6" ht="12.75">
      <c r="B56" s="13"/>
      <c r="C56" s="32"/>
      <c r="D56" s="29"/>
      <c r="E56" s="29"/>
      <c r="F56" s="29"/>
    </row>
    <row r="57" spans="1:6" ht="12.75">
      <c r="A57" s="1"/>
      <c r="B57" s="22"/>
      <c r="C57" s="32"/>
      <c r="D57" s="29"/>
      <c r="E57" s="29"/>
      <c r="F57" s="29"/>
    </row>
    <row r="58" spans="1:6" ht="12.75">
      <c r="A58" s="30" t="str">
        <f>'[7]Ф1'!A75</f>
        <v>Chief accountant</v>
      </c>
      <c r="B58" s="31"/>
      <c r="C58" s="21" t="s">
        <v>93</v>
      </c>
      <c r="D58" s="29"/>
      <c r="E58" s="29"/>
      <c r="F58" s="29"/>
    </row>
    <row r="59" spans="2:6" ht="11.25">
      <c r="B59" s="13"/>
      <c r="C59" s="13"/>
      <c r="D59" s="13"/>
      <c r="E59" s="29"/>
      <c r="F59" s="29"/>
    </row>
    <row r="60" spans="2:6" ht="12.75">
      <c r="B60" s="33"/>
      <c r="C60" s="33"/>
      <c r="D60" s="33"/>
      <c r="E60" s="29"/>
      <c r="F60" s="29"/>
    </row>
    <row r="61" spans="1:6" ht="12.75">
      <c r="A61" s="13"/>
      <c r="B61" s="33"/>
      <c r="C61" s="33"/>
      <c r="D61" s="33"/>
      <c r="E61" s="29"/>
      <c r="F61" s="29"/>
    </row>
    <row r="65" spans="1:6" s="29" customFormat="1" ht="11.25">
      <c r="A65" s="17"/>
      <c r="B65" s="17"/>
      <c r="C65" s="17"/>
      <c r="D65" s="17"/>
      <c r="E65" s="17"/>
      <c r="F65" s="17"/>
    </row>
    <row r="66" spans="1:6" s="29" customFormat="1" ht="11.25">
      <c r="A66" s="17"/>
      <c r="B66" s="17"/>
      <c r="C66" s="17"/>
      <c r="D66" s="17"/>
      <c r="E66" s="17"/>
      <c r="F66" s="17"/>
    </row>
    <row r="67" spans="1:6" s="29" customFormat="1" ht="11.25">
      <c r="A67" s="17"/>
      <c r="B67" s="17"/>
      <c r="C67" s="17"/>
      <c r="D67" s="17"/>
      <c r="E67" s="17"/>
      <c r="F67" s="17"/>
    </row>
    <row r="68" spans="1:6" s="29" customFormat="1" ht="12.75" customHeight="1">
      <c r="A68" s="17"/>
      <c r="B68" s="17"/>
      <c r="C68" s="17"/>
      <c r="D68" s="17"/>
      <c r="E68" s="17"/>
      <c r="F68" s="17"/>
    </row>
    <row r="69" spans="1:6" s="29" customFormat="1" ht="11.25">
      <c r="A69" s="17"/>
      <c r="B69" s="17"/>
      <c r="C69" s="17"/>
      <c r="D69" s="17"/>
      <c r="E69" s="17"/>
      <c r="F69" s="17"/>
    </row>
    <row r="70" spans="1:6" s="29" customFormat="1" ht="11.25">
      <c r="A70" s="17"/>
      <c r="B70" s="17"/>
      <c r="C70" s="17"/>
      <c r="D70" s="17"/>
      <c r="E70" s="17"/>
      <c r="F70" s="17"/>
    </row>
    <row r="71" spans="1:6" s="29" customFormat="1" ht="11.25">
      <c r="A71" s="17"/>
      <c r="B71" s="17"/>
      <c r="C71" s="17"/>
      <c r="D71" s="17"/>
      <c r="E71" s="17"/>
      <c r="F71" s="17"/>
    </row>
  </sheetData>
  <sheetProtection/>
  <mergeCells count="2">
    <mergeCell ref="C9:D9"/>
    <mergeCell ref="E9:F9"/>
  </mergeCells>
  <printOptions/>
  <pageMargins left="0.7480314960629921" right="0.7480314960629921" top="0.3937007874015748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83"/>
  <sheetViews>
    <sheetView tabSelected="1" zoomScalePageLayoutView="0" workbookViewId="0" topLeftCell="A64">
      <selection activeCell="D58" sqref="D58"/>
    </sheetView>
  </sheetViews>
  <sheetFormatPr defaultColWidth="9.00390625" defaultRowHeight="12.75"/>
  <cols>
    <col min="1" max="1" width="68.875" style="61" customWidth="1"/>
    <col min="2" max="2" width="11.875" style="61" customWidth="1"/>
    <col min="3" max="3" width="21.25390625" style="75" customWidth="1"/>
    <col min="4" max="4" width="21.25390625" style="63" customWidth="1"/>
    <col min="5" max="16384" width="9.125" style="61" customWidth="1"/>
  </cols>
  <sheetData>
    <row r="1" spans="1:4" ht="12.75">
      <c r="A1" s="134" t="s">
        <v>4</v>
      </c>
      <c r="B1" s="77"/>
      <c r="C1" s="78"/>
      <c r="D1" s="132" t="s">
        <v>132</v>
      </c>
    </row>
    <row r="2" spans="1:4" ht="13.5" customHeight="1">
      <c r="A2" s="77"/>
      <c r="B2" s="79"/>
      <c r="C2" s="78"/>
      <c r="D2" s="132" t="s">
        <v>133</v>
      </c>
    </row>
    <row r="3" spans="1:4" ht="14.25" customHeight="1">
      <c r="A3" s="80"/>
      <c r="B3" s="79"/>
      <c r="C3" s="81"/>
      <c r="D3" s="82"/>
    </row>
    <row r="4" spans="1:4" ht="14.25" customHeight="1">
      <c r="A4" s="80"/>
      <c r="B4" s="79"/>
      <c r="C4" s="81"/>
      <c r="D4" s="83"/>
    </row>
    <row r="5" spans="1:4" ht="15.75">
      <c r="A5" s="131" t="s">
        <v>53</v>
      </c>
      <c r="B5" s="84"/>
      <c r="C5" s="84"/>
      <c r="D5" s="85"/>
    </row>
    <row r="6" spans="1:4" ht="12.75">
      <c r="A6" s="77"/>
      <c r="B6" s="77"/>
      <c r="C6" s="86"/>
      <c r="D6" s="87"/>
    </row>
    <row r="7" spans="1:4" ht="12.75">
      <c r="A7" s="77"/>
      <c r="B7" s="77"/>
      <c r="C7" s="86"/>
      <c r="D7" s="87"/>
    </row>
    <row r="8" spans="1:4" ht="13.5" thickBot="1">
      <c r="A8" s="88"/>
      <c r="B8" s="77"/>
      <c r="C8" s="86"/>
      <c r="D8" s="89"/>
    </row>
    <row r="9" spans="1:4" s="62" customFormat="1" ht="51">
      <c r="A9" s="182" t="s">
        <v>6</v>
      </c>
      <c r="B9" s="183" t="s">
        <v>159</v>
      </c>
      <c r="C9" s="201" t="s">
        <v>206</v>
      </c>
      <c r="D9" s="202" t="s">
        <v>205</v>
      </c>
    </row>
    <row r="10" spans="1:5" s="62" customFormat="1" ht="12.75">
      <c r="A10" s="123" t="s">
        <v>27</v>
      </c>
      <c r="B10" s="124"/>
      <c r="C10" s="138"/>
      <c r="D10" s="184"/>
      <c r="E10" s="64"/>
    </row>
    <row r="11" spans="1:5" s="62" customFormat="1" ht="12.75">
      <c r="A11" s="144" t="s">
        <v>118</v>
      </c>
      <c r="B11" s="96"/>
      <c r="C11" s="232">
        <v>62846813</v>
      </c>
      <c r="D11" s="230">
        <v>52168226</v>
      </c>
      <c r="E11" s="64"/>
    </row>
    <row r="12" spans="1:5" s="62" customFormat="1" ht="12.75">
      <c r="A12" s="144"/>
      <c r="B12" s="96"/>
      <c r="C12" s="233"/>
      <c r="D12" s="190"/>
      <c r="E12" s="64"/>
    </row>
    <row r="13" spans="1:5" s="62" customFormat="1" ht="15.75" customHeight="1">
      <c r="A13" s="104" t="s">
        <v>28</v>
      </c>
      <c r="B13" s="96"/>
      <c r="C13" s="139"/>
      <c r="D13" s="190"/>
      <c r="E13" s="64"/>
    </row>
    <row r="14" spans="1:5" s="62" customFormat="1" ht="25.5">
      <c r="A14" s="228" t="s">
        <v>162</v>
      </c>
      <c r="B14" s="91"/>
      <c r="C14" s="234">
        <v>51845925</v>
      </c>
      <c r="D14" s="238">
        <v>26332036</v>
      </c>
      <c r="E14" s="64"/>
    </row>
    <row r="15" spans="1:5" s="62" customFormat="1" ht="12.75">
      <c r="A15" s="90" t="s">
        <v>29</v>
      </c>
      <c r="B15" s="91"/>
      <c r="C15" s="258">
        <v>15577074</v>
      </c>
      <c r="D15" s="238">
        <v>2184654</v>
      </c>
      <c r="E15" s="64"/>
    </row>
    <row r="16" spans="1:5" s="62" customFormat="1" ht="12.75">
      <c r="A16" s="228" t="s">
        <v>163</v>
      </c>
      <c r="B16" s="91" t="s">
        <v>138</v>
      </c>
      <c r="C16" s="258">
        <v>1844104</v>
      </c>
      <c r="D16" s="238">
        <v>0</v>
      </c>
      <c r="E16" s="64"/>
    </row>
    <row r="17" spans="1:5" s="62" customFormat="1" ht="12.75">
      <c r="A17" s="228" t="s">
        <v>158</v>
      </c>
      <c r="B17" s="91" t="s">
        <v>156</v>
      </c>
      <c r="C17" s="258">
        <v>-5068826</v>
      </c>
      <c r="D17" s="238">
        <v>0</v>
      </c>
      <c r="E17" s="64"/>
    </row>
    <row r="18" spans="1:5" s="62" customFormat="1" ht="12.75">
      <c r="A18" s="90" t="s">
        <v>164</v>
      </c>
      <c r="B18" s="91"/>
      <c r="C18" s="258">
        <v>315223</v>
      </c>
      <c r="D18" s="238">
        <v>-3558231</v>
      </c>
      <c r="E18" s="64"/>
    </row>
    <row r="19" spans="1:5" s="62" customFormat="1" ht="12.75">
      <c r="A19" s="90" t="s">
        <v>117</v>
      </c>
      <c r="B19" s="91"/>
      <c r="C19" s="258">
        <v>2789579</v>
      </c>
      <c r="D19" s="238">
        <v>4159801</v>
      </c>
      <c r="E19" s="64"/>
    </row>
    <row r="20" spans="1:5" s="62" customFormat="1" ht="12.75">
      <c r="A20" s="90" t="s">
        <v>119</v>
      </c>
      <c r="B20" s="91"/>
      <c r="C20" s="258">
        <v>588557</v>
      </c>
      <c r="D20" s="238">
        <v>664219</v>
      </c>
      <c r="E20" s="64"/>
    </row>
    <row r="21" spans="1:5" s="62" customFormat="1" ht="12.75">
      <c r="A21" s="90" t="s">
        <v>120</v>
      </c>
      <c r="B21" s="93"/>
      <c r="C21" s="258">
        <v>40790</v>
      </c>
      <c r="D21" s="238">
        <v>43415</v>
      </c>
      <c r="E21" s="64"/>
    </row>
    <row r="22" spans="1:5" s="62" customFormat="1" ht="12.75">
      <c r="A22" s="92" t="s">
        <v>121</v>
      </c>
      <c r="B22" s="93" t="s">
        <v>141</v>
      </c>
      <c r="C22" s="258">
        <v>-6006668</v>
      </c>
      <c r="D22" s="238">
        <v>-4199697</v>
      </c>
      <c r="E22" s="64"/>
    </row>
    <row r="23" spans="1:5" s="62" customFormat="1" ht="12.75">
      <c r="A23" s="92" t="s">
        <v>57</v>
      </c>
      <c r="B23" s="93"/>
      <c r="C23" s="258">
        <v>29938414</v>
      </c>
      <c r="D23" s="238">
        <v>3767905</v>
      </c>
      <c r="E23" s="64"/>
    </row>
    <row r="24" spans="1:5" s="62" customFormat="1" ht="12.75">
      <c r="A24" s="92" t="s">
        <v>58</v>
      </c>
      <c r="B24" s="93"/>
      <c r="C24" s="258">
        <v>-3713731</v>
      </c>
      <c r="D24" s="238">
        <v>-2844176</v>
      </c>
      <c r="E24" s="64"/>
    </row>
    <row r="25" spans="1:5" s="62" customFormat="1" ht="12.75">
      <c r="A25" s="92" t="s">
        <v>165</v>
      </c>
      <c r="B25" s="93"/>
      <c r="C25" s="258">
        <v>3318</v>
      </c>
      <c r="D25" s="238">
        <v>-237637</v>
      </c>
      <c r="E25" s="64"/>
    </row>
    <row r="26" spans="1:5" s="62" customFormat="1" ht="12.75">
      <c r="A26" s="242" t="s">
        <v>167</v>
      </c>
      <c r="B26" s="93" t="s">
        <v>168</v>
      </c>
      <c r="C26" s="234">
        <v>-17310113</v>
      </c>
      <c r="D26" s="238">
        <v>0</v>
      </c>
      <c r="E26" s="64"/>
    </row>
    <row r="27" spans="1:5" s="62" customFormat="1" ht="12.75">
      <c r="A27" s="229" t="s">
        <v>197</v>
      </c>
      <c r="B27" s="93"/>
      <c r="C27" s="233">
        <f>SUM(C14:C26)+C11</f>
        <v>133690459</v>
      </c>
      <c r="D27" s="239">
        <f>SUM(D14:D26)+D11</f>
        <v>78480515</v>
      </c>
      <c r="E27" s="64"/>
    </row>
    <row r="28" spans="1:5" s="62" customFormat="1" ht="12.75">
      <c r="A28" s="92"/>
      <c r="B28" s="93"/>
      <c r="C28" s="233"/>
      <c r="D28" s="190"/>
      <c r="E28" s="64"/>
    </row>
    <row r="29" spans="1:5" s="62" customFormat="1" ht="12.75">
      <c r="A29" s="92" t="s">
        <v>59</v>
      </c>
      <c r="B29" s="93"/>
      <c r="C29" s="232">
        <v>18612867</v>
      </c>
      <c r="D29" s="240">
        <v>-14208150</v>
      </c>
      <c r="E29" s="64"/>
    </row>
    <row r="30" spans="1:5" s="62" customFormat="1" ht="12.75">
      <c r="A30" s="92" t="s">
        <v>30</v>
      </c>
      <c r="B30" s="93"/>
      <c r="C30" s="232">
        <v>-331895</v>
      </c>
      <c r="D30" s="240">
        <v>-2232036</v>
      </c>
      <c r="E30" s="64"/>
    </row>
    <row r="31" spans="1:5" s="62" customFormat="1" ht="12.75">
      <c r="A31" s="92" t="s">
        <v>122</v>
      </c>
      <c r="B31" s="93"/>
      <c r="C31" s="232">
        <v>61168092</v>
      </c>
      <c r="D31" s="240">
        <v>-892357</v>
      </c>
      <c r="E31" s="64"/>
    </row>
    <row r="32" spans="1:5" s="62" customFormat="1" ht="12.75">
      <c r="A32" s="92" t="s">
        <v>60</v>
      </c>
      <c r="B32" s="93"/>
      <c r="C32" s="232">
        <v>-208666</v>
      </c>
      <c r="D32" s="240">
        <v>144782</v>
      </c>
      <c r="E32" s="64"/>
    </row>
    <row r="33" spans="1:5" s="62" customFormat="1" ht="12.75">
      <c r="A33" s="92" t="s">
        <v>78</v>
      </c>
      <c r="B33" s="93"/>
      <c r="C33" s="232">
        <v>-19105530</v>
      </c>
      <c r="D33" s="240">
        <v>2611447</v>
      </c>
      <c r="E33" s="64"/>
    </row>
    <row r="34" spans="1:5" s="62" customFormat="1" ht="12.75">
      <c r="A34" s="92" t="s">
        <v>123</v>
      </c>
      <c r="B34" s="93"/>
      <c r="C34" s="232">
        <v>-1247900</v>
      </c>
      <c r="D34" s="240">
        <v>130635</v>
      </c>
      <c r="E34" s="64"/>
    </row>
    <row r="35" spans="1:5" s="62" customFormat="1" ht="12.75">
      <c r="A35" s="125" t="s">
        <v>124</v>
      </c>
      <c r="B35" s="126"/>
      <c r="C35" s="235">
        <v>-71587</v>
      </c>
      <c r="D35" s="240">
        <v>739436</v>
      </c>
      <c r="E35" s="64"/>
    </row>
    <row r="36" spans="1:5" s="62" customFormat="1" ht="13.5" thickBot="1">
      <c r="A36" s="125" t="s">
        <v>31</v>
      </c>
      <c r="B36" s="126"/>
      <c r="C36" s="236">
        <v>-77770703</v>
      </c>
      <c r="D36" s="240">
        <v>-2121957</v>
      </c>
      <c r="E36" s="64"/>
    </row>
    <row r="37" spans="1:5" s="62" customFormat="1" ht="13.5" thickBot="1">
      <c r="A37" s="95" t="s">
        <v>79</v>
      </c>
      <c r="B37" s="127"/>
      <c r="C37" s="141">
        <f>SUM(C27:C36)</f>
        <v>114735137</v>
      </c>
      <c r="D37" s="185">
        <f>SUM(D27:D36)</f>
        <v>62652315</v>
      </c>
      <c r="E37" s="64"/>
    </row>
    <row r="38" spans="1:5" s="62" customFormat="1" ht="12.75">
      <c r="A38" s="123"/>
      <c r="B38" s="124"/>
      <c r="C38" s="136"/>
      <c r="D38" s="186"/>
      <c r="E38" s="64"/>
    </row>
    <row r="39" spans="1:5" s="62" customFormat="1" ht="12.75">
      <c r="A39" s="92" t="s">
        <v>81</v>
      </c>
      <c r="B39" s="93"/>
      <c r="C39" s="232">
        <v>-12390237</v>
      </c>
      <c r="D39" s="230">
        <v>-6713509</v>
      </c>
      <c r="E39" s="64"/>
    </row>
    <row r="40" spans="1:5" s="62" customFormat="1" ht="12.75">
      <c r="A40" s="92" t="s">
        <v>32</v>
      </c>
      <c r="B40" s="93"/>
      <c r="C40" s="232">
        <v>-20703277</v>
      </c>
      <c r="D40" s="230">
        <v>-2724198</v>
      </c>
      <c r="E40" s="64"/>
    </row>
    <row r="41" spans="1:5" s="62" customFormat="1" ht="13.5" thickBot="1">
      <c r="A41" s="125" t="s">
        <v>33</v>
      </c>
      <c r="B41" s="126"/>
      <c r="C41" s="235">
        <v>786216</v>
      </c>
      <c r="D41" s="230">
        <v>1200304</v>
      </c>
      <c r="E41" s="64"/>
    </row>
    <row r="42" spans="1:5" s="62" customFormat="1" ht="13.5" thickBot="1">
      <c r="A42" s="95" t="s">
        <v>52</v>
      </c>
      <c r="B42" s="127"/>
      <c r="C42" s="141">
        <f>SUM(C37:C41)</f>
        <v>82427839</v>
      </c>
      <c r="D42" s="185">
        <f>SUM(D37:D41)</f>
        <v>54414912</v>
      </c>
      <c r="E42" s="64"/>
    </row>
    <row r="43" spans="1:5" s="62" customFormat="1" ht="12.75">
      <c r="A43" s="128"/>
      <c r="B43" s="129"/>
      <c r="C43" s="136"/>
      <c r="D43" s="186"/>
      <c r="E43" s="64"/>
    </row>
    <row r="44" spans="1:5" s="62" customFormat="1" ht="12.75">
      <c r="A44" s="94" t="s">
        <v>34</v>
      </c>
      <c r="B44" s="114"/>
      <c r="C44" s="137"/>
      <c r="D44" s="187"/>
      <c r="E44" s="64"/>
    </row>
    <row r="45" spans="1:5" s="62" customFormat="1" ht="12.75">
      <c r="A45" s="92" t="s">
        <v>35</v>
      </c>
      <c r="B45" s="93"/>
      <c r="C45" s="232">
        <v>-38770739</v>
      </c>
      <c r="D45" s="230">
        <v>-14720261</v>
      </c>
      <c r="E45" s="64"/>
    </row>
    <row r="46" spans="1:5" s="62" customFormat="1" ht="12.75">
      <c r="A46" s="92" t="s">
        <v>36</v>
      </c>
      <c r="B46" s="93"/>
      <c r="C46" s="232">
        <v>-3551254</v>
      </c>
      <c r="D46" s="230">
        <v>-170822</v>
      </c>
      <c r="E46" s="64"/>
    </row>
    <row r="47" spans="1:5" s="62" customFormat="1" ht="12.75">
      <c r="A47" s="92" t="s">
        <v>37</v>
      </c>
      <c r="B47" s="93"/>
      <c r="C47" s="232">
        <v>330143</v>
      </c>
      <c r="D47" s="230">
        <v>363987</v>
      </c>
      <c r="E47" s="64"/>
    </row>
    <row r="48" spans="1:5" s="62" customFormat="1" ht="12.75">
      <c r="A48" s="92" t="s">
        <v>61</v>
      </c>
      <c r="B48" s="93"/>
      <c r="C48" s="232">
        <v>0</v>
      </c>
      <c r="D48" s="230">
        <v>-12196800</v>
      </c>
      <c r="E48" s="64"/>
    </row>
    <row r="49" spans="1:5" s="62" customFormat="1" ht="12.75">
      <c r="A49" s="92" t="s">
        <v>125</v>
      </c>
      <c r="B49" s="93"/>
      <c r="C49" s="232">
        <v>175968</v>
      </c>
      <c r="D49" s="230">
        <v>39442626</v>
      </c>
      <c r="E49" s="64"/>
    </row>
    <row r="50" spans="1:5" s="62" customFormat="1" ht="12.75">
      <c r="A50" s="228" t="s">
        <v>169</v>
      </c>
      <c r="B50" s="93" t="s">
        <v>168</v>
      </c>
      <c r="C50" s="232">
        <v>-176173791</v>
      </c>
      <c r="D50" s="230">
        <v>0</v>
      </c>
      <c r="E50" s="64"/>
    </row>
    <row r="51" spans="1:5" s="62" customFormat="1" ht="12.75">
      <c r="A51" s="228" t="s">
        <v>170</v>
      </c>
      <c r="B51" s="93" t="s">
        <v>3</v>
      </c>
      <c r="C51" s="232">
        <v>-997730</v>
      </c>
      <c r="D51" s="230">
        <v>0</v>
      </c>
      <c r="E51" s="64"/>
    </row>
    <row r="52" spans="1:5" s="62" customFormat="1" ht="12.75">
      <c r="A52" s="228" t="s">
        <v>209</v>
      </c>
      <c r="B52" s="93"/>
      <c r="C52" s="232">
        <v>1018925</v>
      </c>
      <c r="D52" s="230">
        <v>0</v>
      </c>
      <c r="E52" s="64"/>
    </row>
    <row r="53" spans="1:5" s="62" customFormat="1" ht="12.75">
      <c r="A53" s="228" t="s">
        <v>107</v>
      </c>
      <c r="B53" s="93" t="s">
        <v>116</v>
      </c>
      <c r="C53" s="232">
        <v>10171407</v>
      </c>
      <c r="D53" s="230">
        <v>0</v>
      </c>
      <c r="E53" s="64"/>
    </row>
    <row r="54" spans="1:5" s="62" customFormat="1" ht="12.75">
      <c r="A54" s="228" t="s">
        <v>210</v>
      </c>
      <c r="B54" s="93" t="s">
        <v>3</v>
      </c>
      <c r="C54" s="232">
        <v>-5021172</v>
      </c>
      <c r="D54" s="230">
        <v>0</v>
      </c>
      <c r="E54" s="64"/>
    </row>
    <row r="55" spans="1:5" s="62" customFormat="1" ht="12.75">
      <c r="A55" s="228" t="s">
        <v>171</v>
      </c>
      <c r="B55" s="93" t="s">
        <v>141</v>
      </c>
      <c r="C55" s="232">
        <v>-200000</v>
      </c>
      <c r="D55" s="230">
        <v>-563000</v>
      </c>
      <c r="E55" s="64"/>
    </row>
    <row r="56" spans="1:5" s="62" customFormat="1" ht="12.75">
      <c r="A56" s="92" t="s">
        <v>62</v>
      </c>
      <c r="B56" s="93"/>
      <c r="C56" s="232">
        <v>-1639185</v>
      </c>
      <c r="D56" s="230">
        <v>-1893729</v>
      </c>
      <c r="E56" s="64"/>
    </row>
    <row r="57" spans="1:5" s="62" customFormat="1" ht="13.5" thickBot="1">
      <c r="A57" s="92" t="s">
        <v>82</v>
      </c>
      <c r="B57" s="93"/>
      <c r="C57" s="232">
        <v>316598</v>
      </c>
      <c r="D57" s="230">
        <v>323637</v>
      </c>
      <c r="E57" s="64"/>
    </row>
    <row r="58" spans="1:5" s="62" customFormat="1" ht="13.5" thickBot="1">
      <c r="A58" s="95" t="s">
        <v>94</v>
      </c>
      <c r="B58" s="141"/>
      <c r="C58" s="141">
        <f>SUM(C45:C57)</f>
        <v>-214340830</v>
      </c>
      <c r="D58" s="231">
        <f>SUM(D45:D57)</f>
        <v>10585638</v>
      </c>
      <c r="E58" s="64"/>
    </row>
    <row r="59" spans="1:5" s="62" customFormat="1" ht="12.75">
      <c r="A59" s="128"/>
      <c r="B59" s="129"/>
      <c r="C59" s="136"/>
      <c r="D59" s="186"/>
      <c r="E59" s="64"/>
    </row>
    <row r="60" spans="1:5" s="62" customFormat="1" ht="12.75">
      <c r="A60" s="94" t="s">
        <v>38</v>
      </c>
      <c r="B60" s="114"/>
      <c r="C60" s="137"/>
      <c r="D60" s="187"/>
      <c r="E60" s="64"/>
    </row>
    <row r="61" spans="1:5" s="62" customFormat="1" ht="12.75">
      <c r="A61" s="92" t="s">
        <v>126</v>
      </c>
      <c r="B61" s="93"/>
      <c r="C61" s="232">
        <v>200843139</v>
      </c>
      <c r="D61" s="190">
        <v>0</v>
      </c>
      <c r="E61" s="64"/>
    </row>
    <row r="62" spans="1:5" s="62" customFormat="1" ht="12.75">
      <c r="A62" s="92" t="s">
        <v>63</v>
      </c>
      <c r="B62" s="93"/>
      <c r="C62" s="232">
        <v>-40895024</v>
      </c>
      <c r="D62" s="190">
        <v>-606516</v>
      </c>
      <c r="E62" s="64"/>
    </row>
    <row r="63" spans="1:5" s="62" customFormat="1" ht="12.75">
      <c r="A63" s="92" t="s">
        <v>80</v>
      </c>
      <c r="B63" s="93" t="s">
        <v>1</v>
      </c>
      <c r="C63" s="232">
        <v>-10396114</v>
      </c>
      <c r="D63" s="240">
        <v>-16909725</v>
      </c>
      <c r="E63" s="64"/>
    </row>
    <row r="64" spans="1:5" s="62" customFormat="1" ht="12.75">
      <c r="A64" s="92" t="s">
        <v>130</v>
      </c>
      <c r="B64" s="93"/>
      <c r="C64" s="232">
        <v>-11711535</v>
      </c>
      <c r="D64" s="190">
        <v>0</v>
      </c>
      <c r="E64" s="64"/>
    </row>
    <row r="65" spans="1:5" s="62" customFormat="1" ht="12.75">
      <c r="A65" s="92" t="s">
        <v>39</v>
      </c>
      <c r="B65" s="93"/>
      <c r="C65" s="233">
        <v>0</v>
      </c>
      <c r="D65" s="230">
        <v>-3014325</v>
      </c>
      <c r="E65" s="64"/>
    </row>
    <row r="66" spans="1:5" s="62" customFormat="1" ht="13.5" thickBot="1">
      <c r="A66" s="228" t="s">
        <v>172</v>
      </c>
      <c r="B66" s="93" t="s">
        <v>1</v>
      </c>
      <c r="C66" s="232">
        <v>-660616</v>
      </c>
      <c r="D66" s="190">
        <v>0</v>
      </c>
      <c r="E66" s="64"/>
    </row>
    <row r="67" spans="1:5" s="62" customFormat="1" ht="13.5" thickBot="1">
      <c r="A67" s="95" t="s">
        <v>173</v>
      </c>
      <c r="B67" s="127"/>
      <c r="C67" s="141">
        <f>SUM(C61:C66)</f>
        <v>137179850</v>
      </c>
      <c r="D67" s="231">
        <f>SUM(D61:D66)</f>
        <v>-20530566</v>
      </c>
      <c r="E67" s="64"/>
    </row>
    <row r="68" spans="1:5" ht="12.75">
      <c r="A68" s="128"/>
      <c r="B68" s="129"/>
      <c r="C68" s="136"/>
      <c r="D68" s="186"/>
      <c r="E68" s="64"/>
    </row>
    <row r="69" spans="1:5" ht="12.75">
      <c r="A69" s="128" t="s">
        <v>83</v>
      </c>
      <c r="B69" s="129"/>
      <c r="C69" s="232">
        <v>-296848</v>
      </c>
      <c r="D69" s="230">
        <v>4019233</v>
      </c>
      <c r="E69" s="64"/>
    </row>
    <row r="70" spans="1:5" ht="25.5">
      <c r="A70" s="128" t="s">
        <v>174</v>
      </c>
      <c r="B70" s="129" t="s">
        <v>66</v>
      </c>
      <c r="C70" s="232">
        <v>727</v>
      </c>
      <c r="D70" s="230">
        <v>-553986</v>
      </c>
      <c r="E70" s="64"/>
    </row>
    <row r="71" spans="1:64" s="62" customFormat="1" ht="12.75">
      <c r="A71" s="145" t="s">
        <v>175</v>
      </c>
      <c r="B71" s="97"/>
      <c r="C71" s="139">
        <f>C42+C58+C67+C69+C70</f>
        <v>4970738</v>
      </c>
      <c r="D71" s="190">
        <f>D42+D58+D67+D69+D70</f>
        <v>47935231</v>
      </c>
      <c r="E71" s="64"/>
      <c r="F71" s="65"/>
      <c r="G71" s="66"/>
      <c r="H71" s="65"/>
      <c r="I71" s="66"/>
      <c r="J71" s="65"/>
      <c r="K71" s="66"/>
      <c r="L71" s="65"/>
      <c r="M71" s="66"/>
      <c r="N71" s="65"/>
      <c r="O71" s="66"/>
      <c r="P71" s="65"/>
      <c r="Q71" s="66"/>
      <c r="R71" s="65"/>
      <c r="S71" s="66"/>
      <c r="T71" s="65"/>
      <c r="U71" s="66"/>
      <c r="V71" s="65"/>
      <c r="W71" s="66"/>
      <c r="X71" s="65"/>
      <c r="Y71" s="66"/>
      <c r="Z71" s="65"/>
      <c r="AA71" s="66"/>
      <c r="AB71" s="65"/>
      <c r="AC71" s="66"/>
      <c r="AD71" s="65"/>
      <c r="AE71" s="66"/>
      <c r="AF71" s="65"/>
      <c r="AG71" s="66"/>
      <c r="AH71" s="65"/>
      <c r="AI71" s="66"/>
      <c r="AJ71" s="65"/>
      <c r="AK71" s="66"/>
      <c r="AL71" s="65"/>
      <c r="AM71" s="66"/>
      <c r="AN71" s="65"/>
      <c r="AO71" s="66"/>
      <c r="AP71" s="65"/>
      <c r="AQ71" s="66"/>
      <c r="AR71" s="65"/>
      <c r="AS71" s="66"/>
      <c r="AT71" s="65"/>
      <c r="AU71" s="66"/>
      <c r="AV71" s="65"/>
      <c r="AW71" s="66"/>
      <c r="AX71" s="65"/>
      <c r="BB71" s="67"/>
      <c r="BC71" s="67"/>
      <c r="BJ71" s="68"/>
      <c r="BK71" s="68"/>
      <c r="BL71" s="68"/>
    </row>
    <row r="72" spans="1:64" s="62" customFormat="1" ht="13.5" thickBot="1">
      <c r="A72" s="125" t="s">
        <v>166</v>
      </c>
      <c r="B72" s="126"/>
      <c r="C72" s="237">
        <v>45350092</v>
      </c>
      <c r="D72" s="190">
        <v>15985943</v>
      </c>
      <c r="E72" s="64"/>
      <c r="BB72" s="67"/>
      <c r="BC72" s="67"/>
      <c r="BJ72" s="68"/>
      <c r="BK72" s="68"/>
      <c r="BL72" s="68"/>
    </row>
    <row r="73" spans="1:64" s="62" customFormat="1" ht="13.5" thickBot="1">
      <c r="A73" s="95" t="s">
        <v>176</v>
      </c>
      <c r="B73" s="127" t="s">
        <v>66</v>
      </c>
      <c r="C73" s="135">
        <f>SUM(C71:C72)</f>
        <v>50320830</v>
      </c>
      <c r="D73" s="188">
        <f>SUM(D71:D72)</f>
        <v>63921174</v>
      </c>
      <c r="E73" s="64"/>
      <c r="BB73" s="67"/>
      <c r="BC73" s="67"/>
      <c r="BJ73" s="68"/>
      <c r="BK73" s="68"/>
      <c r="BL73" s="68"/>
    </row>
    <row r="74" spans="1:4" ht="12" customHeight="1">
      <c r="A74" s="77"/>
      <c r="B74" s="77"/>
      <c r="C74" s="86"/>
      <c r="D74" s="87"/>
    </row>
    <row r="75" spans="1:4" ht="12" customHeight="1">
      <c r="A75" s="77"/>
      <c r="B75" s="77"/>
      <c r="C75" s="86"/>
      <c r="D75" s="87"/>
    </row>
    <row r="76" spans="1:4" ht="12" customHeight="1">
      <c r="A76" s="77"/>
      <c r="B76" s="77"/>
      <c r="C76" s="86"/>
      <c r="D76" s="87"/>
    </row>
    <row r="77" spans="1:65" ht="12.75">
      <c r="A77" s="30" t="str">
        <f>'Ф1'!A83</f>
        <v>Chief financial officier</v>
      </c>
      <c r="B77" s="31"/>
      <c r="C77" s="48" t="str">
        <f>'Ф1'!C83</f>
        <v>Uzbekov A.A.</v>
      </c>
      <c r="D77" s="87"/>
      <c r="E77" s="69"/>
      <c r="F77" s="69"/>
      <c r="G77" s="70"/>
      <c r="H77" s="69"/>
      <c r="I77" s="70"/>
      <c r="J77" s="69"/>
      <c r="K77" s="70"/>
      <c r="L77" s="69"/>
      <c r="M77" s="70"/>
      <c r="N77" s="69"/>
      <c r="O77" s="70"/>
      <c r="P77" s="69"/>
      <c r="Q77" s="70"/>
      <c r="R77" s="69"/>
      <c r="S77" s="70"/>
      <c r="T77" s="69"/>
      <c r="U77" s="70"/>
      <c r="V77" s="69"/>
      <c r="W77" s="70"/>
      <c r="X77" s="69"/>
      <c r="Y77" s="70"/>
      <c r="Z77" s="69"/>
      <c r="AA77" s="70"/>
      <c r="AB77" s="69"/>
      <c r="AC77" s="70"/>
      <c r="AD77" s="69"/>
      <c r="AE77" s="70"/>
      <c r="AF77" s="69"/>
      <c r="AG77" s="70"/>
      <c r="AH77" s="69"/>
      <c r="AI77" s="70"/>
      <c r="AJ77" s="69"/>
      <c r="AK77" s="70"/>
      <c r="AL77" s="69"/>
      <c r="AM77" s="70"/>
      <c r="AN77" s="69"/>
      <c r="AO77" s="70"/>
      <c r="AP77" s="69"/>
      <c r="AQ77" s="70"/>
      <c r="AR77" s="69"/>
      <c r="AS77" s="70"/>
      <c r="AT77" s="69"/>
      <c r="AU77" s="70"/>
      <c r="AV77" s="69"/>
      <c r="AW77" s="70"/>
      <c r="AX77" s="69"/>
      <c r="AY77" s="70"/>
      <c r="BC77" s="71"/>
      <c r="BD77" s="71"/>
      <c r="BK77" s="72"/>
      <c r="BL77" s="72"/>
      <c r="BM77" s="72"/>
    </row>
    <row r="78" spans="1:65" s="62" customFormat="1" ht="12.75">
      <c r="A78" s="99"/>
      <c r="B78" s="98"/>
      <c r="C78" s="100"/>
      <c r="D78" s="101"/>
      <c r="BC78" s="74"/>
      <c r="BD78" s="74"/>
      <c r="BK78" s="68"/>
      <c r="BL78" s="68"/>
      <c r="BM78" s="68"/>
    </row>
    <row r="79" spans="1:65" s="62" customFormat="1" ht="12.75">
      <c r="A79" s="99"/>
      <c r="B79" s="98"/>
      <c r="C79" s="100"/>
      <c r="D79" s="101"/>
      <c r="BC79" s="74"/>
      <c r="BD79" s="74"/>
      <c r="BK79" s="68"/>
      <c r="BL79" s="68"/>
      <c r="BM79" s="68"/>
    </row>
    <row r="80" spans="1:65" s="62" customFormat="1" ht="12.75">
      <c r="A80" s="30" t="str">
        <f>'Ф1'!A86</f>
        <v>Chief accountant</v>
      </c>
      <c r="B80" s="31"/>
      <c r="C80" s="21" t="s">
        <v>93</v>
      </c>
      <c r="D80" s="101"/>
      <c r="BC80" s="74"/>
      <c r="BD80" s="74"/>
      <c r="BK80" s="68"/>
      <c r="BL80" s="68"/>
      <c r="BM80" s="68"/>
    </row>
    <row r="81" spans="1:65" s="62" customFormat="1" ht="12.75">
      <c r="A81" s="102"/>
      <c r="B81" s="99"/>
      <c r="C81" s="103"/>
      <c r="D81" s="101"/>
      <c r="BC81" s="74"/>
      <c r="BD81" s="74"/>
      <c r="BK81" s="68"/>
      <c r="BL81" s="68"/>
      <c r="BM81" s="68"/>
    </row>
    <row r="82" spans="1:65" s="62" customFormat="1" ht="12.75">
      <c r="A82" s="68"/>
      <c r="B82" s="68"/>
      <c r="C82" s="76"/>
      <c r="D82" s="73"/>
      <c r="BC82" s="74"/>
      <c r="BD82" s="74"/>
      <c r="BK82" s="68"/>
      <c r="BL82" s="68"/>
      <c r="BM82" s="68"/>
    </row>
    <row r="83" spans="1:3" ht="12.75">
      <c r="A83" s="72"/>
      <c r="B83" s="72"/>
      <c r="C83" s="76"/>
    </row>
  </sheetData>
  <sheetProtection/>
  <printOptions/>
  <pageMargins left="0.96" right="0.56" top="0.36" bottom="0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4"/>
  <sheetViews>
    <sheetView zoomScale="80" zoomScaleNormal="80" zoomScaleSheetLayoutView="65" zoomScalePageLayoutView="0" workbookViewId="0" topLeftCell="A1">
      <selection activeCell="A26" sqref="A26:IV26"/>
    </sheetView>
  </sheetViews>
  <sheetFormatPr defaultColWidth="38.00390625" defaultRowHeight="12.75"/>
  <cols>
    <col min="1" max="1" width="49.75390625" style="9" customWidth="1"/>
    <col min="2" max="2" width="14.625" style="34" customWidth="1"/>
    <col min="3" max="3" width="16.75390625" style="34" bestFit="1" customWidth="1"/>
    <col min="4" max="4" width="16.125" style="34" customWidth="1"/>
    <col min="5" max="5" width="11.625" style="34" customWidth="1"/>
    <col min="6" max="6" width="20.125" style="34" customWidth="1"/>
    <col min="7" max="7" width="14.00390625" style="34" customWidth="1"/>
    <col min="8" max="8" width="16.00390625" style="9" customWidth="1"/>
    <col min="9" max="9" width="15.75390625" style="9" customWidth="1"/>
    <col min="10" max="16384" width="38.00390625" style="9" customWidth="1"/>
  </cols>
  <sheetData>
    <row r="1" spans="1:9" ht="12">
      <c r="A1" s="133" t="s">
        <v>4</v>
      </c>
      <c r="C1" s="52"/>
      <c r="G1" s="35"/>
      <c r="I1" s="55" t="s">
        <v>192</v>
      </c>
    </row>
    <row r="2" spans="1:9" ht="12">
      <c r="A2" s="13"/>
      <c r="C2" s="14"/>
      <c r="G2" s="35"/>
      <c r="I2" s="56"/>
    </row>
    <row r="3" spans="1:9" ht="15">
      <c r="A3" s="13"/>
      <c r="B3" s="16"/>
      <c r="C3" s="14"/>
      <c r="D3" s="7"/>
      <c r="E3" s="7"/>
      <c r="G3" s="14"/>
      <c r="I3" s="14"/>
    </row>
    <row r="4" spans="1:9" s="12" customFormat="1" ht="12.75">
      <c r="A4" s="23"/>
      <c r="B4" s="16"/>
      <c r="C4" s="14"/>
      <c r="D4" s="2"/>
      <c r="E4" s="2"/>
      <c r="G4" s="14"/>
      <c r="I4" s="14"/>
    </row>
    <row r="5" spans="1:9" s="12" customFormat="1" ht="15.75">
      <c r="A5" s="42" t="s">
        <v>49</v>
      </c>
      <c r="B5" s="14"/>
      <c r="C5" s="15"/>
      <c r="D5" s="2"/>
      <c r="E5" s="2"/>
      <c r="G5" s="14"/>
      <c r="I5" s="14"/>
    </row>
    <row r="6" spans="1:7" s="12" customFormat="1" ht="15">
      <c r="A6" s="54"/>
      <c r="B6" s="54"/>
      <c r="C6" s="54"/>
      <c r="D6" s="54"/>
      <c r="E6" s="54"/>
      <c r="F6" s="54"/>
      <c r="G6" s="36"/>
    </row>
    <row r="7" spans="1:7" s="12" customFormat="1" ht="15">
      <c r="A7" s="107"/>
      <c r="B7" s="7"/>
      <c r="C7" s="7"/>
      <c r="D7" s="7"/>
      <c r="E7" s="7"/>
      <c r="F7" s="7"/>
      <c r="G7" s="36"/>
    </row>
    <row r="8" spans="1:9" ht="12.75">
      <c r="A8" s="8"/>
      <c r="B8" s="6"/>
      <c r="C8" s="6"/>
      <c r="D8" s="6"/>
      <c r="E8" s="6"/>
      <c r="F8" s="6"/>
      <c r="I8" s="37"/>
    </row>
    <row r="9" spans="1:9" ht="11.25" customHeight="1">
      <c r="A9" s="272" t="s">
        <v>6</v>
      </c>
      <c r="B9" s="274" t="s">
        <v>86</v>
      </c>
      <c r="C9" s="274"/>
      <c r="D9" s="274"/>
      <c r="E9" s="274"/>
      <c r="F9" s="274"/>
      <c r="G9" s="274"/>
      <c r="H9" s="269" t="s">
        <v>14</v>
      </c>
      <c r="I9" s="269" t="s">
        <v>102</v>
      </c>
    </row>
    <row r="10" spans="1:9" ht="11.25" customHeight="1">
      <c r="A10" s="273"/>
      <c r="B10" s="274"/>
      <c r="C10" s="274"/>
      <c r="D10" s="274"/>
      <c r="E10" s="274"/>
      <c r="F10" s="274"/>
      <c r="G10" s="274"/>
      <c r="H10" s="270"/>
      <c r="I10" s="270"/>
    </row>
    <row r="11" spans="1:9" s="106" customFormat="1" ht="51">
      <c r="A11" s="273"/>
      <c r="B11" s="192" t="s">
        <v>150</v>
      </c>
      <c r="C11" s="192" t="s">
        <v>99</v>
      </c>
      <c r="D11" s="192" t="s">
        <v>98</v>
      </c>
      <c r="E11" s="192" t="s">
        <v>100</v>
      </c>
      <c r="F11" s="192" t="s">
        <v>101</v>
      </c>
      <c r="G11" s="192" t="s">
        <v>50</v>
      </c>
      <c r="H11" s="271"/>
      <c r="I11" s="271"/>
    </row>
    <row r="12" spans="1:9" s="106" customFormat="1" ht="12.75">
      <c r="A12" s="222" t="s">
        <v>159</v>
      </c>
      <c r="B12" s="223">
        <v>14</v>
      </c>
      <c r="C12" s="223">
        <v>14</v>
      </c>
      <c r="D12" s="223">
        <v>14</v>
      </c>
      <c r="E12" s="223">
        <v>14</v>
      </c>
      <c r="F12" s="219"/>
      <c r="G12" s="219"/>
      <c r="H12" s="219"/>
      <c r="I12" s="219"/>
    </row>
    <row r="13" spans="1:17" s="105" customFormat="1" ht="12.75">
      <c r="A13" s="108" t="s">
        <v>131</v>
      </c>
      <c r="B13" s="205">
        <v>12136529</v>
      </c>
      <c r="C13" s="205">
        <v>-6464374</v>
      </c>
      <c r="D13" s="205">
        <v>-6354</v>
      </c>
      <c r="E13" s="205">
        <v>1820479</v>
      </c>
      <c r="F13" s="205">
        <v>349521086</v>
      </c>
      <c r="G13" s="181">
        <f>SUM(B13:F13)</f>
        <v>357007366</v>
      </c>
      <c r="H13" s="205">
        <v>0</v>
      </c>
      <c r="I13" s="181">
        <f>SUM(G13:H13)</f>
        <v>357007366</v>
      </c>
      <c r="J13" s="189"/>
      <c r="K13" s="189"/>
      <c r="L13" s="189"/>
      <c r="M13" s="189"/>
      <c r="N13" s="189"/>
      <c r="O13" s="189"/>
      <c r="P13" s="189"/>
      <c r="Q13" s="189"/>
    </row>
    <row r="14" spans="1:17" s="106" customFormat="1" ht="12.75">
      <c r="A14" s="195" t="s">
        <v>84</v>
      </c>
      <c r="B14" s="181">
        <v>0</v>
      </c>
      <c r="C14" s="181">
        <v>0</v>
      </c>
      <c r="D14" s="181">
        <v>0</v>
      </c>
      <c r="E14" s="181">
        <v>0</v>
      </c>
      <c r="F14" s="224">
        <v>40412081</v>
      </c>
      <c r="G14" s="181">
        <f>SUM(B14:F14)</f>
        <v>40412081</v>
      </c>
      <c r="H14" s="181">
        <v>0</v>
      </c>
      <c r="I14" s="181">
        <f>SUM(G14:H14)</f>
        <v>40412081</v>
      </c>
      <c r="J14" s="189"/>
      <c r="K14" s="189"/>
      <c r="L14" s="189"/>
      <c r="M14" s="189"/>
      <c r="N14" s="189"/>
      <c r="O14" s="189"/>
      <c r="P14" s="189"/>
      <c r="Q14" s="189"/>
    </row>
    <row r="15" spans="1:17" s="106" customFormat="1" ht="12.75">
      <c r="A15" s="195" t="s">
        <v>103</v>
      </c>
      <c r="B15" s="181">
        <v>0</v>
      </c>
      <c r="C15" s="181">
        <v>0</v>
      </c>
      <c r="D15" s="205">
        <v>1301</v>
      </c>
      <c r="E15" s="181">
        <v>0</v>
      </c>
      <c r="F15" s="225">
        <v>248628</v>
      </c>
      <c r="G15" s="181">
        <f>SUM(B15:F15)</f>
        <v>249929</v>
      </c>
      <c r="H15" s="181">
        <v>0</v>
      </c>
      <c r="I15" s="181">
        <f aca="true" t="shared" si="0" ref="I15:I23">SUM(G15:H15)</f>
        <v>249929</v>
      </c>
      <c r="J15" s="189"/>
      <c r="K15" s="189"/>
      <c r="L15" s="189"/>
      <c r="M15" s="189"/>
      <c r="N15" s="189"/>
      <c r="O15" s="189"/>
      <c r="P15" s="189"/>
      <c r="Q15" s="189"/>
    </row>
    <row r="16" spans="1:17" s="106" customFormat="1" ht="12.75">
      <c r="A16" s="109" t="s">
        <v>85</v>
      </c>
      <c r="B16" s="181">
        <f>SUM(B14:B15)</f>
        <v>0</v>
      </c>
      <c r="C16" s="181">
        <f>SUM(C14:C15)</f>
        <v>0</v>
      </c>
      <c r="D16" s="181">
        <f>SUM(D14:D15)</f>
        <v>1301</v>
      </c>
      <c r="E16" s="181">
        <f>SUM(E14:E15)</f>
        <v>0</v>
      </c>
      <c r="F16" s="181">
        <f>SUM(F14:F15)</f>
        <v>40660709</v>
      </c>
      <c r="G16" s="181">
        <f>SUM(B16:F16)</f>
        <v>40662010</v>
      </c>
      <c r="H16" s="181">
        <f>SUM(H14:H15)</f>
        <v>0</v>
      </c>
      <c r="I16" s="181">
        <f t="shared" si="0"/>
        <v>40662010</v>
      </c>
      <c r="J16" s="189"/>
      <c r="K16" s="189"/>
      <c r="L16" s="189"/>
      <c r="M16" s="189"/>
      <c r="N16" s="189"/>
      <c r="O16" s="189"/>
      <c r="P16" s="189"/>
      <c r="Q16" s="189"/>
    </row>
    <row r="17" spans="1:17" s="106" customFormat="1" ht="12.75">
      <c r="A17" s="226" t="s">
        <v>160</v>
      </c>
      <c r="B17" s="181">
        <v>0</v>
      </c>
      <c r="C17" s="181">
        <v>0</v>
      </c>
      <c r="D17" s="181">
        <v>0</v>
      </c>
      <c r="E17" s="181">
        <v>0</v>
      </c>
      <c r="F17" s="181">
        <v>-17502012</v>
      </c>
      <c r="G17" s="181">
        <f>SUM(B17:F17)</f>
        <v>-17502012</v>
      </c>
      <c r="H17" s="181">
        <v>0</v>
      </c>
      <c r="I17" s="181">
        <f>SUM(G17:H17)</f>
        <v>-17502012</v>
      </c>
      <c r="J17" s="189"/>
      <c r="K17" s="189"/>
      <c r="L17" s="189"/>
      <c r="M17" s="189"/>
      <c r="N17" s="189"/>
      <c r="O17" s="189"/>
      <c r="P17" s="189"/>
      <c r="Q17" s="189"/>
    </row>
    <row r="18" spans="1:17" s="106" customFormat="1" ht="21" customHeight="1">
      <c r="A18" s="196" t="s">
        <v>207</v>
      </c>
      <c r="B18" s="181">
        <f aca="true" t="shared" si="1" ref="B18:H18">B13+B16+B17</f>
        <v>12136529</v>
      </c>
      <c r="C18" s="181">
        <f t="shared" si="1"/>
        <v>-6464374</v>
      </c>
      <c r="D18" s="181">
        <f t="shared" si="1"/>
        <v>-5053</v>
      </c>
      <c r="E18" s="181">
        <f t="shared" si="1"/>
        <v>1820479</v>
      </c>
      <c r="F18" s="181">
        <f t="shared" si="1"/>
        <v>372679783</v>
      </c>
      <c r="G18" s="181">
        <f t="shared" si="1"/>
        <v>380167364</v>
      </c>
      <c r="H18" s="181">
        <f t="shared" si="1"/>
        <v>0</v>
      </c>
      <c r="I18" s="181">
        <f>I13+I16+I17</f>
        <v>380167364</v>
      </c>
      <c r="J18" s="189"/>
      <c r="K18" s="189"/>
      <c r="L18" s="189"/>
      <c r="M18" s="189"/>
      <c r="N18" s="189"/>
      <c r="O18" s="189"/>
      <c r="P18" s="189"/>
      <c r="Q18" s="189"/>
    </row>
    <row r="19" spans="1:17" s="105" customFormat="1" ht="18.75" customHeight="1">
      <c r="A19" s="108" t="s">
        <v>104</v>
      </c>
      <c r="B19" s="180">
        <v>12136529</v>
      </c>
      <c r="C19" s="180">
        <v>-6464374</v>
      </c>
      <c r="D19" s="209">
        <v>-15157</v>
      </c>
      <c r="E19" s="180">
        <v>1820479</v>
      </c>
      <c r="F19" s="208">
        <v>373429312</v>
      </c>
      <c r="G19" s="180">
        <f>SUM(B19:F19)</f>
        <v>380906789</v>
      </c>
      <c r="H19" s="210">
        <v>33934146</v>
      </c>
      <c r="I19" s="180">
        <f t="shared" si="0"/>
        <v>414840935</v>
      </c>
      <c r="J19" s="189"/>
      <c r="K19" s="189"/>
      <c r="L19" s="189"/>
      <c r="M19" s="189"/>
      <c r="N19" s="189"/>
      <c r="O19" s="189"/>
      <c r="P19" s="189"/>
      <c r="Q19" s="189"/>
    </row>
    <row r="20" spans="1:17" s="105" customFormat="1" ht="25.5">
      <c r="A20" s="195" t="s">
        <v>127</v>
      </c>
      <c r="B20" s="180">
        <v>0</v>
      </c>
      <c r="C20" s="180">
        <v>0</v>
      </c>
      <c r="D20" s="180">
        <v>0</v>
      </c>
      <c r="E20" s="180">
        <v>0</v>
      </c>
      <c r="F20" s="206">
        <v>-372725</v>
      </c>
      <c r="G20" s="180">
        <f>SUM(B20:F20)</f>
        <v>-372725</v>
      </c>
      <c r="H20" s="207">
        <v>-131766</v>
      </c>
      <c r="I20" s="180">
        <f t="shared" si="0"/>
        <v>-504491</v>
      </c>
      <c r="J20" s="189"/>
      <c r="K20" s="189"/>
      <c r="L20" s="189"/>
      <c r="M20" s="189"/>
      <c r="N20" s="189"/>
      <c r="O20" s="189"/>
      <c r="P20" s="189"/>
      <c r="Q20" s="189"/>
    </row>
    <row r="21" spans="1:17" s="105" customFormat="1" ht="12.75">
      <c r="A21" s="108" t="s">
        <v>128</v>
      </c>
      <c r="B21" s="180">
        <f>SUM(B19:B20)</f>
        <v>12136529</v>
      </c>
      <c r="C21" s="180">
        <f aca="true" t="shared" si="2" ref="C21:I21">SUM(C19:C20)</f>
        <v>-6464374</v>
      </c>
      <c r="D21" s="180">
        <f t="shared" si="2"/>
        <v>-15157</v>
      </c>
      <c r="E21" s="180">
        <f t="shared" si="2"/>
        <v>1820479</v>
      </c>
      <c r="F21" s="180">
        <f t="shared" si="2"/>
        <v>373056587</v>
      </c>
      <c r="G21" s="180">
        <f t="shared" si="2"/>
        <v>380534064</v>
      </c>
      <c r="H21" s="180">
        <f t="shared" si="2"/>
        <v>33802380</v>
      </c>
      <c r="I21" s="180">
        <f t="shared" si="2"/>
        <v>414336444</v>
      </c>
      <c r="J21" s="189"/>
      <c r="K21" s="189"/>
      <c r="L21" s="189"/>
      <c r="M21" s="189"/>
      <c r="N21" s="189"/>
      <c r="O21" s="189"/>
      <c r="P21" s="189"/>
      <c r="Q21" s="189"/>
    </row>
    <row r="22" spans="1:17" s="106" customFormat="1" ht="12.75">
      <c r="A22" s="195" t="s">
        <v>84</v>
      </c>
      <c r="B22" s="180">
        <v>0</v>
      </c>
      <c r="C22" s="180">
        <v>0</v>
      </c>
      <c r="D22" s="180">
        <v>0</v>
      </c>
      <c r="E22" s="180">
        <v>0</v>
      </c>
      <c r="F22" s="213">
        <v>48859767</v>
      </c>
      <c r="G22" s="180">
        <f>SUM(B22:F22)</f>
        <v>48859767</v>
      </c>
      <c r="H22" s="213">
        <v>2315954</v>
      </c>
      <c r="I22" s="180">
        <f t="shared" si="0"/>
        <v>51175721</v>
      </c>
      <c r="J22" s="189"/>
      <c r="K22" s="189"/>
      <c r="L22" s="189"/>
      <c r="M22" s="189"/>
      <c r="N22" s="189"/>
      <c r="O22" s="189"/>
      <c r="P22" s="189"/>
      <c r="Q22" s="189"/>
    </row>
    <row r="23" spans="1:17" s="106" customFormat="1" ht="12.75">
      <c r="A23" s="195" t="s">
        <v>129</v>
      </c>
      <c r="B23" s="180">
        <v>0</v>
      </c>
      <c r="C23" s="180">
        <v>0</v>
      </c>
      <c r="D23" s="211">
        <v>18375</v>
      </c>
      <c r="E23" s="180">
        <v>0</v>
      </c>
      <c r="F23" s="212">
        <v>-610822</v>
      </c>
      <c r="G23" s="180">
        <f>SUM(B23:F23)</f>
        <v>-592447</v>
      </c>
      <c r="H23" s="180">
        <v>0</v>
      </c>
      <c r="I23" s="180">
        <f t="shared" si="0"/>
        <v>-592447</v>
      </c>
      <c r="J23" s="189"/>
      <c r="K23" s="189"/>
      <c r="L23" s="189"/>
      <c r="M23" s="189"/>
      <c r="N23" s="189"/>
      <c r="O23" s="189"/>
      <c r="P23" s="189"/>
      <c r="Q23" s="189"/>
    </row>
    <row r="24" spans="1:17" s="106" customFormat="1" ht="12.75">
      <c r="A24" s="109" t="s">
        <v>85</v>
      </c>
      <c r="B24" s="180">
        <f>SUM(B22:B23)</f>
        <v>0</v>
      </c>
      <c r="C24" s="180">
        <f>SUM(C22:C23)</f>
        <v>0</v>
      </c>
      <c r="D24" s="180">
        <f>SUM(D22:D23)</f>
        <v>18375</v>
      </c>
      <c r="E24" s="180">
        <f>SUM(E22:E23)</f>
        <v>0</v>
      </c>
      <c r="F24" s="180">
        <f>SUM(F22:F23)</f>
        <v>48248945</v>
      </c>
      <c r="G24" s="180">
        <f>SUM(B24:F24)</f>
        <v>48267320</v>
      </c>
      <c r="H24" s="180">
        <f>SUM(H22:H23)</f>
        <v>2315954</v>
      </c>
      <c r="I24" s="180">
        <f>SUM(G24:H24)</f>
        <v>50583274</v>
      </c>
      <c r="J24" s="189"/>
      <c r="K24" s="189"/>
      <c r="L24" s="189"/>
      <c r="M24" s="189"/>
      <c r="N24" s="189"/>
      <c r="O24" s="189"/>
      <c r="P24" s="189"/>
      <c r="Q24" s="189"/>
    </row>
    <row r="25" spans="1:17" s="106" customFormat="1" ht="12.75">
      <c r="A25" s="227" t="s">
        <v>161</v>
      </c>
      <c r="B25" s="180">
        <v>0</v>
      </c>
      <c r="C25" s="213">
        <v>-601240</v>
      </c>
      <c r="D25" s="180">
        <v>0</v>
      </c>
      <c r="E25" s="180">
        <v>0</v>
      </c>
      <c r="F25" s="180">
        <v>0</v>
      </c>
      <c r="G25" s="180">
        <f>SUM(B25:F25)</f>
        <v>-601240</v>
      </c>
      <c r="H25" s="180">
        <v>0</v>
      </c>
      <c r="I25" s="180">
        <f>SUM(G25:H25)</f>
        <v>-601240</v>
      </c>
      <c r="J25" s="189"/>
      <c r="K25" s="189"/>
      <c r="L25" s="189"/>
      <c r="M25" s="189"/>
      <c r="N25" s="189"/>
      <c r="O25" s="189"/>
      <c r="P25" s="189"/>
      <c r="Q25" s="189"/>
    </row>
    <row r="26" spans="1:17" s="106" customFormat="1" ht="12.75">
      <c r="A26" s="226" t="s">
        <v>160</v>
      </c>
      <c r="B26" s="180">
        <v>0</v>
      </c>
      <c r="C26" s="180">
        <v>0</v>
      </c>
      <c r="D26" s="180">
        <v>0</v>
      </c>
      <c r="E26" s="180">
        <v>0</v>
      </c>
      <c r="F26" s="180">
        <v>-10009309</v>
      </c>
      <c r="G26" s="180">
        <f>SUM(B26:F26)</f>
        <v>-10009309</v>
      </c>
      <c r="H26" s="180">
        <v>0</v>
      </c>
      <c r="I26" s="180">
        <f>SUM(G26:H26)</f>
        <v>-10009309</v>
      </c>
      <c r="J26" s="189"/>
      <c r="K26" s="189"/>
      <c r="L26" s="189"/>
      <c r="M26" s="189"/>
      <c r="N26" s="189"/>
      <c r="O26" s="189"/>
      <c r="P26" s="189"/>
      <c r="Q26" s="189"/>
    </row>
    <row r="27" spans="1:17" s="105" customFormat="1" ht="12.75">
      <c r="A27" s="108" t="s">
        <v>208</v>
      </c>
      <c r="B27" s="180">
        <f aca="true" t="shared" si="3" ref="B27:I27">B21+B24+B25+B26</f>
        <v>12136529</v>
      </c>
      <c r="C27" s="180">
        <f t="shared" si="3"/>
        <v>-7065614</v>
      </c>
      <c r="D27" s="180">
        <f t="shared" si="3"/>
        <v>3218</v>
      </c>
      <c r="E27" s="180">
        <f t="shared" si="3"/>
        <v>1820479</v>
      </c>
      <c r="F27" s="180">
        <f t="shared" si="3"/>
        <v>411296223</v>
      </c>
      <c r="G27" s="180">
        <f t="shared" si="3"/>
        <v>418190835</v>
      </c>
      <c r="H27" s="180">
        <f t="shared" si="3"/>
        <v>36118334</v>
      </c>
      <c r="I27" s="180">
        <f t="shared" si="3"/>
        <v>454309169</v>
      </c>
      <c r="J27" s="189"/>
      <c r="K27" s="189"/>
      <c r="L27" s="189"/>
      <c r="M27" s="189"/>
      <c r="N27" s="189"/>
      <c r="O27" s="189"/>
      <c r="P27" s="189"/>
      <c r="Q27" s="189"/>
    </row>
    <row r="28" spans="1:7" ht="12.75">
      <c r="A28" s="5"/>
      <c r="B28" s="6"/>
      <c r="C28" s="6"/>
      <c r="D28" s="6"/>
      <c r="E28" s="6"/>
      <c r="F28" s="6"/>
      <c r="G28" s="6"/>
    </row>
    <row r="29" spans="1:7" ht="12.75">
      <c r="A29" s="5"/>
      <c r="B29" s="6"/>
      <c r="C29" s="6"/>
      <c r="D29" s="6"/>
      <c r="E29" s="6"/>
      <c r="F29" s="6"/>
      <c r="G29" s="6"/>
    </row>
    <row r="30" spans="1:7" ht="12.75">
      <c r="A30" s="5"/>
      <c r="B30" s="6"/>
      <c r="C30" s="6"/>
      <c r="D30" s="6"/>
      <c r="E30" s="6"/>
      <c r="F30" s="6"/>
      <c r="G30" s="6"/>
    </row>
    <row r="31" spans="1:7" ht="12.75">
      <c r="A31" s="30" t="str">
        <f>'Ф3'!A77</f>
        <v>Chief financial officier</v>
      </c>
      <c r="B31" s="60"/>
      <c r="C31" s="48" t="str">
        <f>'Ф3'!C77</f>
        <v>Uzbekov A.A.</v>
      </c>
      <c r="D31" s="38"/>
      <c r="E31" s="10"/>
      <c r="F31" s="4"/>
      <c r="G31" s="10"/>
    </row>
    <row r="32" spans="1:7" ht="12.75">
      <c r="A32" s="57"/>
      <c r="B32" s="4"/>
      <c r="C32" s="142"/>
      <c r="D32" s="6"/>
      <c r="E32" s="6"/>
      <c r="F32" s="6"/>
      <c r="G32" s="6"/>
    </row>
    <row r="33" spans="1:7" ht="12.75">
      <c r="A33" s="58"/>
      <c r="B33" s="4"/>
      <c r="C33" s="142"/>
      <c r="D33" s="6"/>
      <c r="E33" s="6"/>
      <c r="F33" s="6"/>
      <c r="G33" s="6"/>
    </row>
    <row r="34" spans="1:7" ht="12.75">
      <c r="A34" s="30" t="str">
        <f>'Ф3'!A80</f>
        <v>Chief accountant</v>
      </c>
      <c r="B34" s="60"/>
      <c r="C34" s="21" t="s">
        <v>93</v>
      </c>
      <c r="D34" s="39"/>
      <c r="E34" s="6"/>
      <c r="F34" s="6"/>
      <c r="G34" s="6"/>
    </row>
    <row r="35" spans="1:7" ht="12.75">
      <c r="A35" s="59"/>
      <c r="B35" s="40"/>
      <c r="C35" s="6"/>
      <c r="D35" s="6"/>
      <c r="E35" s="6"/>
      <c r="F35" s="6"/>
      <c r="G35" s="6"/>
    </row>
    <row r="36" spans="1:7" ht="12.75">
      <c r="A36" s="1"/>
      <c r="B36" s="4"/>
      <c r="C36" s="6"/>
      <c r="D36" s="6"/>
      <c r="E36" s="6"/>
      <c r="F36" s="6"/>
      <c r="G36" s="6"/>
    </row>
    <row r="37" spans="1:7" ht="12.75">
      <c r="A37" s="1"/>
      <c r="B37" s="6"/>
      <c r="C37" s="6"/>
      <c r="D37" s="6"/>
      <c r="E37" s="6"/>
      <c r="F37" s="6"/>
      <c r="G37" s="6"/>
    </row>
    <row r="38" spans="1:7" ht="12.75">
      <c r="A38" s="1"/>
      <c r="B38" s="6"/>
      <c r="C38" s="6"/>
      <c r="D38" s="6"/>
      <c r="E38" s="6"/>
      <c r="F38" s="6"/>
      <c r="G38" s="6"/>
    </row>
    <row r="39" spans="1:7" ht="12.75">
      <c r="A39" s="5"/>
      <c r="B39" s="6"/>
      <c r="C39" s="6"/>
      <c r="D39" s="6"/>
      <c r="E39" s="6"/>
      <c r="F39" s="6"/>
      <c r="G39" s="6"/>
    </row>
    <row r="40" spans="1:7" ht="12.75">
      <c r="A40" s="5"/>
      <c r="B40" s="6"/>
      <c r="C40" s="6"/>
      <c r="D40" s="6"/>
      <c r="E40" s="6"/>
      <c r="F40" s="6"/>
      <c r="G40" s="6"/>
    </row>
    <row r="41" spans="1:7" ht="12.75">
      <c r="A41" s="5"/>
      <c r="B41" s="6"/>
      <c r="C41" s="6"/>
      <c r="D41" s="6"/>
      <c r="E41" s="6"/>
      <c r="F41" s="6"/>
      <c r="G41" s="6"/>
    </row>
    <row r="42" spans="1:7" ht="12.75">
      <c r="A42" s="5"/>
      <c r="B42" s="6"/>
      <c r="C42" s="6"/>
      <c r="D42" s="6"/>
      <c r="E42" s="6"/>
      <c r="F42" s="6"/>
      <c r="G42" s="6"/>
    </row>
    <row r="43" spans="1:7" ht="12.75">
      <c r="A43" s="5"/>
      <c r="B43" s="6"/>
      <c r="C43" s="6"/>
      <c r="D43" s="6"/>
      <c r="E43" s="6"/>
      <c r="F43" s="6"/>
      <c r="G43" s="6"/>
    </row>
    <row r="44" spans="1:7" ht="12.75">
      <c r="A44" s="5"/>
      <c r="B44" s="6"/>
      <c r="C44" s="6"/>
      <c r="D44" s="6"/>
      <c r="E44" s="6"/>
      <c r="F44" s="6"/>
      <c r="G44" s="6"/>
    </row>
    <row r="45" spans="1:7" ht="12.75">
      <c r="A45" s="5"/>
      <c r="B45" s="6"/>
      <c r="C45" s="6"/>
      <c r="D45" s="6"/>
      <c r="E45" s="6"/>
      <c r="F45" s="6"/>
      <c r="G45" s="6"/>
    </row>
    <row r="46" spans="1:7" ht="12.75">
      <c r="A46" s="5"/>
      <c r="B46" s="6"/>
      <c r="C46" s="6"/>
      <c r="D46" s="6"/>
      <c r="E46" s="6"/>
      <c r="F46" s="6"/>
      <c r="G46" s="6"/>
    </row>
    <row r="47" spans="1:7" ht="12.75">
      <c r="A47" s="5"/>
      <c r="B47" s="6"/>
      <c r="C47" s="6"/>
      <c r="D47" s="6"/>
      <c r="E47" s="6"/>
      <c r="F47" s="6"/>
      <c r="G47" s="6"/>
    </row>
    <row r="48" spans="1:7" ht="12.75">
      <c r="A48" s="5"/>
      <c r="B48" s="6"/>
      <c r="C48" s="6"/>
      <c r="D48" s="6"/>
      <c r="E48" s="6"/>
      <c r="F48" s="6"/>
      <c r="G48" s="6"/>
    </row>
    <row r="49" spans="1:7" ht="12.75">
      <c r="A49" s="5"/>
      <c r="B49" s="6"/>
      <c r="C49" s="6"/>
      <c r="D49" s="6"/>
      <c r="E49" s="6"/>
      <c r="F49" s="6"/>
      <c r="G49" s="6"/>
    </row>
    <row r="50" spans="1:7" ht="12.75">
      <c r="A50" s="5"/>
      <c r="B50" s="6"/>
      <c r="C50" s="6"/>
      <c r="D50" s="6"/>
      <c r="E50" s="6"/>
      <c r="F50" s="6"/>
      <c r="G50" s="6"/>
    </row>
    <row r="51" spans="1:7" ht="12.75">
      <c r="A51" s="5"/>
      <c r="B51" s="6"/>
      <c r="C51" s="6"/>
      <c r="D51" s="6"/>
      <c r="E51" s="6"/>
      <c r="F51" s="6"/>
      <c r="G51" s="6"/>
    </row>
    <row r="52" spans="1:7" ht="12.75">
      <c r="A52" s="5"/>
      <c r="B52" s="6"/>
      <c r="C52" s="6"/>
      <c r="D52" s="6"/>
      <c r="E52" s="6"/>
      <c r="F52" s="6"/>
      <c r="G52" s="6"/>
    </row>
    <row r="53" spans="1:7" ht="12.75">
      <c r="A53" s="5"/>
      <c r="B53" s="6"/>
      <c r="C53" s="6"/>
      <c r="D53" s="6"/>
      <c r="E53" s="6"/>
      <c r="F53" s="6"/>
      <c r="G53" s="6"/>
    </row>
    <row r="54" spans="1:7" ht="12.75">
      <c r="A54" s="5"/>
      <c r="B54" s="6"/>
      <c r="C54" s="6"/>
      <c r="D54" s="6"/>
      <c r="E54" s="6"/>
      <c r="F54" s="6"/>
      <c r="G54" s="6"/>
    </row>
    <row r="55" spans="1:7" ht="12.75">
      <c r="A55" s="5"/>
      <c r="B55" s="6"/>
      <c r="C55" s="6"/>
      <c r="D55" s="6"/>
      <c r="E55" s="6"/>
      <c r="F55" s="6"/>
      <c r="G55" s="6"/>
    </row>
    <row r="56" spans="1:7" ht="12.75">
      <c r="A56" s="5"/>
      <c r="B56" s="6"/>
      <c r="C56" s="6"/>
      <c r="D56" s="6"/>
      <c r="E56" s="6"/>
      <c r="F56" s="6"/>
      <c r="G56" s="6"/>
    </row>
    <row r="57" spans="1:7" ht="12.75">
      <c r="A57" s="5"/>
      <c r="B57" s="6"/>
      <c r="C57" s="6"/>
      <c r="D57" s="6"/>
      <c r="E57" s="6"/>
      <c r="F57" s="6"/>
      <c r="G57" s="6"/>
    </row>
    <row r="58" spans="1:7" ht="12.75">
      <c r="A58" s="5"/>
      <c r="B58" s="6"/>
      <c r="C58" s="6"/>
      <c r="D58" s="6"/>
      <c r="E58" s="6"/>
      <c r="F58" s="6"/>
      <c r="G58" s="6"/>
    </row>
    <row r="59" spans="1:7" ht="12.75">
      <c r="A59" s="5"/>
      <c r="B59" s="6"/>
      <c r="C59" s="6"/>
      <c r="D59" s="6"/>
      <c r="E59" s="6"/>
      <c r="F59" s="6"/>
      <c r="G59" s="6"/>
    </row>
    <row r="60" spans="1:7" ht="12.75">
      <c r="A60" s="5"/>
      <c r="B60" s="6"/>
      <c r="C60" s="6"/>
      <c r="D60" s="6"/>
      <c r="E60" s="6"/>
      <c r="F60" s="6"/>
      <c r="G60" s="6"/>
    </row>
    <row r="61" spans="1:7" ht="12.75">
      <c r="A61" s="5"/>
      <c r="B61" s="6"/>
      <c r="C61" s="6"/>
      <c r="D61" s="6"/>
      <c r="E61" s="6"/>
      <c r="F61" s="6"/>
      <c r="G61" s="6"/>
    </row>
    <row r="62" spans="1:7" ht="12.75">
      <c r="A62" s="5"/>
      <c r="B62" s="6"/>
      <c r="C62" s="6"/>
      <c r="D62" s="6"/>
      <c r="E62" s="6"/>
      <c r="F62" s="6"/>
      <c r="G62" s="6"/>
    </row>
    <row r="63" spans="1:7" ht="12.75">
      <c r="A63" s="5"/>
      <c r="B63" s="6"/>
      <c r="C63" s="6"/>
      <c r="D63" s="6"/>
      <c r="E63" s="6"/>
      <c r="F63" s="6"/>
      <c r="G63" s="6"/>
    </row>
    <row r="64" spans="1:7" ht="12.75">
      <c r="A64" s="5"/>
      <c r="B64" s="6"/>
      <c r="C64" s="6"/>
      <c r="D64" s="6"/>
      <c r="E64" s="6"/>
      <c r="F64" s="6"/>
      <c r="G64" s="6"/>
    </row>
    <row r="65" spans="1:7" ht="12.75">
      <c r="A65" s="5"/>
      <c r="B65" s="6"/>
      <c r="C65" s="6"/>
      <c r="D65" s="6"/>
      <c r="E65" s="6"/>
      <c r="F65" s="6"/>
      <c r="G65" s="6"/>
    </row>
    <row r="66" spans="1:7" ht="12.75">
      <c r="A66" s="5"/>
      <c r="B66" s="6"/>
      <c r="C66" s="6"/>
      <c r="D66" s="6"/>
      <c r="E66" s="6"/>
      <c r="F66" s="6"/>
      <c r="G66" s="6"/>
    </row>
    <row r="67" spans="1:7" ht="12.75">
      <c r="A67" s="5"/>
      <c r="B67" s="6"/>
      <c r="C67" s="6"/>
      <c r="D67" s="6"/>
      <c r="E67" s="6"/>
      <c r="F67" s="6"/>
      <c r="G67" s="6"/>
    </row>
    <row r="68" spans="1:7" ht="12.75">
      <c r="A68" s="5"/>
      <c r="B68" s="6"/>
      <c r="C68" s="6"/>
      <c r="D68" s="6"/>
      <c r="E68" s="6"/>
      <c r="F68" s="6"/>
      <c r="G68" s="6"/>
    </row>
    <row r="69" spans="1:7" ht="12.75">
      <c r="A69" s="5"/>
      <c r="B69" s="6"/>
      <c r="C69" s="6"/>
      <c r="D69" s="6"/>
      <c r="E69" s="6"/>
      <c r="F69" s="6"/>
      <c r="G69" s="6"/>
    </row>
    <row r="70" spans="1:7" ht="12.75">
      <c r="A70" s="5"/>
      <c r="B70" s="6"/>
      <c r="C70" s="6"/>
      <c r="D70" s="6"/>
      <c r="E70" s="6"/>
      <c r="F70" s="6"/>
      <c r="G70" s="6"/>
    </row>
    <row r="71" spans="1:7" ht="12.75">
      <c r="A71" s="5"/>
      <c r="B71" s="6"/>
      <c r="C71" s="6"/>
      <c r="D71" s="6"/>
      <c r="E71" s="6"/>
      <c r="F71" s="6"/>
      <c r="G71" s="6"/>
    </row>
    <row r="72" spans="1:7" ht="12.75">
      <c r="A72" s="5"/>
      <c r="B72" s="6"/>
      <c r="C72" s="6"/>
      <c r="D72" s="6"/>
      <c r="E72" s="6"/>
      <c r="F72" s="6"/>
      <c r="G72" s="6"/>
    </row>
    <row r="73" spans="1:7" ht="12.75">
      <c r="A73" s="5"/>
      <c r="B73" s="6"/>
      <c r="C73" s="6"/>
      <c r="D73" s="6"/>
      <c r="E73" s="6"/>
      <c r="F73" s="6"/>
      <c r="G73" s="6"/>
    </row>
    <row r="74" spans="1:7" ht="12.75">
      <c r="A74" s="5"/>
      <c r="B74" s="6"/>
      <c r="C74" s="6"/>
      <c r="D74" s="6"/>
      <c r="E74" s="6"/>
      <c r="F74" s="6"/>
      <c r="G74" s="6"/>
    </row>
    <row r="75" spans="1:7" ht="12.75">
      <c r="A75" s="5"/>
      <c r="B75" s="6"/>
      <c r="C75" s="6"/>
      <c r="D75" s="6"/>
      <c r="E75" s="6"/>
      <c r="F75" s="6"/>
      <c r="G75" s="6"/>
    </row>
    <row r="76" spans="1:7" ht="12.75">
      <c r="A76" s="5"/>
      <c r="B76" s="6"/>
      <c r="C76" s="6"/>
      <c r="D76" s="6"/>
      <c r="E76" s="6"/>
      <c r="F76" s="6"/>
      <c r="G76" s="6"/>
    </row>
    <row r="77" spans="1:7" ht="12.75">
      <c r="A77" s="5"/>
      <c r="B77" s="6"/>
      <c r="C77" s="6"/>
      <c r="D77" s="6"/>
      <c r="E77" s="6"/>
      <c r="F77" s="6"/>
      <c r="G77" s="6"/>
    </row>
    <row r="78" spans="1:7" ht="12.75">
      <c r="A78" s="5"/>
      <c r="B78" s="6"/>
      <c r="C78" s="6"/>
      <c r="D78" s="6"/>
      <c r="E78" s="6"/>
      <c r="F78" s="6"/>
      <c r="G78" s="6"/>
    </row>
    <row r="79" spans="1:7" ht="12.75">
      <c r="A79" s="5"/>
      <c r="B79" s="6"/>
      <c r="C79" s="6"/>
      <c r="D79" s="6"/>
      <c r="E79" s="6"/>
      <c r="F79" s="6"/>
      <c r="G79" s="6"/>
    </row>
    <row r="80" spans="1:7" ht="12.75">
      <c r="A80" s="5"/>
      <c r="B80" s="6"/>
      <c r="C80" s="6"/>
      <c r="D80" s="6"/>
      <c r="E80" s="6"/>
      <c r="F80" s="6"/>
      <c r="G80" s="6"/>
    </row>
    <row r="81" spans="1:7" ht="12.75">
      <c r="A81" s="5"/>
      <c r="B81" s="6"/>
      <c r="C81" s="6"/>
      <c r="D81" s="6"/>
      <c r="E81" s="6"/>
      <c r="F81" s="6"/>
      <c r="G81" s="6"/>
    </row>
    <row r="82" spans="1:7" ht="12.75">
      <c r="A82" s="5"/>
      <c r="B82" s="6"/>
      <c r="C82" s="6"/>
      <c r="D82" s="6"/>
      <c r="E82" s="6"/>
      <c r="F82" s="6"/>
      <c r="G82" s="6"/>
    </row>
    <row r="83" spans="1:7" ht="12.75">
      <c r="A83" s="5"/>
      <c r="B83" s="6"/>
      <c r="C83" s="6"/>
      <c r="D83" s="6"/>
      <c r="E83" s="6"/>
      <c r="F83" s="6"/>
      <c r="G83" s="6"/>
    </row>
    <row r="84" spans="1:7" ht="12.75">
      <c r="A84" s="5"/>
      <c r="B84" s="6"/>
      <c r="C84" s="6"/>
      <c r="D84" s="6"/>
      <c r="E84" s="6"/>
      <c r="F84" s="6"/>
      <c r="G84" s="6"/>
    </row>
    <row r="85" spans="1:7" ht="12.75">
      <c r="A85" s="5"/>
      <c r="B85" s="6"/>
      <c r="C85" s="6"/>
      <c r="D85" s="6"/>
      <c r="E85" s="6"/>
      <c r="F85" s="6"/>
      <c r="G85" s="6"/>
    </row>
    <row r="86" spans="1:7" ht="12.75">
      <c r="A86" s="5"/>
      <c r="B86" s="6"/>
      <c r="C86" s="6"/>
      <c r="D86" s="6"/>
      <c r="E86" s="6"/>
      <c r="F86" s="6"/>
      <c r="G86" s="6"/>
    </row>
    <row r="87" spans="1:7" ht="12.75">
      <c r="A87" s="5"/>
      <c r="B87" s="6"/>
      <c r="C87" s="6"/>
      <c r="D87" s="6"/>
      <c r="E87" s="6"/>
      <c r="F87" s="6"/>
      <c r="G87" s="6"/>
    </row>
    <row r="88" spans="1:7" ht="12.75">
      <c r="A88" s="5"/>
      <c r="B88" s="6"/>
      <c r="C88" s="6"/>
      <c r="D88" s="6"/>
      <c r="E88" s="6"/>
      <c r="F88" s="6"/>
      <c r="G88" s="6"/>
    </row>
    <row r="89" spans="1:7" ht="12.75">
      <c r="A89" s="5"/>
      <c r="B89" s="6"/>
      <c r="C89" s="6"/>
      <c r="D89" s="6"/>
      <c r="E89" s="6"/>
      <c r="F89" s="6"/>
      <c r="G89" s="6"/>
    </row>
    <row r="90" spans="1:7" ht="12.75">
      <c r="A90" s="5"/>
      <c r="B90" s="6"/>
      <c r="C90" s="6"/>
      <c r="D90" s="6"/>
      <c r="E90" s="6"/>
      <c r="F90" s="6"/>
      <c r="G90" s="6"/>
    </row>
    <row r="91" spans="1:7" ht="12.75">
      <c r="A91" s="5"/>
      <c r="B91" s="6"/>
      <c r="C91" s="6"/>
      <c r="D91" s="6"/>
      <c r="E91" s="6"/>
      <c r="F91" s="6"/>
      <c r="G91" s="6"/>
    </row>
    <row r="92" spans="1:7" ht="12.75">
      <c r="A92" s="5"/>
      <c r="B92" s="6"/>
      <c r="C92" s="6"/>
      <c r="D92" s="6"/>
      <c r="E92" s="6"/>
      <c r="F92" s="6"/>
      <c r="G92" s="6"/>
    </row>
    <row r="93" spans="1:7" ht="12.75">
      <c r="A93" s="5"/>
      <c r="B93" s="6"/>
      <c r="C93" s="6"/>
      <c r="D93" s="6"/>
      <c r="E93" s="6"/>
      <c r="F93" s="6"/>
      <c r="G93" s="6"/>
    </row>
    <row r="94" spans="1:7" ht="12.75">
      <c r="A94" s="5"/>
      <c r="B94" s="6"/>
      <c r="C94" s="6"/>
      <c r="D94" s="6"/>
      <c r="E94" s="6"/>
      <c r="F94" s="6"/>
      <c r="G94" s="6"/>
    </row>
    <row r="95" spans="1:7" ht="12.75">
      <c r="A95" s="5"/>
      <c r="B95" s="6"/>
      <c r="C95" s="6"/>
      <c r="D95" s="6"/>
      <c r="E95" s="6"/>
      <c r="F95" s="6"/>
      <c r="G95" s="6"/>
    </row>
    <row r="96" spans="1:7" ht="12.75">
      <c r="A96" s="5"/>
      <c r="B96" s="6"/>
      <c r="C96" s="6"/>
      <c r="D96" s="6"/>
      <c r="E96" s="6"/>
      <c r="F96" s="6"/>
      <c r="G96" s="6"/>
    </row>
    <row r="97" spans="1:7" ht="12.75">
      <c r="A97" s="5"/>
      <c r="B97" s="6"/>
      <c r="C97" s="6"/>
      <c r="D97" s="6"/>
      <c r="E97" s="6"/>
      <c r="F97" s="6"/>
      <c r="G97" s="6"/>
    </row>
    <row r="98" spans="1:7" ht="12.75">
      <c r="A98" s="5"/>
      <c r="B98" s="6"/>
      <c r="C98" s="6"/>
      <c r="D98" s="6"/>
      <c r="E98" s="6"/>
      <c r="F98" s="6"/>
      <c r="G98" s="6"/>
    </row>
    <row r="99" spans="1:7" ht="12.75">
      <c r="A99" s="5"/>
      <c r="B99" s="6"/>
      <c r="C99" s="6"/>
      <c r="D99" s="6"/>
      <c r="E99" s="6"/>
      <c r="F99" s="6"/>
      <c r="G99" s="6"/>
    </row>
    <row r="100" spans="1:7" ht="12.75">
      <c r="A100" s="5"/>
      <c r="B100" s="6"/>
      <c r="C100" s="6"/>
      <c r="D100" s="6"/>
      <c r="E100" s="6"/>
      <c r="F100" s="6"/>
      <c r="G100" s="6"/>
    </row>
    <row r="101" spans="1:7" ht="12.75">
      <c r="A101" s="5"/>
      <c r="B101" s="6"/>
      <c r="C101" s="6"/>
      <c r="D101" s="6"/>
      <c r="E101" s="6"/>
      <c r="F101" s="6"/>
      <c r="G101" s="6"/>
    </row>
    <row r="102" spans="1:7" ht="12.75">
      <c r="A102" s="5"/>
      <c r="B102" s="6"/>
      <c r="C102" s="6"/>
      <c r="D102" s="6"/>
      <c r="E102" s="6"/>
      <c r="F102" s="6"/>
      <c r="G102" s="6"/>
    </row>
    <row r="103" spans="1:7" ht="12.75">
      <c r="A103" s="5"/>
      <c r="B103" s="6"/>
      <c r="C103" s="6"/>
      <c r="D103" s="6"/>
      <c r="E103" s="6"/>
      <c r="F103" s="6"/>
      <c r="G103" s="6"/>
    </row>
    <row r="104" spans="1:7" ht="12.75">
      <c r="A104" s="5"/>
      <c r="B104" s="6"/>
      <c r="C104" s="6"/>
      <c r="D104" s="6"/>
      <c r="E104" s="6"/>
      <c r="F104" s="6"/>
      <c r="G104" s="6"/>
    </row>
    <row r="105" spans="1:7" ht="12.75">
      <c r="A105" s="5"/>
      <c r="B105" s="6"/>
      <c r="C105" s="6"/>
      <c r="D105" s="6"/>
      <c r="E105" s="6"/>
      <c r="F105" s="6"/>
      <c r="G105" s="6"/>
    </row>
    <row r="106" spans="1:7" ht="12.75">
      <c r="A106" s="5"/>
      <c r="B106" s="6"/>
      <c r="C106" s="6"/>
      <c r="D106" s="6"/>
      <c r="E106" s="6"/>
      <c r="F106" s="6"/>
      <c r="G106" s="6"/>
    </row>
    <row r="107" spans="1:7" ht="12.75">
      <c r="A107" s="5"/>
      <c r="B107" s="6"/>
      <c r="C107" s="6"/>
      <c r="D107" s="6"/>
      <c r="E107" s="6"/>
      <c r="F107" s="6"/>
      <c r="G107" s="6"/>
    </row>
    <row r="108" spans="1:7" ht="12.75">
      <c r="A108" s="5"/>
      <c r="B108" s="6"/>
      <c r="C108" s="6"/>
      <c r="D108" s="6"/>
      <c r="E108" s="6"/>
      <c r="F108" s="6"/>
      <c r="G108" s="6"/>
    </row>
    <row r="109" spans="1:7" ht="12.75">
      <c r="A109" s="5"/>
      <c r="B109" s="6"/>
      <c r="C109" s="6"/>
      <c r="D109" s="6"/>
      <c r="E109" s="6"/>
      <c r="F109" s="6"/>
      <c r="G109" s="6"/>
    </row>
    <row r="110" spans="1:7" ht="12.75">
      <c r="A110" s="5"/>
      <c r="B110" s="6"/>
      <c r="C110" s="6"/>
      <c r="D110" s="6"/>
      <c r="E110" s="6"/>
      <c r="F110" s="6"/>
      <c r="G110" s="6"/>
    </row>
    <row r="111" spans="1:7" ht="12.75">
      <c r="A111" s="5"/>
      <c r="B111" s="6"/>
      <c r="C111" s="6"/>
      <c r="D111" s="6"/>
      <c r="E111" s="6"/>
      <c r="F111" s="6"/>
      <c r="G111" s="6"/>
    </row>
    <row r="112" spans="1:7" ht="12.75">
      <c r="A112" s="5"/>
      <c r="B112" s="6"/>
      <c r="C112" s="6"/>
      <c r="D112" s="6"/>
      <c r="E112" s="6"/>
      <c r="F112" s="6"/>
      <c r="G112" s="6"/>
    </row>
    <row r="113" spans="1:7" ht="12.75">
      <c r="A113" s="5"/>
      <c r="B113" s="6"/>
      <c r="C113" s="6"/>
      <c r="D113" s="6"/>
      <c r="E113" s="6"/>
      <c r="F113" s="6"/>
      <c r="G113" s="6"/>
    </row>
    <row r="114" spans="1:7" ht="12.75">
      <c r="A114" s="5"/>
      <c r="B114" s="6"/>
      <c r="C114" s="6"/>
      <c r="D114" s="6"/>
      <c r="E114" s="6"/>
      <c r="F114" s="6"/>
      <c r="G114" s="6"/>
    </row>
    <row r="115" spans="1:7" ht="12.75">
      <c r="A115" s="5"/>
      <c r="B115" s="6"/>
      <c r="C115" s="6"/>
      <c r="D115" s="6"/>
      <c r="E115" s="6"/>
      <c r="F115" s="6"/>
      <c r="G115" s="6"/>
    </row>
    <row r="116" spans="1:7" ht="12.75">
      <c r="A116" s="5"/>
      <c r="B116" s="6"/>
      <c r="C116" s="6"/>
      <c r="D116" s="6"/>
      <c r="E116" s="6"/>
      <c r="F116" s="6"/>
      <c r="G116" s="6"/>
    </row>
    <row r="117" spans="1:7" ht="12.75">
      <c r="A117" s="5"/>
      <c r="B117" s="6"/>
      <c r="C117" s="6"/>
      <c r="D117" s="6"/>
      <c r="E117" s="6"/>
      <c r="F117" s="6"/>
      <c r="G117" s="6"/>
    </row>
    <row r="118" spans="1:7" ht="12.75">
      <c r="A118" s="5"/>
      <c r="B118" s="6"/>
      <c r="C118" s="6"/>
      <c r="D118" s="6"/>
      <c r="E118" s="6"/>
      <c r="F118" s="6"/>
      <c r="G118" s="6"/>
    </row>
    <row r="119" spans="1:7" ht="12.75">
      <c r="A119" s="5"/>
      <c r="B119" s="6"/>
      <c r="C119" s="6"/>
      <c r="D119" s="6"/>
      <c r="E119" s="6"/>
      <c r="F119" s="6"/>
      <c r="G119" s="6"/>
    </row>
    <row r="120" spans="1:7" ht="12.75">
      <c r="A120" s="5"/>
      <c r="B120" s="6"/>
      <c r="C120" s="6"/>
      <c r="D120" s="6"/>
      <c r="E120" s="6"/>
      <c r="F120" s="6"/>
      <c r="G120" s="6"/>
    </row>
    <row r="121" spans="1:7" ht="12.75">
      <c r="A121" s="5"/>
      <c r="B121" s="6"/>
      <c r="C121" s="6"/>
      <c r="D121" s="6"/>
      <c r="E121" s="6"/>
      <c r="F121" s="6"/>
      <c r="G121" s="6"/>
    </row>
    <row r="122" spans="1:7" ht="12.75">
      <c r="A122" s="5"/>
      <c r="B122" s="6"/>
      <c r="C122" s="6"/>
      <c r="D122" s="6"/>
      <c r="E122" s="6"/>
      <c r="F122" s="6"/>
      <c r="G122" s="6"/>
    </row>
    <row r="123" spans="1:7" ht="12.75">
      <c r="A123" s="5"/>
      <c r="B123" s="6"/>
      <c r="C123" s="6"/>
      <c r="D123" s="6"/>
      <c r="E123" s="6"/>
      <c r="F123" s="6"/>
      <c r="G123" s="6"/>
    </row>
    <row r="124" spans="1:7" ht="12.75">
      <c r="A124" s="5"/>
      <c r="B124" s="6"/>
      <c r="C124" s="6"/>
      <c r="D124" s="6"/>
      <c r="E124" s="6"/>
      <c r="F124" s="6"/>
      <c r="G124" s="6"/>
    </row>
    <row r="125" spans="1:7" ht="12.75">
      <c r="A125" s="5"/>
      <c r="B125" s="6"/>
      <c r="C125" s="6"/>
      <c r="D125" s="6"/>
      <c r="E125" s="6"/>
      <c r="F125" s="6"/>
      <c r="G125" s="6"/>
    </row>
    <row r="126" spans="1:7" ht="12.75">
      <c r="A126" s="5"/>
      <c r="B126" s="6"/>
      <c r="C126" s="6"/>
      <c r="D126" s="6"/>
      <c r="E126" s="6"/>
      <c r="F126" s="6"/>
      <c r="G126" s="6"/>
    </row>
    <row r="127" spans="1:7" ht="12.75">
      <c r="A127" s="5"/>
      <c r="B127" s="6"/>
      <c r="C127" s="6"/>
      <c r="D127" s="6"/>
      <c r="E127" s="6"/>
      <c r="F127" s="6"/>
      <c r="G127" s="6"/>
    </row>
    <row r="128" spans="1:7" ht="12.75">
      <c r="A128" s="5"/>
      <c r="B128" s="6"/>
      <c r="C128" s="6"/>
      <c r="D128" s="6"/>
      <c r="E128" s="6"/>
      <c r="F128" s="6"/>
      <c r="G128" s="6"/>
    </row>
    <row r="129" spans="1:7" ht="12.75">
      <c r="A129" s="5"/>
      <c r="B129" s="6"/>
      <c r="C129" s="6"/>
      <c r="D129" s="6"/>
      <c r="E129" s="6"/>
      <c r="F129" s="6"/>
      <c r="G129" s="6"/>
    </row>
    <row r="130" spans="1:7" ht="12.75">
      <c r="A130" s="5"/>
      <c r="B130" s="6"/>
      <c r="C130" s="6"/>
      <c r="D130" s="6"/>
      <c r="E130" s="6"/>
      <c r="F130" s="6"/>
      <c r="G130" s="6"/>
    </row>
    <row r="131" spans="1:7" ht="12.75">
      <c r="A131" s="5"/>
      <c r="B131" s="6"/>
      <c r="C131" s="6"/>
      <c r="D131" s="6"/>
      <c r="E131" s="6"/>
      <c r="F131" s="6"/>
      <c r="G131" s="6"/>
    </row>
    <row r="132" spans="1:7" ht="12.75">
      <c r="A132" s="5"/>
      <c r="B132" s="6"/>
      <c r="C132" s="6"/>
      <c r="D132" s="6"/>
      <c r="E132" s="6"/>
      <c r="F132" s="6"/>
      <c r="G132" s="6"/>
    </row>
    <row r="133" spans="1:7" ht="12.75">
      <c r="A133" s="5"/>
      <c r="B133" s="6"/>
      <c r="C133" s="6"/>
      <c r="D133" s="6"/>
      <c r="E133" s="6"/>
      <c r="F133" s="6"/>
      <c r="G133" s="6"/>
    </row>
    <row r="134" spans="1:7" ht="12.75">
      <c r="A134" s="5"/>
      <c r="B134" s="6"/>
      <c r="C134" s="6"/>
      <c r="D134" s="6"/>
      <c r="E134" s="6"/>
      <c r="F134" s="6"/>
      <c r="G134" s="6"/>
    </row>
    <row r="135" spans="1:7" ht="12.75">
      <c r="A135" s="5"/>
      <c r="B135" s="6"/>
      <c r="C135" s="6"/>
      <c r="D135" s="6"/>
      <c r="E135" s="6"/>
      <c r="F135" s="6"/>
      <c r="G135" s="6"/>
    </row>
    <row r="136" spans="1:7" ht="12.75">
      <c r="A136" s="5"/>
      <c r="B136" s="6"/>
      <c r="C136" s="6"/>
      <c r="D136" s="6"/>
      <c r="E136" s="6"/>
      <c r="F136" s="6"/>
      <c r="G136" s="6"/>
    </row>
    <row r="137" spans="1:7" ht="12.75">
      <c r="A137" s="5"/>
      <c r="B137" s="6"/>
      <c r="C137" s="6"/>
      <c r="D137" s="6"/>
      <c r="E137" s="6"/>
      <c r="F137" s="6"/>
      <c r="G137" s="6"/>
    </row>
    <row r="138" spans="1:7" ht="12.75">
      <c r="A138" s="5"/>
      <c r="B138" s="6"/>
      <c r="C138" s="6"/>
      <c r="D138" s="6"/>
      <c r="E138" s="6"/>
      <c r="F138" s="6"/>
      <c r="G138" s="6"/>
    </row>
    <row r="139" spans="1:7" ht="12.75">
      <c r="A139" s="5"/>
      <c r="B139" s="6"/>
      <c r="C139" s="6"/>
      <c r="D139" s="6"/>
      <c r="E139" s="6"/>
      <c r="F139" s="6"/>
      <c r="G139" s="6"/>
    </row>
    <row r="140" spans="1:7" ht="12.75">
      <c r="A140" s="5"/>
      <c r="B140" s="6"/>
      <c r="C140" s="6"/>
      <c r="D140" s="6"/>
      <c r="E140" s="6"/>
      <c r="F140" s="6"/>
      <c r="G140" s="6"/>
    </row>
    <row r="141" spans="1:7" ht="12.75">
      <c r="A141" s="5"/>
      <c r="B141" s="6"/>
      <c r="C141" s="6"/>
      <c r="D141" s="6"/>
      <c r="E141" s="6"/>
      <c r="F141" s="6"/>
      <c r="G141" s="6"/>
    </row>
    <row r="142" spans="1:7" ht="12.75">
      <c r="A142" s="5"/>
      <c r="B142" s="6"/>
      <c r="C142" s="6"/>
      <c r="D142" s="6"/>
      <c r="E142" s="6"/>
      <c r="F142" s="6"/>
      <c r="G142" s="6"/>
    </row>
    <row r="143" spans="1:7" ht="12.75">
      <c r="A143" s="5"/>
      <c r="B143" s="6"/>
      <c r="C143" s="6"/>
      <c r="D143" s="6"/>
      <c r="E143" s="6"/>
      <c r="F143" s="6"/>
      <c r="G143" s="6"/>
    </row>
    <row r="144" spans="1:7" ht="12.75">
      <c r="A144" s="5"/>
      <c r="B144" s="6"/>
      <c r="C144" s="6"/>
      <c r="D144" s="6"/>
      <c r="E144" s="6"/>
      <c r="F144" s="6"/>
      <c r="G144" s="6"/>
    </row>
  </sheetData>
  <sheetProtection/>
  <mergeCells count="4">
    <mergeCell ref="H9:H11"/>
    <mergeCell ref="I9:I11"/>
    <mergeCell ref="A9:A11"/>
    <mergeCell ref="B9:G10"/>
  </mergeCells>
  <printOptions/>
  <pageMargins left="0.8267716535433072" right="0" top="0.5905511811023623" bottom="0.6299212598425197" header="0.5118110236220472" footer="0.5905511811023623"/>
  <pageSetup fitToHeight="2" fitToWidth="2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Abilkalamova.M</cp:lastModifiedBy>
  <cp:lastPrinted>2019-10-30T08:50:13Z</cp:lastPrinted>
  <dcterms:created xsi:type="dcterms:W3CDTF">2015-05-27T03:16:19Z</dcterms:created>
  <dcterms:modified xsi:type="dcterms:W3CDTF">2019-10-30T10:07:41Z</dcterms:modified>
  <cp:category/>
  <cp:version/>
  <cp:contentType/>
  <cp:contentStatus/>
</cp:coreProperties>
</file>