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OLE_LINK2" localSheetId="1">'Ф2'!#REF!</definedName>
    <definedName name="OLE_LINK3" localSheetId="1">'Ф2'!#REF!</definedName>
    <definedName name="OLE_LINK4" localSheetId="1">'Ф2'!#REF!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'Ф3'!$C$10:$D$62</definedName>
    <definedName name="WorkArea" localSheetId="3">'Ф4'!$B$12:$G$18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'Ф2'!$A$1:$F$64</definedName>
    <definedName name="Z_EE6732EE_644E_43C7_942D_7451E7E830D4_.wvu.PrintArea" localSheetId="3" hidden="1">'Ф4'!$A$1:$I$35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<sst xmlns="http://schemas.openxmlformats.org/spreadsheetml/2006/main" count="231" uniqueCount="191">
  <si>
    <t>11</t>
  </si>
  <si>
    <t>14</t>
  </si>
  <si>
    <t>15</t>
  </si>
  <si>
    <t>16</t>
  </si>
  <si>
    <t>12</t>
  </si>
  <si>
    <t>13</t>
  </si>
  <si>
    <t>Kazakhtelecom JSC</t>
  </si>
  <si>
    <t xml:space="preserve">Unaudited interim condensed </t>
  </si>
  <si>
    <t>consolidated financial statements</t>
  </si>
  <si>
    <t xml:space="preserve">INTERIM CONDENSED CONSOLIDATED STATEMENT OF COMPREHENSIVE INCOME </t>
  </si>
  <si>
    <t>In thousands of tenge</t>
  </si>
  <si>
    <t>Notes</t>
  </si>
  <si>
    <t>Revenue</t>
  </si>
  <si>
    <t>Compensation for universal services provision in rural areas</t>
  </si>
  <si>
    <t>Cost of 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</si>
  <si>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</si>
  <si>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</si>
  <si>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</si>
  <si>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</si>
  <si>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</si>
  <si>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</si>
  <si>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Foreign exchange loss, net</t>
  </si>
  <si>
    <t>Loss from disposal of property and equipment</t>
  </si>
  <si>
    <t>Other income</t>
  </si>
  <si>
    <t>Profit before tax</t>
  </si>
  <si>
    <t>Income tax expense</t>
  </si>
  <si>
    <t>Profit for the period</t>
  </si>
  <si>
    <t>Attributable to:</t>
  </si>
  <si>
    <t>Owners of the parent</t>
  </si>
  <si>
    <t>Non-controlling interests</t>
  </si>
  <si>
    <t>Other comprehensive income</t>
  </si>
  <si>
    <t>Exchange differences on translation of foreign operations</t>
  </si>
  <si>
    <t>Total comprehensive income for the period, net of tax</t>
  </si>
  <si>
    <t>Non-controlling interest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</si>
  <si>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</si>
  <si>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</si>
  <si>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</si>
  <si>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</si>
  <si>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</si>
  <si>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</si>
  <si>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</si>
  <si>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Deferred tax asset</t>
  </si>
  <si>
    <t>Other non-current financial assets</t>
  </si>
  <si>
    <t>Other non-current assets</t>
  </si>
  <si>
    <t>Current assets</t>
  </si>
  <si>
    <t>Inventories</t>
  </si>
  <si>
    <t>Trade accounts receivable</t>
  </si>
  <si>
    <t>Prepayments</t>
  </si>
  <si>
    <t>Income tax prepaid</t>
  </si>
  <si>
    <t>Other financial assets</t>
  </si>
  <si>
    <t>Other current assets</t>
  </si>
  <si>
    <t>Cash and cash equivalents</t>
  </si>
  <si>
    <t>Assets classified as held for sale</t>
  </si>
  <si>
    <t>Total assets</t>
  </si>
  <si>
    <t xml:space="preserve">
Chief Accountant
</t>
  </si>
  <si>
    <t>Zhumanova M.A.</t>
  </si>
  <si>
    <t>Operating activities</t>
  </si>
  <si>
    <t xml:space="preserve">Adjustments for:
</t>
  </si>
  <si>
    <t>Depreciation of property and equipment</t>
  </si>
  <si>
    <t>Amortization of intangible assets</t>
  </si>
  <si>
    <t>Change in deferred revenues</t>
  </si>
  <si>
    <t>Provision for doubtful debts</t>
  </si>
  <si>
    <t>Change in trade accounts receivable</t>
  </si>
  <si>
    <t>Change in inventories</t>
  </si>
  <si>
    <t>Change in other current and non-current assets</t>
  </si>
  <si>
    <t>Change in prepayments</t>
  </si>
  <si>
    <t>Change in accounts payable</t>
  </si>
  <si>
    <t>Change in advances received</t>
  </si>
  <si>
    <t>Change in other current liabilities</t>
  </si>
  <si>
    <t>Cash generated from operations</t>
  </si>
  <si>
    <t>Income taxes paid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</si>
  <si>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</si>
  <si>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</si>
  <si>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</si>
  <si>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</si>
  <si>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</si>
  <si>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</si>
  <si>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Deposits placed</t>
  </si>
  <si>
    <t>Loans repaid by employees</t>
  </si>
  <si>
    <t>Restricted cash returned</t>
  </si>
  <si>
    <t>Financing activities</t>
  </si>
  <si>
    <t>Repayment of borrowings</t>
  </si>
  <si>
    <t>Repayment of finance lease liabilities</t>
  </si>
  <si>
    <t>Net cash flows used in financing activities</t>
  </si>
  <si>
    <t>Cash and cash equivalents at 1 January</t>
  </si>
  <si>
    <t>Equity and liabilities</t>
  </si>
  <si>
    <t>Equity attributable to equity holders of the parent</t>
  </si>
  <si>
    <t>Charter capital</t>
  </si>
  <si>
    <t>Treasury shares</t>
  </si>
  <si>
    <t>Other capital reserve</t>
  </si>
  <si>
    <t>Retained earnings</t>
  </si>
  <si>
    <t>Total equity</t>
  </si>
  <si>
    <t>Non-current liabilities</t>
  </si>
  <si>
    <t>Borrowings</t>
  </si>
  <si>
    <t>Finance lease liabilities</t>
  </si>
  <si>
    <t>Deferred tax liability</t>
  </si>
  <si>
    <t>Employee benefit liability</t>
  </si>
  <si>
    <t>Debt component of preferred shares</t>
  </si>
  <si>
    <t>Other non-current liabilities</t>
  </si>
  <si>
    <t>Current liabilities</t>
  </si>
  <si>
    <t>Current portion of finance lease liabilities</t>
  </si>
  <si>
    <t>Current portion of employee benefit liability</t>
  </si>
  <si>
    <t>Advances received</t>
  </si>
  <si>
    <t>Income tax payable</t>
  </si>
  <si>
    <t>Other current liabilities</t>
  </si>
  <si>
    <t>Total liabilities</t>
  </si>
  <si>
    <t>Total equity and liabilities</t>
  </si>
  <si>
    <t>Unaudited interim condensed consolidated financial statements</t>
  </si>
  <si>
    <t>INTERIM CONDENSED CONSOLIDATED STATEMENT OF CHANGES IN EQUITY</t>
  </si>
  <si>
    <t xml:space="preserve">Charter
capital
</t>
  </si>
  <si>
    <t xml:space="preserve">Treasury
shares
</t>
  </si>
  <si>
    <t xml:space="preserve">Foreign currency
translation
reserve
</t>
  </si>
  <si>
    <t xml:space="preserve">Other
capital
reserves
</t>
  </si>
  <si>
    <t xml:space="preserve">Retained
earnings
</t>
  </si>
  <si>
    <t>Total</t>
  </si>
  <si>
    <t xml:space="preserve">Total 
equity
</t>
  </si>
  <si>
    <t>Profit/(loss) for the period (unaudited)</t>
  </si>
  <si>
    <t>At 1 January 2015</t>
  </si>
  <si>
    <t xml:space="preserve">Chief Accountant    </t>
  </si>
  <si>
    <t>Chief Accountant</t>
  </si>
  <si>
    <t>Book value per one ordinary share, Tenge</t>
  </si>
  <si>
    <t xml:space="preserve">Book value per one preferred share of the first group, Tenge                                                </t>
  </si>
  <si>
    <t>Attributable to owners of the parent</t>
  </si>
  <si>
    <t>31 December 2015 (audited)</t>
  </si>
  <si>
    <t>Liabilities directly associated with assets classified as held for sale</t>
  </si>
  <si>
    <t>Continuing operations</t>
  </si>
  <si>
    <t>Share of loss of an associate</t>
  </si>
  <si>
    <t>Profit before tax from continuing operations</t>
  </si>
  <si>
    <t>Profit for the period from continuing operations</t>
  </si>
  <si>
    <t>Discontinued operations</t>
  </si>
  <si>
    <t xml:space="preserve">Earnings per share for continuing operations </t>
  </si>
  <si>
    <t>Profit/(loss) before tax from discontinued operations</t>
  </si>
  <si>
    <t>At 1 January 2016</t>
  </si>
  <si>
    <t>Total comprehensive income/(loss) (unaudited)</t>
  </si>
  <si>
    <t>Investments in an associate</t>
  </si>
  <si>
    <t>17</t>
  </si>
  <si>
    <t>Trade accounts payable</t>
  </si>
  <si>
    <t>Chief Financial Officer</t>
  </si>
  <si>
    <t>Basic and diluted, profit for the period attributable to owners of the parent, tenge</t>
  </si>
  <si>
    <t>Net cash flows from operating activities</t>
  </si>
  <si>
    <t>Repurchase of treasury shares</t>
  </si>
  <si>
    <t>Acquisition of non-controlling interests in a subsidiary</t>
  </si>
  <si>
    <t>Other comprehensive income (unaudited)</t>
  </si>
  <si>
    <t>Profit for the period (unaudited)</t>
  </si>
  <si>
    <t>Total comprehensive (loss)/income (unaudited)</t>
  </si>
  <si>
    <t xml:space="preserve">INTERIM CONDENSED CONSOLIDATED STATEMENT OF CASH FLOWS </t>
  </si>
  <si>
    <t>Treasury shares repurchased  (unaudited)</t>
  </si>
  <si>
    <t>As at 30 June 2016</t>
  </si>
  <si>
    <t xml:space="preserve">30 June 2016 (unaudited)
</t>
  </si>
  <si>
    <t>Uzbekov A.A.</t>
  </si>
  <si>
    <t>7</t>
  </si>
  <si>
    <t>9</t>
  </si>
  <si>
    <t>10</t>
  </si>
  <si>
    <t>Foreign currency translation reserve</t>
  </si>
  <si>
    <t>For six months period ended 30 June, 2016</t>
  </si>
  <si>
    <t>Three months ended 30 June</t>
  </si>
  <si>
    <t>Six months ended 30 June</t>
  </si>
  <si>
    <t>2016 (unaudited)</t>
  </si>
  <si>
    <t>2015 (unaudited)</t>
  </si>
  <si>
    <t>Other comprehensive (loss)/income not to be reclassified to profit or loss in subsequent periods (net of tax)</t>
  </si>
  <si>
    <t>Actuarial (losses)/gains on defined benefit plans, net of tax</t>
  </si>
  <si>
    <t>Net other comprehensive (loss)/income not being reclassified to profit or loss in subsequent periods</t>
  </si>
  <si>
    <t>Other comprehensive (loss)/income for the period, net of tax</t>
  </si>
  <si>
    <t>Other expense</t>
  </si>
  <si>
    <t>Profit before tax for the period from continuing operations</t>
  </si>
  <si>
    <t>(Loss)/gain after tax for the period from discontinued operations</t>
  </si>
  <si>
    <t>Other comprehensive income/(loss) to be reclassified to profit or loss in subsequent periods (net of tax)</t>
  </si>
  <si>
    <t>Net other comprehensive income/(loss) to be reclassified to profit or loss in subsequent periods</t>
  </si>
  <si>
    <t>Basic and diluted, profit for the period from continuing operations attributable to owners of the Parent, tenge</t>
  </si>
  <si>
    <t xml:space="preserve">30 June 
2016
(unaudited)
</t>
  </si>
  <si>
    <t xml:space="preserve">30 June 
2015
(unaudited)
</t>
  </si>
  <si>
    <t>Change in employee benefit liability</t>
  </si>
  <si>
    <t>Net cash outflow from the disposal of a subsidiary</t>
  </si>
  <si>
    <t>Proceeds from borrowings</t>
  </si>
  <si>
    <t xml:space="preserve">Unrealized foreign exchange (gain)/loss </t>
  </si>
  <si>
    <t>Net realizable value write down</t>
  </si>
  <si>
    <t>Gain from disposal of a subsidiary</t>
  </si>
  <si>
    <t>Change in working capital</t>
  </si>
  <si>
    <t>Dividends paid on ordinary and preferred shares</t>
  </si>
  <si>
    <t>Proceeds from deposits received</t>
  </si>
  <si>
    <t>Long-term loans granted to employees</t>
  </si>
  <si>
    <t>Restricted cash placed</t>
  </si>
  <si>
    <t>Net cash flows used in investing activities</t>
  </si>
  <si>
    <t>Effect of exchange rate changes on cash and cash equivalents</t>
  </si>
  <si>
    <t xml:space="preserve">Net (decrease)/increase in cash and cash equivalents </t>
  </si>
  <si>
    <t>Cash and cash equivalents at 30 June</t>
  </si>
  <si>
    <t>At 30 June 2015 (unaudited)</t>
  </si>
  <si>
    <t>At 30 June 2016 (unaudited)</t>
  </si>
  <si>
    <t>Dividends (unaudited)</t>
  </si>
  <si>
    <t>Other comprehensive loss (unaudited)</t>
  </si>
  <si>
    <t>Acquisition of non-controlling interest in subsidiary (unaudited)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</si>
</sst>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 ;[Red]\-#,##0.00\ "/>
    <numFmt numFmtId="169" formatCode="_-* #,##0_р_._-;\-* #,##0_р_._-;_-* &quot;-&quot;??_р_._-;_-@_-"/>
    <numFmt numFmtId="170" formatCode="_(* #,##0_);_(* \(#,##0\);_(* &quot;-&quot;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10"/>
      <color indexed="10"/>
      <name val="Times New Roman"/>
      <family val="1"/>
    </font>
    <font>
      <sz val="8"/>
      <color rgb="FFFF0000"/>
      <name val="Arial Cyr"/>
      <family val="2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5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68" fontId="27" fillId="0" borderId="0" xfId="59" applyFont="1" applyFill="1" applyAlignment="1" applyProtection="1">
      <alignment horizontal="center"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49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43" fontId="33" fillId="0" borderId="0" xfId="0" applyNumberFormat="1" applyFont="1" applyFill="1" applyAlignment="1">
      <alignment wrapText="1"/>
    </xf>
    <xf numFmtId="169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 wrapText="1"/>
    </xf>
    <xf numFmtId="49" fontId="33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43" fontId="33" fillId="0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43" fontId="34" fillId="0" borderId="0" xfId="0" applyNumberFormat="1" applyFont="1" applyFill="1" applyAlignment="1">
      <alignment wrapText="1"/>
    </xf>
    <xf numFmtId="43" fontId="3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 quotePrefix="1">
      <alignment horizontal="lef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 locked="0"/>
    </xf>
    <xf numFmtId="3" fontId="31" fillId="0" borderId="0" xfId="0" applyNumberFormat="1" applyFont="1" applyFill="1" applyAlignment="1">
      <alignment horizontal="right"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/>
      <protection/>
    </xf>
    <xf numFmtId="41" fontId="22" fillId="0" borderId="10" xfId="69" applyNumberFormat="1" applyFont="1" applyFill="1" applyBorder="1" applyAlignment="1" applyProtection="1">
      <alignment horizontal="right" wrapText="1"/>
      <protection/>
    </xf>
    <xf numFmtId="41" fontId="22" fillId="0" borderId="18" xfId="0" applyNumberFormat="1" applyFont="1" applyBorder="1" applyAlignment="1">
      <alignment horizontal="right"/>
    </xf>
    <xf numFmtId="41" fontId="22" fillId="0" borderId="15" xfId="69" applyNumberFormat="1" applyFont="1" applyFill="1" applyBorder="1" applyAlignment="1" applyProtection="1">
      <alignment horizontal="right" wrapText="1"/>
      <protection/>
    </xf>
    <xf numFmtId="41" fontId="22" fillId="0" borderId="10" xfId="0" applyNumberFormat="1" applyFont="1" applyBorder="1" applyAlignment="1">
      <alignment horizontal="right" wrapText="1"/>
    </xf>
    <xf numFmtId="43" fontId="22" fillId="0" borderId="15" xfId="0" applyNumberFormat="1" applyFont="1" applyBorder="1" applyAlignment="1" applyProtection="1">
      <alignment horizontal="right"/>
      <protection/>
    </xf>
    <xf numFmtId="170" fontId="22" fillId="0" borderId="10" xfId="0" applyNumberFormat="1" applyFont="1" applyBorder="1" applyAlignment="1">
      <alignment horizontal="right"/>
    </xf>
    <xf numFmtId="170" fontId="22" fillId="0" borderId="10" xfId="69" applyNumberFormat="1" applyFont="1" applyFill="1" applyBorder="1" applyAlignment="1" applyProtection="1">
      <alignment horizontal="right"/>
      <protection/>
    </xf>
    <xf numFmtId="170" fontId="22" fillId="0" borderId="10" xfId="69" applyNumberFormat="1" applyFont="1" applyFill="1" applyBorder="1" applyAlignment="1" applyProtection="1">
      <alignment horizontal="right" wrapText="1"/>
      <protection/>
    </xf>
    <xf numFmtId="170" fontId="22" fillId="0" borderId="18" xfId="0" applyNumberFormat="1" applyFont="1" applyBorder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41" fontId="0" fillId="0" borderId="10" xfId="69" applyNumberFormat="1" applyFont="1" applyFill="1" applyBorder="1" applyAlignment="1" applyProtection="1">
      <alignment horizontal="right" wrapText="1"/>
      <protection/>
    </xf>
    <xf numFmtId="170" fontId="0" fillId="0" borderId="10" xfId="0" applyNumberFormat="1" applyFont="1" applyBorder="1" applyAlignment="1">
      <alignment horizontal="right"/>
    </xf>
    <xf numFmtId="49" fontId="22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30" fillId="0" borderId="17" xfId="59" applyNumberFormat="1" applyFont="1" applyFill="1" applyBorder="1" applyAlignment="1" applyProtection="1">
      <alignment wrapText="1"/>
      <protection locked="0"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0" xfId="0" applyFont="1" applyFill="1" applyAlignment="1" applyProtection="1">
      <alignment/>
      <protection locked="0"/>
    </xf>
    <xf numFmtId="169" fontId="0" fillId="0" borderId="0" xfId="0" applyNumberFormat="1" applyFont="1" applyFill="1" applyAlignment="1" applyProtection="1">
      <alignment/>
      <protection locked="0"/>
    </xf>
    <xf numFmtId="169" fontId="0" fillId="0" borderId="10" xfId="69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9" fontId="0" fillId="0" borderId="10" xfId="69" applyNumberFormat="1" applyFont="1" applyFill="1" applyBorder="1" applyAlignment="1" applyProtection="1">
      <alignment horizontal="right" vertical="center" wrapText="1"/>
      <protection/>
    </xf>
    <xf numFmtId="165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70" fontId="0" fillId="0" borderId="10" xfId="69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69" applyNumberFormat="1" applyFont="1" applyFill="1" applyBorder="1" applyAlignment="1" applyProtection="1">
      <alignment horizontal="center" vertical="center" wrapText="1"/>
      <protection/>
    </xf>
    <xf numFmtId="165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70" fontId="0" fillId="0" borderId="10" xfId="69" applyNumberFormat="1" applyFont="1" applyFill="1" applyBorder="1" applyAlignment="1" applyProtection="1">
      <alignment horizontal="right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69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70" fontId="22" fillId="0" borderId="10" xfId="0" applyNumberFormat="1" applyFont="1" applyFill="1" applyBorder="1" applyAlignment="1">
      <alignment horizontal="left" wrapText="1"/>
    </xf>
    <xf numFmtId="165" fontId="22" fillId="0" borderId="0" xfId="69" applyNumberFormat="1" applyFont="1" applyFill="1" applyBorder="1" applyAlignment="1" applyProtection="1">
      <alignment horizontal="center" vertical="center" wrapText="1"/>
      <protection/>
    </xf>
    <xf numFmtId="165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70" fontId="22" fillId="0" borderId="10" xfId="0" applyNumberFormat="1" applyFont="1" applyBorder="1" applyAlignment="1">
      <alignment horizontal="left" wrapText="1"/>
    </xf>
    <xf numFmtId="170" fontId="0" fillId="0" borderId="10" xfId="0" applyNumberFormat="1" applyFont="1" applyBorder="1" applyAlignment="1">
      <alignment horizontal="left" wrapText="1"/>
    </xf>
    <xf numFmtId="170" fontId="0" fillId="0" borderId="10" xfId="0" applyNumberFormat="1" applyFont="1" applyFill="1" applyBorder="1" applyAlignment="1">
      <alignment horizontal="left" wrapText="1"/>
    </xf>
    <xf numFmtId="170" fontId="0" fillId="0" borderId="10" xfId="0" applyNumberFormat="1" applyBorder="1" applyAlignment="1">
      <alignment horizontal="left" wrapText="1"/>
    </xf>
    <xf numFmtId="170" fontId="0" fillId="0" borderId="10" xfId="0" applyNumberFormat="1" applyFont="1" applyFill="1" applyBorder="1" applyAlignment="1">
      <alignment horizontal="left" wrapText="1"/>
    </xf>
    <xf numFmtId="170" fontId="22" fillId="0" borderId="10" xfId="0" applyNumberFormat="1" applyFont="1" applyFill="1" applyBorder="1" applyAlignment="1">
      <alignment horizontal="left" wrapText="1"/>
    </xf>
    <xf numFmtId="169" fontId="22" fillId="0" borderId="10" xfId="0" applyNumberFormat="1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169" fontId="22" fillId="0" borderId="10" xfId="69" applyNumberFormat="1" applyFont="1" applyFill="1" applyBorder="1" applyAlignment="1" applyProtection="1">
      <alignment horizontal="center" wrapText="1"/>
      <protection/>
    </xf>
    <xf numFmtId="169" fontId="0" fillId="0" borderId="10" xfId="69" applyNumberFormat="1" applyFont="1" applyFill="1" applyBorder="1" applyAlignment="1" applyProtection="1">
      <alignment horizontal="center" wrapText="1"/>
      <protection/>
    </xf>
    <xf numFmtId="43" fontId="22" fillId="0" borderId="10" xfId="0" applyNumberFormat="1" applyFont="1" applyBorder="1" applyAlignment="1">
      <alignment wrapText="1"/>
    </xf>
    <xf numFmtId="43" fontId="0" fillId="0" borderId="10" xfId="0" applyNumberFormat="1" applyFont="1" applyBorder="1" applyAlignment="1">
      <alignment wrapText="1"/>
    </xf>
    <xf numFmtId="43" fontId="22" fillId="0" borderId="10" xfId="69" applyNumberFormat="1" applyFont="1" applyFill="1" applyBorder="1" applyAlignment="1" applyProtection="1">
      <alignment horizontal="center" wrapText="1"/>
      <protection/>
    </xf>
    <xf numFmtId="43" fontId="0" fillId="0" borderId="10" xfId="69" applyNumberFormat="1" applyFont="1" applyFill="1" applyBorder="1" applyAlignment="1" applyProtection="1">
      <alignment horizontal="center" wrapText="1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70" fontId="41" fillId="0" borderId="0" xfId="0" applyNumberFormat="1" applyFont="1" applyFill="1" applyAlignment="1" applyProtection="1">
      <alignment/>
      <protection locked="0"/>
    </xf>
    <xf numFmtId="170" fontId="0" fillId="0" borderId="19" xfId="0" applyNumberFormat="1" applyFont="1" applyFill="1" applyBorder="1" applyAlignment="1">
      <alignment horizontal="left" wrapText="1"/>
    </xf>
    <xf numFmtId="170" fontId="22" fillId="0" borderId="17" xfId="0" applyNumberFormat="1" applyFont="1" applyFill="1" applyBorder="1" applyAlignment="1">
      <alignment horizontal="left" wrapText="1"/>
    </xf>
    <xf numFmtId="170" fontId="0" fillId="0" borderId="20" xfId="0" applyNumberFormat="1" applyFont="1" applyFill="1" applyBorder="1" applyAlignment="1">
      <alignment horizontal="left" wrapText="1"/>
    </xf>
    <xf numFmtId="170" fontId="22" fillId="0" borderId="17" xfId="0" applyNumberFormat="1" applyFont="1" applyFill="1" applyBorder="1" applyAlignment="1">
      <alignment horizontal="right" wrapText="1"/>
    </xf>
    <xf numFmtId="41" fontId="22" fillId="0" borderId="10" xfId="0" applyNumberFormat="1" applyFont="1" applyBorder="1" applyAlignment="1">
      <alignment horizontal="center" vertical="center" wrapText="1"/>
    </xf>
    <xf numFmtId="41" fontId="0" fillId="0" borderId="19" xfId="0" applyNumberFormat="1" applyFont="1" applyBorder="1" applyAlignment="1">
      <alignment horizontal="center" vertical="center" wrapText="1"/>
    </xf>
    <xf numFmtId="49" fontId="30" fillId="0" borderId="21" xfId="59" applyNumberFormat="1" applyFont="1" applyFill="1" applyBorder="1" applyAlignment="1" applyProtection="1">
      <alignment horizontal="left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3" fontId="22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43" fontId="0" fillId="0" borderId="24" xfId="0" applyNumberFormat="1" applyFont="1" applyBorder="1" applyAlignment="1" applyProtection="1">
      <alignment horizontal="right"/>
      <protection/>
    </xf>
    <xf numFmtId="170" fontId="0" fillId="0" borderId="19" xfId="0" applyNumberFormat="1" applyBorder="1" applyAlignment="1">
      <alignment horizontal="right"/>
    </xf>
    <xf numFmtId="170" fontId="0" fillId="0" borderId="25" xfId="0" applyNumberFormat="1" applyBorder="1" applyAlignment="1">
      <alignment horizontal="right"/>
    </xf>
    <xf numFmtId="41" fontId="0" fillId="0" borderId="24" xfId="69" applyNumberFormat="1" applyFont="1" applyFill="1" applyBorder="1" applyAlignment="1" applyProtection="1">
      <alignment horizontal="right" wrapText="1"/>
      <protection/>
    </xf>
    <xf numFmtId="41" fontId="0" fillId="0" borderId="19" xfId="0" applyNumberFormat="1" applyFont="1" applyBorder="1" applyAlignment="1">
      <alignment horizontal="right" wrapText="1"/>
    </xf>
    <xf numFmtId="170" fontId="22" fillId="0" borderId="25" xfId="0" applyNumberFormat="1" applyFont="1" applyBorder="1" applyAlignment="1">
      <alignment horizontal="right"/>
    </xf>
    <xf numFmtId="170" fontId="0" fillId="0" borderId="19" xfId="0" applyNumberFormat="1" applyFont="1" applyBorder="1" applyAlignment="1">
      <alignment horizontal="right"/>
    </xf>
    <xf numFmtId="41" fontId="0" fillId="0" borderId="25" xfId="0" applyNumberFormat="1" applyFont="1" applyBorder="1" applyAlignment="1">
      <alignment horizontal="right"/>
    </xf>
    <xf numFmtId="169" fontId="42" fillId="0" borderId="0" xfId="69" applyNumberFormat="1" applyFont="1" applyFill="1" applyAlignment="1" applyProtection="1">
      <alignment/>
      <protection locked="0"/>
    </xf>
    <xf numFmtId="170" fontId="22" fillId="0" borderId="0" xfId="0" applyNumberFormat="1" applyFont="1" applyFill="1" applyAlignment="1">
      <alignment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="90" zoomScaleNormal="90" zoomScalePageLayoutView="0" workbookViewId="0" topLeftCell="A1">
      <selection activeCell="A1" sqref="A1"/>
    </sheetView>
  </sheetViews>
  <sheetFormatPr defaultColWidth="33.25390625" defaultRowHeight="12.75"/>
  <cols>
    <col min="1" max="1" width="64.25390625" style="23" customWidth="1"/>
    <col min="2" max="2" width="11.125" style="23" customWidth="1"/>
    <col min="3" max="3" width="23.375" style="16" customWidth="1"/>
    <col min="4" max="4" width="24.375" style="24" customWidth="1"/>
    <col min="5" max="5" width="9.00390625" style="12" customWidth="1"/>
    <col min="6" max="16384" width="33.25390625" style="12" customWidth="1"/>
  </cols>
  <sheetData>
    <row r="1" spans="1:4" ht="12">
      <c r="A1" s="144" t="s">
        <v>6</v>
      </c>
      <c r="B1" s="11"/>
      <c r="C1" s="243" t="s">
        <v>7</v>
      </c>
      <c r="D1" s="243"/>
    </row>
    <row r="2" spans="1:4" ht="10.5" customHeight="1">
      <c r="A2" s="13"/>
      <c r="B2" s="11"/>
      <c r="C2" s="244" t="s">
        <v>8</v>
      </c>
      <c r="D2" s="244"/>
    </row>
    <row r="3" spans="1:4" ht="11.25">
      <c r="A3" s="13"/>
      <c r="B3" s="11"/>
      <c r="D3" s="14"/>
    </row>
    <row r="4" spans="2:4" ht="11.25">
      <c r="B4" s="12"/>
      <c r="D4" s="14"/>
    </row>
    <row r="5" spans="1:4" ht="15.75">
      <c r="A5" s="46" t="s">
        <v>35</v>
      </c>
      <c r="B5" s="12"/>
      <c r="C5" s="14"/>
      <c r="D5" s="15"/>
    </row>
    <row r="6" spans="1:4" ht="12" customHeight="1">
      <c r="A6" s="46"/>
      <c r="B6" s="12"/>
      <c r="C6" s="14"/>
      <c r="D6" s="15"/>
    </row>
    <row r="7" spans="1:4" ht="11.25">
      <c r="A7" s="47"/>
      <c r="B7" s="48"/>
      <c r="C7" s="49"/>
      <c r="D7" s="50"/>
    </row>
    <row r="8" spans="1:4" s="165" customFormat="1" ht="12.75">
      <c r="A8" s="172" t="s">
        <v>147</v>
      </c>
      <c r="B8" s="173"/>
      <c r="C8" s="174"/>
      <c r="D8" s="175"/>
    </row>
    <row r="9" spans="1:4" s="165" customFormat="1" ht="43.5" customHeight="1">
      <c r="A9" s="118" t="s">
        <v>10</v>
      </c>
      <c r="B9" s="176" t="s">
        <v>11</v>
      </c>
      <c r="C9" s="177" t="s">
        <v>148</v>
      </c>
      <c r="D9" s="120" t="s">
        <v>123</v>
      </c>
    </row>
    <row r="10" spans="1:4" s="165" customFormat="1" ht="12.75">
      <c r="A10" s="123" t="s">
        <v>36</v>
      </c>
      <c r="B10" s="178"/>
      <c r="C10" s="179"/>
      <c r="D10" s="180"/>
    </row>
    <row r="11" spans="1:4" s="165" customFormat="1" ht="12.75">
      <c r="A11" s="123" t="s">
        <v>37</v>
      </c>
      <c r="B11" s="178"/>
      <c r="C11" s="179"/>
      <c r="D11" s="180"/>
    </row>
    <row r="12" spans="1:5" s="165" customFormat="1" ht="12.75">
      <c r="A12" s="181" t="s">
        <v>38</v>
      </c>
      <c r="B12" s="182">
        <v>5</v>
      </c>
      <c r="C12" s="183">
        <v>275636544</v>
      </c>
      <c r="D12" s="158">
        <v>285555708</v>
      </c>
      <c r="E12" s="166"/>
    </row>
    <row r="13" spans="1:5" s="165" customFormat="1" ht="12.75">
      <c r="A13" s="181" t="s">
        <v>39</v>
      </c>
      <c r="B13" s="182">
        <v>6</v>
      </c>
      <c r="C13" s="183">
        <v>18182686</v>
      </c>
      <c r="D13" s="158">
        <v>19558165</v>
      </c>
      <c r="E13" s="166"/>
    </row>
    <row r="14" spans="1:5" s="165" customFormat="1" ht="12.75">
      <c r="A14" s="184" t="s">
        <v>40</v>
      </c>
      <c r="B14" s="182"/>
      <c r="C14" s="183">
        <v>62976</v>
      </c>
      <c r="D14" s="158">
        <v>79256</v>
      </c>
      <c r="E14" s="166"/>
    </row>
    <row r="15" spans="1:5" s="165" customFormat="1" ht="12.75">
      <c r="A15" s="184" t="s">
        <v>134</v>
      </c>
      <c r="B15" s="182" t="s">
        <v>150</v>
      </c>
      <c r="C15" s="183">
        <v>75485184</v>
      </c>
      <c r="D15" s="158">
        <v>0</v>
      </c>
      <c r="E15" s="166"/>
    </row>
    <row r="16" spans="1:5" s="165" customFormat="1" ht="12.75">
      <c r="A16" s="181" t="s">
        <v>41</v>
      </c>
      <c r="B16" s="182"/>
      <c r="C16" s="183">
        <v>1354</v>
      </c>
      <c r="D16" s="158">
        <v>204814</v>
      </c>
      <c r="E16" s="166"/>
    </row>
    <row r="17" spans="1:5" s="165" customFormat="1" ht="12.75">
      <c r="A17" s="181" t="s">
        <v>42</v>
      </c>
      <c r="B17" s="182"/>
      <c r="C17" s="183">
        <v>5599502</v>
      </c>
      <c r="D17" s="158">
        <v>10557028</v>
      </c>
      <c r="E17" s="166"/>
    </row>
    <row r="18" spans="1:5" s="165" customFormat="1" ht="12.75">
      <c r="A18" s="181" t="s">
        <v>43</v>
      </c>
      <c r="B18" s="182"/>
      <c r="C18" s="183">
        <v>2085600</v>
      </c>
      <c r="D18" s="158">
        <v>2514632</v>
      </c>
      <c r="E18" s="166"/>
    </row>
    <row r="19" spans="1:5" s="165" customFormat="1" ht="12.75">
      <c r="A19" s="185"/>
      <c r="B19" s="178"/>
      <c r="C19" s="152">
        <v>377053846</v>
      </c>
      <c r="D19" s="186">
        <f>SUM(D12:D18)</f>
        <v>318469603</v>
      </c>
      <c r="E19" s="166"/>
    </row>
    <row r="20" spans="1:5" s="165" customFormat="1" ht="12.75">
      <c r="A20" s="123" t="s">
        <v>44</v>
      </c>
      <c r="B20" s="178"/>
      <c r="C20" s="167"/>
      <c r="D20" s="167"/>
      <c r="E20" s="166"/>
    </row>
    <row r="21" spans="1:5" s="165" customFormat="1" ht="12.75">
      <c r="A21" s="185" t="s">
        <v>45</v>
      </c>
      <c r="B21" s="178"/>
      <c r="C21" s="183">
        <v>4681066</v>
      </c>
      <c r="D21" s="158">
        <v>3760673</v>
      </c>
      <c r="E21" s="166"/>
    </row>
    <row r="22" spans="1:5" s="165" customFormat="1" ht="12.75">
      <c r="A22" s="187" t="s">
        <v>46</v>
      </c>
      <c r="B22" s="182" t="s">
        <v>151</v>
      </c>
      <c r="C22" s="183">
        <v>25310707</v>
      </c>
      <c r="D22" s="158">
        <v>16385102</v>
      </c>
      <c r="E22" s="166"/>
    </row>
    <row r="23" spans="1:5" s="165" customFormat="1" ht="12.75">
      <c r="A23" s="187" t="s">
        <v>47</v>
      </c>
      <c r="B23" s="182"/>
      <c r="C23" s="183">
        <v>899502</v>
      </c>
      <c r="D23" s="158">
        <v>507630</v>
      </c>
      <c r="E23" s="166"/>
    </row>
    <row r="24" spans="1:5" s="165" customFormat="1" ht="12.75">
      <c r="A24" s="187" t="s">
        <v>48</v>
      </c>
      <c r="B24" s="182"/>
      <c r="C24" s="183">
        <v>5033</v>
      </c>
      <c r="D24" s="158">
        <v>64629</v>
      </c>
      <c r="E24" s="166"/>
    </row>
    <row r="25" spans="1:5" s="165" customFormat="1" ht="12.75">
      <c r="A25" s="187" t="s">
        <v>49</v>
      </c>
      <c r="B25" s="182" t="s">
        <v>152</v>
      </c>
      <c r="C25" s="183">
        <v>35701460</v>
      </c>
      <c r="D25" s="158">
        <v>33949795</v>
      </c>
      <c r="E25" s="166"/>
    </row>
    <row r="26" spans="1:5" s="165" customFormat="1" ht="12.75">
      <c r="A26" s="187" t="s">
        <v>50</v>
      </c>
      <c r="B26" s="182"/>
      <c r="C26" s="183">
        <v>3484972</v>
      </c>
      <c r="D26" s="158">
        <v>3602421</v>
      </c>
      <c r="E26" s="166"/>
    </row>
    <row r="27" spans="1:5" s="165" customFormat="1" ht="12.75">
      <c r="A27" s="187" t="s">
        <v>51</v>
      </c>
      <c r="B27" s="182" t="s">
        <v>0</v>
      </c>
      <c r="C27" s="183">
        <v>19498456</v>
      </c>
      <c r="D27" s="158">
        <v>11276891</v>
      </c>
      <c r="E27" s="166"/>
    </row>
    <row r="28" spans="1:5" s="165" customFormat="1" ht="12.75">
      <c r="A28" s="185"/>
      <c r="B28" s="178"/>
      <c r="C28" s="152">
        <v>89581196</v>
      </c>
      <c r="D28" s="186">
        <f>SUM(D21:D27)</f>
        <v>69547141</v>
      </c>
      <c r="E28" s="166"/>
    </row>
    <row r="29" spans="1:5" s="165" customFormat="1" ht="12.75">
      <c r="A29" s="188" t="s">
        <v>52</v>
      </c>
      <c r="B29" s="178" t="s">
        <v>135</v>
      </c>
      <c r="C29" s="183">
        <v>0</v>
      </c>
      <c r="D29" s="158">
        <v>48477200</v>
      </c>
      <c r="E29" s="166"/>
    </row>
    <row r="30" spans="1:5" s="165" customFormat="1" ht="25.5" customHeight="1">
      <c r="A30" s="124" t="s">
        <v>53</v>
      </c>
      <c r="B30" s="189"/>
      <c r="C30" s="152">
        <f>C19+C28+C29</f>
        <v>466635042</v>
      </c>
      <c r="D30" s="186">
        <f>D19+D28+D29</f>
        <v>436493944</v>
      </c>
      <c r="E30" s="166"/>
    </row>
    <row r="31" spans="1:5" s="165" customFormat="1" ht="12.75">
      <c r="A31" s="190"/>
      <c r="B31" s="191"/>
      <c r="C31" s="192"/>
      <c r="D31" s="192"/>
      <c r="E31" s="166"/>
    </row>
    <row r="32" spans="1:5" s="165" customFormat="1" ht="43.5" customHeight="1">
      <c r="A32" s="124" t="s">
        <v>85</v>
      </c>
      <c r="B32" s="176" t="str">
        <f>B9</f>
        <v>Notes</v>
      </c>
      <c r="C32" s="193" t="str">
        <f>C9</f>
        <v>30 June 2016 (unaudited)
</v>
      </c>
      <c r="D32" s="121" t="str">
        <f>D9</f>
        <v>31 December 2015 (audited)</v>
      </c>
      <c r="E32" s="166"/>
    </row>
    <row r="33" spans="1:5" s="165" customFormat="1" ht="12.75">
      <c r="A33" s="123" t="s">
        <v>86</v>
      </c>
      <c r="B33" s="169"/>
      <c r="C33" s="122"/>
      <c r="D33" s="122"/>
      <c r="E33" s="166"/>
    </row>
    <row r="34" spans="1:5" s="165" customFormat="1" ht="12.75">
      <c r="A34" s="168" t="s">
        <v>87</v>
      </c>
      <c r="B34" s="169"/>
      <c r="C34" s="183">
        <v>12136529</v>
      </c>
      <c r="D34" s="158">
        <v>12136529</v>
      </c>
      <c r="E34" s="166"/>
    </row>
    <row r="35" spans="1:5" s="165" customFormat="1" ht="12.75">
      <c r="A35" s="194" t="s">
        <v>88</v>
      </c>
      <c r="B35" s="195"/>
      <c r="C35" s="183">
        <v>-6464488</v>
      </c>
      <c r="D35" s="158">
        <v>-6464488</v>
      </c>
      <c r="E35" s="166"/>
    </row>
    <row r="36" spans="1:5" s="165" customFormat="1" ht="12.75">
      <c r="A36" s="194" t="s">
        <v>153</v>
      </c>
      <c r="B36" s="195"/>
      <c r="C36" s="183">
        <v>40453</v>
      </c>
      <c r="D36" s="158">
        <v>47662</v>
      </c>
      <c r="E36" s="166"/>
    </row>
    <row r="37" spans="1:5" s="165" customFormat="1" ht="12.75">
      <c r="A37" s="194" t="s">
        <v>89</v>
      </c>
      <c r="B37" s="195"/>
      <c r="C37" s="183">
        <v>1820479</v>
      </c>
      <c r="D37" s="158">
        <v>1820479</v>
      </c>
      <c r="E37" s="166"/>
    </row>
    <row r="38" spans="1:5" s="165" customFormat="1" ht="12.75">
      <c r="A38" s="194" t="s">
        <v>90</v>
      </c>
      <c r="B38" s="195"/>
      <c r="C38" s="183">
        <v>337015128</v>
      </c>
      <c r="D38" s="158">
        <v>285884903</v>
      </c>
      <c r="E38" s="166"/>
    </row>
    <row r="39" spans="1:5" s="165" customFormat="1" ht="12.75">
      <c r="A39" s="168"/>
      <c r="B39" s="169"/>
      <c r="C39" s="203">
        <f>SUM(C34:C38)</f>
        <v>344548101</v>
      </c>
      <c r="D39" s="186">
        <f>SUM(D34:D38)</f>
        <v>293425085</v>
      </c>
      <c r="E39" s="166"/>
    </row>
    <row r="40" spans="1:5" s="18" customFormat="1" ht="12.75">
      <c r="A40" s="123" t="s">
        <v>29</v>
      </c>
      <c r="B40" s="169"/>
      <c r="C40" s="183">
        <v>0</v>
      </c>
      <c r="D40" s="158">
        <v>-1003643</v>
      </c>
      <c r="E40" s="166"/>
    </row>
    <row r="41" spans="1:5" s="165" customFormat="1" ht="12.75">
      <c r="A41" s="123" t="s">
        <v>91</v>
      </c>
      <c r="B41" s="196"/>
      <c r="C41" s="153">
        <f>SUM(C39:C40)</f>
        <v>344548101</v>
      </c>
      <c r="D41" s="197">
        <f>SUM(D39:D40)</f>
        <v>292421442</v>
      </c>
      <c r="E41" s="166"/>
    </row>
    <row r="42" spans="1:5" s="165" customFormat="1" ht="12.75">
      <c r="A42" s="168"/>
      <c r="B42" s="169"/>
      <c r="C42" s="170"/>
      <c r="D42" s="170"/>
      <c r="E42" s="166"/>
    </row>
    <row r="43" spans="1:5" s="165" customFormat="1" ht="12.75">
      <c r="A43" s="123" t="s">
        <v>92</v>
      </c>
      <c r="B43" s="169"/>
      <c r="C43" s="170"/>
      <c r="D43" s="170"/>
      <c r="E43" s="166"/>
    </row>
    <row r="44" spans="1:5" s="165" customFormat="1" ht="12.75">
      <c r="A44" s="168" t="s">
        <v>93</v>
      </c>
      <c r="B44" s="178" t="s">
        <v>4</v>
      </c>
      <c r="C44" s="203">
        <v>54240587</v>
      </c>
      <c r="D44" s="158">
        <v>27299921</v>
      </c>
      <c r="E44" s="166"/>
    </row>
    <row r="45" spans="1:5" s="165" customFormat="1" ht="12.75">
      <c r="A45" s="194" t="s">
        <v>94</v>
      </c>
      <c r="B45" s="178"/>
      <c r="C45" s="203">
        <v>2541072</v>
      </c>
      <c r="D45" s="158">
        <v>4435721</v>
      </c>
      <c r="E45" s="166"/>
    </row>
    <row r="46" spans="1:5" s="165" customFormat="1" ht="12.75">
      <c r="A46" s="194" t="s">
        <v>95</v>
      </c>
      <c r="B46" s="178"/>
      <c r="C46" s="203">
        <v>18648250</v>
      </c>
      <c r="D46" s="158">
        <v>18167340</v>
      </c>
      <c r="E46" s="166"/>
    </row>
    <row r="47" spans="1:5" s="165" customFormat="1" ht="12.75">
      <c r="A47" s="181" t="s">
        <v>96</v>
      </c>
      <c r="B47" s="178"/>
      <c r="C47" s="203">
        <v>8613756</v>
      </c>
      <c r="D47" s="158">
        <v>7274355</v>
      </c>
      <c r="E47" s="166"/>
    </row>
    <row r="48" spans="1:5" s="165" customFormat="1" ht="12.75">
      <c r="A48" s="194" t="s">
        <v>97</v>
      </c>
      <c r="B48" s="178"/>
      <c r="C48" s="203">
        <v>874156</v>
      </c>
      <c r="D48" s="158">
        <v>874156</v>
      </c>
      <c r="E48" s="166"/>
    </row>
    <row r="49" spans="1:5" s="165" customFormat="1" ht="12.75" customHeight="1">
      <c r="A49" s="194" t="s">
        <v>98</v>
      </c>
      <c r="B49" s="178" t="s">
        <v>5</v>
      </c>
      <c r="C49" s="203">
        <v>4410766</v>
      </c>
      <c r="D49" s="158">
        <v>2976133</v>
      </c>
      <c r="E49" s="166"/>
    </row>
    <row r="50" spans="1:5" s="18" customFormat="1" ht="12.75">
      <c r="A50" s="123"/>
      <c r="B50" s="198"/>
      <c r="C50" s="203">
        <f>SUM(C44:C49)</f>
        <v>89328587</v>
      </c>
      <c r="D50" s="158">
        <f>SUM(D44:D49)</f>
        <v>61027626</v>
      </c>
      <c r="E50" s="166"/>
    </row>
    <row r="51" spans="1:5" s="165" customFormat="1" ht="12.75">
      <c r="A51" s="123" t="s">
        <v>99</v>
      </c>
      <c r="B51" s="198"/>
      <c r="C51" s="170"/>
      <c r="D51" s="170"/>
      <c r="E51" s="166"/>
    </row>
    <row r="52" spans="1:5" s="165" customFormat="1" ht="12.75">
      <c r="A52" s="194" t="s">
        <v>93</v>
      </c>
      <c r="B52" s="178" t="s">
        <v>4</v>
      </c>
      <c r="C52" s="203">
        <v>6304442</v>
      </c>
      <c r="D52" s="158">
        <v>4138393</v>
      </c>
      <c r="E52" s="166"/>
    </row>
    <row r="53" spans="1:5" s="165" customFormat="1" ht="12.75">
      <c r="A53" s="181" t="s">
        <v>100</v>
      </c>
      <c r="B53" s="178"/>
      <c r="C53" s="203">
        <v>4077036</v>
      </c>
      <c r="D53" s="158">
        <v>4707462</v>
      </c>
      <c r="E53" s="166"/>
    </row>
    <row r="54" spans="1:5" s="165" customFormat="1" ht="28.5" customHeight="1">
      <c r="A54" s="181" t="s">
        <v>101</v>
      </c>
      <c r="B54" s="178"/>
      <c r="C54" s="203">
        <v>511689</v>
      </c>
      <c r="D54" s="158">
        <v>511689</v>
      </c>
      <c r="E54" s="166"/>
    </row>
    <row r="55" spans="1:5" s="165" customFormat="1" ht="12.75">
      <c r="A55" s="181" t="s">
        <v>136</v>
      </c>
      <c r="B55" s="178"/>
      <c r="C55" s="203">
        <v>5271035</v>
      </c>
      <c r="D55" s="158">
        <v>11893469</v>
      </c>
      <c r="E55" s="166"/>
    </row>
    <row r="56" spans="1:5" s="165" customFormat="1" ht="12.75">
      <c r="A56" s="181" t="s">
        <v>102</v>
      </c>
      <c r="B56" s="178"/>
      <c r="C56" s="203">
        <v>2307501</v>
      </c>
      <c r="D56" s="158">
        <v>2529209</v>
      </c>
      <c r="E56" s="166"/>
    </row>
    <row r="57" spans="1:5" s="165" customFormat="1" ht="12.75">
      <c r="A57" s="181" t="s">
        <v>103</v>
      </c>
      <c r="B57" s="178"/>
      <c r="C57" s="203">
        <v>3086124</v>
      </c>
      <c r="D57" s="158">
        <v>146920</v>
      </c>
      <c r="E57" s="166"/>
    </row>
    <row r="58" spans="1:5" s="165" customFormat="1" ht="12.75">
      <c r="A58" s="194" t="s">
        <v>104</v>
      </c>
      <c r="B58" s="178" t="s">
        <v>5</v>
      </c>
      <c r="C58" s="203">
        <v>11200527</v>
      </c>
      <c r="D58" s="158">
        <v>10630418</v>
      </c>
      <c r="E58" s="166"/>
    </row>
    <row r="59" spans="1:5" s="165" customFormat="1" ht="12.75">
      <c r="A59" s="188"/>
      <c r="B59" s="178"/>
      <c r="C59" s="203">
        <f>SUM(C52:C58)</f>
        <v>32758354</v>
      </c>
      <c r="D59" s="186">
        <f>SUM(D52:D58)</f>
        <v>34557560</v>
      </c>
      <c r="E59" s="166"/>
    </row>
    <row r="60" spans="1:5" s="165" customFormat="1" ht="12.75">
      <c r="A60" s="188" t="s">
        <v>124</v>
      </c>
      <c r="B60" s="178" t="s">
        <v>135</v>
      </c>
      <c r="C60" s="203">
        <v>0</v>
      </c>
      <c r="D60" s="186">
        <v>48487316</v>
      </c>
      <c r="E60" s="166"/>
    </row>
    <row r="61" spans="1:5" s="165" customFormat="1" ht="12.75">
      <c r="A61" s="124" t="s">
        <v>105</v>
      </c>
      <c r="B61" s="178"/>
      <c r="C61" s="152">
        <f>C50+C59</f>
        <v>122086941</v>
      </c>
      <c r="D61" s="186">
        <f>D50+D59+D60</f>
        <v>144072502</v>
      </c>
      <c r="E61" s="166"/>
    </row>
    <row r="62" spans="1:5" s="165" customFormat="1" ht="25.5" customHeight="1">
      <c r="A62" s="124" t="s">
        <v>106</v>
      </c>
      <c r="B62" s="198"/>
      <c r="C62" s="152">
        <f>C41+C61</f>
        <v>466635042</v>
      </c>
      <c r="D62" s="186">
        <f>D41+D61</f>
        <v>436493944</v>
      </c>
      <c r="E62" s="166"/>
    </row>
    <row r="63" spans="1:4" s="165" customFormat="1" ht="12.75">
      <c r="A63" s="190"/>
      <c r="B63" s="191"/>
      <c r="C63" s="192">
        <f>C30-C62</f>
        <v>0</v>
      </c>
      <c r="D63" s="171">
        <f>D30-D62</f>
        <v>0</v>
      </c>
    </row>
    <row r="64" spans="1:4" s="165" customFormat="1" ht="12.75">
      <c r="A64" s="190" t="s">
        <v>120</v>
      </c>
      <c r="B64" s="191"/>
      <c r="C64" s="204">
        <v>30451</v>
      </c>
      <c r="D64" s="205">
        <v>25454</v>
      </c>
    </row>
    <row r="65" spans="1:4" s="165" customFormat="1" ht="12.75">
      <c r="A65" s="190"/>
      <c r="B65" s="191"/>
      <c r="C65" s="204"/>
      <c r="D65" s="205"/>
    </row>
    <row r="66" spans="1:4" s="165" customFormat="1" ht="12.75">
      <c r="A66" s="190" t="s">
        <v>121</v>
      </c>
      <c r="B66" s="191"/>
      <c r="C66" s="204">
        <v>8690</v>
      </c>
      <c r="D66" s="205">
        <v>8662</v>
      </c>
    </row>
    <row r="67" spans="1:4" s="165" customFormat="1" ht="12.75">
      <c r="A67" s="190"/>
      <c r="B67" s="191"/>
      <c r="C67" s="199"/>
      <c r="D67" s="199"/>
    </row>
    <row r="68" spans="1:4" s="165" customFormat="1" ht="12.75">
      <c r="A68" s="190"/>
      <c r="B68" s="191"/>
      <c r="C68" s="192"/>
      <c r="D68" s="192"/>
    </row>
    <row r="69" spans="1:4" s="165" customFormat="1" ht="12.75">
      <c r="A69" s="190"/>
      <c r="B69" s="191"/>
      <c r="C69" s="192"/>
      <c r="D69" s="192"/>
    </row>
    <row r="70" spans="1:4" s="18" customFormat="1" ht="12.75">
      <c r="A70" s="19" t="s">
        <v>137</v>
      </c>
      <c r="B70" s="20"/>
      <c r="C70" s="21" t="s">
        <v>149</v>
      </c>
      <c r="D70" s="21"/>
    </row>
    <row r="71" spans="1:4" s="165" customFormat="1" ht="12.75">
      <c r="A71" s="200"/>
      <c r="B71" s="201"/>
      <c r="C71" s="202"/>
      <c r="D71" s="202"/>
    </row>
    <row r="72" spans="1:4" s="165" customFormat="1" ht="12.75">
      <c r="A72" s="200"/>
      <c r="B72" s="201"/>
      <c r="C72" s="202"/>
      <c r="D72" s="202"/>
    </row>
    <row r="73" spans="1:4" s="18" customFormat="1" ht="12.75">
      <c r="A73" s="19" t="s">
        <v>119</v>
      </c>
      <c r="B73" s="20"/>
      <c r="C73" s="21" t="s">
        <v>55</v>
      </c>
      <c r="D73" s="21"/>
    </row>
    <row r="74" ht="11.25">
      <c r="A74" s="63"/>
    </row>
    <row r="75" ht="11.25">
      <c r="A75" s="12"/>
    </row>
  </sheetData>
  <sheetProtection/>
  <mergeCells count="2">
    <mergeCell ref="C1:D1"/>
    <mergeCell ref="C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90" zoomScaleNormal="90" zoomScaleSheetLayoutView="75" zoomScalePageLayoutView="0" workbookViewId="0" topLeftCell="A1">
      <selection activeCell="A1" sqref="A1"/>
    </sheetView>
  </sheetViews>
  <sheetFormatPr defaultColWidth="31.25390625" defaultRowHeight="12.75"/>
  <cols>
    <col min="1" max="1" width="64.75390625" style="17" customWidth="1"/>
    <col min="2" max="2" width="8.125" style="17" customWidth="1"/>
    <col min="3" max="3" width="17.625" style="17" customWidth="1"/>
    <col min="4" max="4" width="17.125" style="17" customWidth="1"/>
    <col min="5" max="5" width="18.125" style="26" customWidth="1"/>
    <col min="6" max="6" width="18.75390625" style="26" customWidth="1"/>
    <col min="7" max="7" width="13.00390625" style="17" customWidth="1"/>
    <col min="8" max="8" width="13.625" style="17" customWidth="1"/>
    <col min="9" max="16384" width="31.25390625" style="17" customWidth="1"/>
  </cols>
  <sheetData>
    <row r="1" spans="1:6" ht="12.75">
      <c r="A1" s="145" t="s">
        <v>6</v>
      </c>
      <c r="B1" s="25"/>
      <c r="C1" s="25"/>
      <c r="D1" s="25"/>
      <c r="E1" s="55"/>
      <c r="F1" s="143" t="s">
        <v>7</v>
      </c>
    </row>
    <row r="2" spans="2:6" ht="12.75" customHeight="1">
      <c r="B2" s="25"/>
      <c r="C2" s="25"/>
      <c r="D2" s="25"/>
      <c r="E2" s="53"/>
      <c r="F2" s="143" t="s">
        <v>8</v>
      </c>
    </row>
    <row r="3" spans="2:6" ht="12" customHeight="1">
      <c r="B3" s="25"/>
      <c r="C3" s="25"/>
      <c r="D3" s="25"/>
      <c r="E3" s="14"/>
      <c r="F3" s="14"/>
    </row>
    <row r="4" spans="1:6" ht="13.5" customHeight="1">
      <c r="A4" s="27"/>
      <c r="B4" s="27"/>
      <c r="C4" s="27"/>
      <c r="D4" s="27"/>
      <c r="E4" s="28"/>
      <c r="F4" s="28"/>
    </row>
    <row r="5" spans="1:6" s="12" customFormat="1" ht="15.75">
      <c r="A5" s="141"/>
      <c r="B5" s="27"/>
      <c r="C5" s="27"/>
      <c r="D5" s="27"/>
      <c r="E5" s="28"/>
      <c r="F5" s="28"/>
    </row>
    <row r="6" spans="1:6" s="12" customFormat="1" ht="15.75">
      <c r="A6" s="141" t="s">
        <v>9</v>
      </c>
      <c r="B6" s="57"/>
      <c r="C6" s="57"/>
      <c r="D6" s="57"/>
      <c r="E6" s="57"/>
      <c r="F6" s="57"/>
    </row>
    <row r="7" spans="1:6" s="12" customFormat="1" ht="12.75">
      <c r="A7" s="45"/>
      <c r="B7" s="45"/>
      <c r="C7" s="45"/>
      <c r="D7" s="45"/>
      <c r="E7" s="45"/>
      <c r="F7" s="45"/>
    </row>
    <row r="8" spans="1:4" ht="12.75">
      <c r="A8" s="54" t="s">
        <v>154</v>
      </c>
      <c r="B8" s="29"/>
      <c r="C8" s="29"/>
      <c r="D8" s="29"/>
    </row>
    <row r="9" spans="1:6" ht="37.5" customHeight="1">
      <c r="A9" s="160" t="s">
        <v>10</v>
      </c>
      <c r="B9" s="159" t="s">
        <v>11</v>
      </c>
      <c r="C9" s="252" t="s">
        <v>155</v>
      </c>
      <c r="D9" s="253"/>
      <c r="E9" s="252" t="s">
        <v>156</v>
      </c>
      <c r="F9" s="253"/>
    </row>
    <row r="10" spans="1:6" ht="37.5" customHeight="1">
      <c r="A10" s="160"/>
      <c r="B10" s="159"/>
      <c r="C10" s="119" t="s">
        <v>157</v>
      </c>
      <c r="D10" s="120" t="s">
        <v>158</v>
      </c>
      <c r="E10" s="119" t="s">
        <v>157</v>
      </c>
      <c r="F10" s="120" t="s">
        <v>158</v>
      </c>
    </row>
    <row r="11" spans="1:6" ht="12.75">
      <c r="A11" s="129" t="s">
        <v>125</v>
      </c>
      <c r="B11" s="159"/>
      <c r="C11" s="159"/>
      <c r="D11" s="159"/>
      <c r="E11" s="119"/>
      <c r="F11" s="120"/>
    </row>
    <row r="12" spans="1:8" ht="12.75">
      <c r="A12" s="126" t="s">
        <v>12</v>
      </c>
      <c r="B12" s="3" t="s">
        <v>1</v>
      </c>
      <c r="C12" s="207">
        <v>48077669</v>
      </c>
      <c r="D12" s="208">
        <v>45518435</v>
      </c>
      <c r="E12" s="203">
        <v>95367278</v>
      </c>
      <c r="F12" s="209">
        <v>90635984</v>
      </c>
      <c r="G12" s="222"/>
      <c r="H12" s="222"/>
    </row>
    <row r="13" spans="1:8" ht="12.75">
      <c r="A13" s="127" t="s">
        <v>13</v>
      </c>
      <c r="B13" s="3"/>
      <c r="C13" s="207">
        <v>1605976</v>
      </c>
      <c r="D13" s="208">
        <v>1648657</v>
      </c>
      <c r="E13" s="203">
        <v>3211953</v>
      </c>
      <c r="F13" s="209">
        <v>3297307</v>
      </c>
      <c r="G13" s="222"/>
      <c r="H13" s="222"/>
    </row>
    <row r="14" spans="1:8" ht="12.75">
      <c r="A14" s="128"/>
      <c r="B14" s="51"/>
      <c r="C14" s="146">
        <f>SUM(C12:C13)</f>
        <v>49683645</v>
      </c>
      <c r="D14" s="157">
        <f>SUM(D12:D13)</f>
        <v>47167092</v>
      </c>
      <c r="E14" s="146">
        <f>SUM(E12:E13)</f>
        <v>98579231</v>
      </c>
      <c r="F14" s="157">
        <f>SUM(F12:F13)</f>
        <v>93933291</v>
      </c>
      <c r="G14" s="222"/>
      <c r="H14" s="222"/>
    </row>
    <row r="15" spans="1:8" ht="12.75">
      <c r="A15" s="126" t="s">
        <v>14</v>
      </c>
      <c r="B15" s="3" t="s">
        <v>2</v>
      </c>
      <c r="C15" s="207">
        <v>-31498526</v>
      </c>
      <c r="D15" s="208">
        <v>-31557104</v>
      </c>
      <c r="E15" s="203">
        <v>-60845355</v>
      </c>
      <c r="F15" s="209">
        <v>-59421607</v>
      </c>
      <c r="G15" s="222"/>
      <c r="H15" s="222"/>
    </row>
    <row r="16" spans="1:8" ht="12.75">
      <c r="A16" s="129" t="s">
        <v>15</v>
      </c>
      <c r="B16" s="3"/>
      <c r="C16" s="146">
        <f>SUM(C14:C15)</f>
        <v>18185119</v>
      </c>
      <c r="D16" s="157">
        <f>SUM(D14:D15)</f>
        <v>15609988</v>
      </c>
      <c r="E16" s="146">
        <f>SUM(E14:E15)</f>
        <v>37733876</v>
      </c>
      <c r="F16" s="157">
        <f>SUM(F14:F15)</f>
        <v>34511684</v>
      </c>
      <c r="G16" s="222"/>
      <c r="H16" s="222"/>
    </row>
    <row r="17" spans="1:8" ht="12.75">
      <c r="A17" s="126" t="s">
        <v>16</v>
      </c>
      <c r="B17" s="3"/>
      <c r="C17" s="207">
        <v>-4893238</v>
      </c>
      <c r="D17" s="208">
        <v>-4696152</v>
      </c>
      <c r="E17" s="203">
        <v>-10157787</v>
      </c>
      <c r="F17" s="209">
        <v>-9495877</v>
      </c>
      <c r="G17" s="222"/>
      <c r="H17" s="222"/>
    </row>
    <row r="18" spans="1:8" ht="12.75">
      <c r="A18" s="126" t="s">
        <v>17</v>
      </c>
      <c r="B18" s="3"/>
      <c r="C18" s="207">
        <v>-470450</v>
      </c>
      <c r="D18" s="208">
        <v>-557365</v>
      </c>
      <c r="E18" s="203">
        <v>-755650</v>
      </c>
      <c r="F18" s="209">
        <v>-1313045</v>
      </c>
      <c r="G18" s="222"/>
      <c r="H18" s="222"/>
    </row>
    <row r="19" spans="1:8" ht="12.75">
      <c r="A19" s="130" t="s">
        <v>18</v>
      </c>
      <c r="B19" s="30"/>
      <c r="C19" s="146">
        <f>SUM(C16:C18)</f>
        <v>12821431</v>
      </c>
      <c r="D19" s="157">
        <f>SUM(D16:D18)</f>
        <v>10356471</v>
      </c>
      <c r="E19" s="146">
        <f>SUM(E16:E18)</f>
        <v>26820439</v>
      </c>
      <c r="F19" s="157">
        <f>SUM(F16:F18)</f>
        <v>23702762</v>
      </c>
      <c r="G19" s="222"/>
      <c r="H19" s="222"/>
    </row>
    <row r="20" spans="1:8" ht="12.75">
      <c r="A20" s="126" t="s">
        <v>126</v>
      </c>
      <c r="B20" s="221" t="s">
        <v>150</v>
      </c>
      <c r="C20" s="210">
        <v>-3907654</v>
      </c>
      <c r="D20" s="208">
        <v>0</v>
      </c>
      <c r="E20" s="203">
        <v>-5214816</v>
      </c>
      <c r="F20" s="209">
        <v>0</v>
      </c>
      <c r="G20" s="222"/>
      <c r="H20" s="222"/>
    </row>
    <row r="21" spans="1:8" ht="12.75">
      <c r="A21" s="126" t="s">
        <v>19</v>
      </c>
      <c r="B21" s="3"/>
      <c r="C21" s="207">
        <v>-1723054</v>
      </c>
      <c r="D21" s="208">
        <v>-1554927</v>
      </c>
      <c r="E21" s="203">
        <v>-3164766</v>
      </c>
      <c r="F21" s="209">
        <v>-3412222</v>
      </c>
      <c r="G21" s="222"/>
      <c r="H21" s="222"/>
    </row>
    <row r="22" spans="1:8" ht="12.75">
      <c r="A22" s="131" t="s">
        <v>20</v>
      </c>
      <c r="B22" s="3"/>
      <c r="C22" s="207">
        <v>999787</v>
      </c>
      <c r="D22" s="208">
        <v>681958</v>
      </c>
      <c r="E22" s="203">
        <v>1968223</v>
      </c>
      <c r="F22" s="209">
        <v>1330005</v>
      </c>
      <c r="G22" s="222"/>
      <c r="H22" s="222"/>
    </row>
    <row r="23" spans="1:8" ht="12.75">
      <c r="A23" s="131" t="s">
        <v>21</v>
      </c>
      <c r="B23" s="3"/>
      <c r="C23" s="207">
        <v>-124733</v>
      </c>
      <c r="D23" s="208">
        <v>-46897</v>
      </c>
      <c r="E23" s="203">
        <v>-158009</v>
      </c>
      <c r="F23" s="209">
        <v>-425556</v>
      </c>
      <c r="G23" s="222"/>
      <c r="H23" s="222"/>
    </row>
    <row r="24" spans="1:8" ht="12.75">
      <c r="A24" s="126" t="s">
        <v>22</v>
      </c>
      <c r="B24" s="3"/>
      <c r="C24" s="207">
        <v>-140843</v>
      </c>
      <c r="D24" s="208">
        <v>-85739</v>
      </c>
      <c r="E24" s="203">
        <v>-147592</v>
      </c>
      <c r="F24" s="209">
        <v>-180398</v>
      </c>
      <c r="G24" s="222"/>
      <c r="H24" s="222"/>
    </row>
    <row r="25" spans="1:8" ht="12.75">
      <c r="A25" s="127" t="s">
        <v>23</v>
      </c>
      <c r="B25" s="3"/>
      <c r="C25" s="207">
        <v>1256084</v>
      </c>
      <c r="D25" s="208">
        <v>1018917</v>
      </c>
      <c r="E25" s="203">
        <v>2349780</v>
      </c>
      <c r="F25" s="209">
        <v>1947841</v>
      </c>
      <c r="G25" s="222"/>
      <c r="H25" s="222"/>
    </row>
    <row r="26" spans="1:8" ht="12.75">
      <c r="A26" s="132" t="s">
        <v>163</v>
      </c>
      <c r="B26" s="30"/>
      <c r="C26" s="210">
        <v>-197757</v>
      </c>
      <c r="D26" s="208">
        <v>-210333</v>
      </c>
      <c r="E26" s="203">
        <v>-284740</v>
      </c>
      <c r="F26" s="209">
        <v>-431934</v>
      </c>
      <c r="G26" s="222"/>
      <c r="H26" s="222"/>
    </row>
    <row r="27" spans="1:8" ht="12.75">
      <c r="A27" s="133" t="s">
        <v>164</v>
      </c>
      <c r="B27" s="3"/>
      <c r="C27" s="146">
        <f>SUM(C19:C26)</f>
        <v>8983261</v>
      </c>
      <c r="D27" s="157">
        <f>SUM(D19:D26)</f>
        <v>10159450</v>
      </c>
      <c r="E27" s="146">
        <f>SUM(E19:E26)</f>
        <v>22168519</v>
      </c>
      <c r="F27" s="157">
        <f>SUM(F19:F26)</f>
        <v>22530498</v>
      </c>
      <c r="G27" s="222"/>
      <c r="H27" s="222"/>
    </row>
    <row r="28" spans="1:8" ht="12.75">
      <c r="A28" s="128" t="s">
        <v>25</v>
      </c>
      <c r="B28" s="51" t="s">
        <v>3</v>
      </c>
      <c r="C28" s="207">
        <v>-4357389</v>
      </c>
      <c r="D28" s="210">
        <v>-3977367</v>
      </c>
      <c r="E28" s="203">
        <v>-7380097</v>
      </c>
      <c r="F28" s="209">
        <v>-5401274</v>
      </c>
      <c r="G28" s="222"/>
      <c r="H28" s="222"/>
    </row>
    <row r="29" spans="1:8" ht="12.75">
      <c r="A29" s="129" t="s">
        <v>128</v>
      </c>
      <c r="B29" s="3"/>
      <c r="C29" s="146">
        <f>SUM(C27:C28)</f>
        <v>4625872</v>
      </c>
      <c r="D29" s="157">
        <f>SUM(D27:D28)</f>
        <v>6182083</v>
      </c>
      <c r="E29" s="146">
        <f>SUM(E27:E28)</f>
        <v>14788422</v>
      </c>
      <c r="F29" s="157">
        <f>SUM(F27:F28)</f>
        <v>17129224</v>
      </c>
      <c r="G29" s="222"/>
      <c r="H29" s="222"/>
    </row>
    <row r="30" spans="1:8" ht="12.75">
      <c r="A30" s="129" t="s">
        <v>129</v>
      </c>
      <c r="B30" s="3"/>
      <c r="C30" s="3"/>
      <c r="D30" s="3"/>
      <c r="E30" s="146"/>
      <c r="F30" s="157"/>
      <c r="G30" s="222"/>
      <c r="H30" s="222"/>
    </row>
    <row r="31" spans="1:8" ht="12.75">
      <c r="A31" s="161" t="s">
        <v>165</v>
      </c>
      <c r="B31" s="3" t="s">
        <v>135</v>
      </c>
      <c r="C31" s="207">
        <v>0</v>
      </c>
      <c r="D31" s="208">
        <v>-1340183</v>
      </c>
      <c r="E31" s="203">
        <v>42198166</v>
      </c>
      <c r="F31" s="209">
        <v>-1344657</v>
      </c>
      <c r="G31" s="222"/>
      <c r="H31" s="222"/>
    </row>
    <row r="32" spans="1:8" ht="12.75">
      <c r="A32" s="129" t="s">
        <v>26</v>
      </c>
      <c r="B32" s="3"/>
      <c r="C32" s="146">
        <f>C29+C31</f>
        <v>4625872</v>
      </c>
      <c r="D32" s="157">
        <f>D29+D31</f>
        <v>4841900</v>
      </c>
      <c r="E32" s="146">
        <f>E29+E31</f>
        <v>56986588</v>
      </c>
      <c r="F32" s="157">
        <f>F29+F31</f>
        <v>15784567</v>
      </c>
      <c r="G32" s="222"/>
      <c r="H32" s="222"/>
    </row>
    <row r="33" spans="1:8" ht="12.75">
      <c r="A33" s="130" t="s">
        <v>27</v>
      </c>
      <c r="B33" s="30"/>
      <c r="C33" s="30"/>
      <c r="D33" s="30"/>
      <c r="E33" s="146"/>
      <c r="F33" s="157"/>
      <c r="G33" s="222"/>
      <c r="H33" s="222"/>
    </row>
    <row r="34" spans="1:8" ht="12.75">
      <c r="A34" s="126" t="s">
        <v>28</v>
      </c>
      <c r="B34" s="3"/>
      <c r="C34" s="207">
        <f>C32-C35</f>
        <v>4625872</v>
      </c>
      <c r="D34" s="208">
        <f>D32-D35</f>
        <v>4844686</v>
      </c>
      <c r="E34" s="203">
        <f>E32-E35</f>
        <v>56986588</v>
      </c>
      <c r="F34" s="211">
        <f>F32-F35</f>
        <v>15838554</v>
      </c>
      <c r="G34" s="222"/>
      <c r="H34" s="222"/>
    </row>
    <row r="35" spans="1:8" ht="12.75">
      <c r="A35" s="126" t="s">
        <v>33</v>
      </c>
      <c r="B35" s="3"/>
      <c r="C35" s="207">
        <v>0</v>
      </c>
      <c r="D35" s="208">
        <v>-2786</v>
      </c>
      <c r="E35" s="203">
        <v>0</v>
      </c>
      <c r="F35" s="209">
        <v>-53987</v>
      </c>
      <c r="G35" s="222"/>
      <c r="H35" s="222"/>
    </row>
    <row r="36" spans="1:8" ht="12.75">
      <c r="A36" s="130" t="s">
        <v>30</v>
      </c>
      <c r="B36" s="30"/>
      <c r="C36" s="30"/>
      <c r="D36" s="30"/>
      <c r="E36" s="146"/>
      <c r="F36" s="157"/>
      <c r="G36" s="222"/>
      <c r="H36" s="222"/>
    </row>
    <row r="37" spans="1:8" s="9" customFormat="1" ht="26.25" customHeight="1">
      <c r="A37" s="126" t="s">
        <v>166</v>
      </c>
      <c r="B37" s="3"/>
      <c r="C37" s="3"/>
      <c r="D37" s="3"/>
      <c r="E37" s="146">
        <v>0</v>
      </c>
      <c r="F37" s="157">
        <v>0</v>
      </c>
      <c r="G37" s="222"/>
      <c r="H37" s="222"/>
    </row>
    <row r="38" spans="1:8" s="9" customFormat="1" ht="12.75">
      <c r="A38" s="126" t="s">
        <v>31</v>
      </c>
      <c r="B38" s="3"/>
      <c r="C38" s="207">
        <v>2596</v>
      </c>
      <c r="D38" s="208">
        <v>13303</v>
      </c>
      <c r="E38" s="203">
        <v>-7209</v>
      </c>
      <c r="F38" s="209">
        <v>50327</v>
      </c>
      <c r="G38" s="222"/>
      <c r="H38" s="222"/>
    </row>
    <row r="39" spans="1:8" s="9" customFormat="1" ht="25.5">
      <c r="A39" s="129" t="s">
        <v>167</v>
      </c>
      <c r="B39" s="3"/>
      <c r="C39" s="207">
        <f>C38</f>
        <v>2596</v>
      </c>
      <c r="D39" s="208">
        <f>D38</f>
        <v>13303</v>
      </c>
      <c r="E39" s="203">
        <f>E38</f>
        <v>-7209</v>
      </c>
      <c r="F39" s="211">
        <f>F38</f>
        <v>50327</v>
      </c>
      <c r="G39" s="222"/>
      <c r="H39" s="222"/>
    </row>
    <row r="40" spans="1:8" s="9" customFormat="1" ht="25.5">
      <c r="A40" s="126" t="s">
        <v>159</v>
      </c>
      <c r="B40" s="3"/>
      <c r="C40" s="207"/>
      <c r="D40" s="208"/>
      <c r="E40" s="203"/>
      <c r="F40" s="211"/>
      <c r="G40" s="222"/>
      <c r="H40" s="222"/>
    </row>
    <row r="41" spans="1:8" s="9" customFormat="1" ht="12.75">
      <c r="A41" s="126" t="s">
        <v>160</v>
      </c>
      <c r="B41" s="3"/>
      <c r="C41" s="207">
        <v>-575704</v>
      </c>
      <c r="D41" s="208">
        <v>16963</v>
      </c>
      <c r="E41" s="203">
        <v>-1054558</v>
      </c>
      <c r="F41" s="209">
        <v>16963</v>
      </c>
      <c r="G41" s="222"/>
      <c r="H41" s="222"/>
    </row>
    <row r="42" spans="1:8" s="9" customFormat="1" ht="25.5">
      <c r="A42" s="130" t="s">
        <v>161</v>
      </c>
      <c r="B42" s="3"/>
      <c r="C42" s="207">
        <f>C41</f>
        <v>-575704</v>
      </c>
      <c r="D42" s="208">
        <f>D41</f>
        <v>16963</v>
      </c>
      <c r="E42" s="203">
        <f>E41</f>
        <v>-1054558</v>
      </c>
      <c r="F42" s="211">
        <f>F41</f>
        <v>16963</v>
      </c>
      <c r="G42" s="222"/>
      <c r="H42" s="222"/>
    </row>
    <row r="43" spans="1:8" s="9" customFormat="1" ht="12.75">
      <c r="A43" s="130" t="s">
        <v>162</v>
      </c>
      <c r="B43" s="3"/>
      <c r="C43" s="207">
        <f>C39+C42</f>
        <v>-573108</v>
      </c>
      <c r="D43" s="208">
        <f>D39+D42</f>
        <v>30266</v>
      </c>
      <c r="E43" s="203">
        <f>E39+E42</f>
        <v>-1061767</v>
      </c>
      <c r="F43" s="211">
        <f>F39+F42</f>
        <v>67290</v>
      </c>
      <c r="G43" s="222"/>
      <c r="H43" s="222"/>
    </row>
    <row r="44" spans="1:8" s="9" customFormat="1" ht="26.25" customHeight="1">
      <c r="A44" s="129" t="s">
        <v>32</v>
      </c>
      <c r="B44" s="3"/>
      <c r="C44" s="207">
        <f>C32+C43</f>
        <v>4052764</v>
      </c>
      <c r="D44" s="208">
        <f>D32+D43</f>
        <v>4872166</v>
      </c>
      <c r="E44" s="212">
        <f>E32+E43</f>
        <v>55924821</v>
      </c>
      <c r="F44" s="211">
        <f>F32+F43</f>
        <v>15851857</v>
      </c>
      <c r="G44" s="222"/>
      <c r="H44" s="222"/>
    </row>
    <row r="45" spans="1:8" ht="12.75">
      <c r="A45" s="129" t="s">
        <v>27</v>
      </c>
      <c r="B45" s="3"/>
      <c r="C45" s="3"/>
      <c r="D45" s="3"/>
      <c r="E45" s="146"/>
      <c r="F45" s="157"/>
      <c r="G45" s="222"/>
      <c r="H45" s="222"/>
    </row>
    <row r="46" spans="1:8" ht="12.75">
      <c r="A46" s="126" t="s">
        <v>28</v>
      </c>
      <c r="B46" s="3"/>
      <c r="C46" s="207">
        <f>C44-C47</f>
        <v>4052764</v>
      </c>
      <c r="D46" s="208">
        <f>D44-D47</f>
        <v>4874952</v>
      </c>
      <c r="E46" s="203">
        <f>E44-E47</f>
        <v>55924821</v>
      </c>
      <c r="F46" s="211">
        <f>F44-F47</f>
        <v>15905844</v>
      </c>
      <c r="G46" s="222"/>
      <c r="H46" s="222"/>
    </row>
    <row r="47" spans="1:8" ht="12.75">
      <c r="A47" s="126" t="s">
        <v>33</v>
      </c>
      <c r="B47" s="3"/>
      <c r="C47" s="207">
        <v>0</v>
      </c>
      <c r="D47" s="208">
        <v>-2786</v>
      </c>
      <c r="E47" s="203">
        <v>0</v>
      </c>
      <c r="F47" s="209">
        <v>-53987</v>
      </c>
      <c r="G47" s="222"/>
      <c r="H47" s="222"/>
    </row>
    <row r="48" spans="1:8" ht="12.75">
      <c r="A48" s="126"/>
      <c r="B48" s="3"/>
      <c r="C48" s="207">
        <f>SUM(C46:C47)</f>
        <v>4052764</v>
      </c>
      <c r="D48" s="208">
        <f>SUM(D46:D47)</f>
        <v>4872166</v>
      </c>
      <c r="E48" s="203">
        <f>SUM(E46:E47)</f>
        <v>55924821</v>
      </c>
      <c r="F48" s="211">
        <f>SUM(F46:F47)</f>
        <v>15851857</v>
      </c>
      <c r="G48" s="222"/>
      <c r="H48" s="222"/>
    </row>
    <row r="49" spans="1:8" ht="12.75">
      <c r="A49" s="129" t="s">
        <v>34</v>
      </c>
      <c r="B49" s="3"/>
      <c r="C49" s="213"/>
      <c r="D49" s="214"/>
      <c r="E49" s="215"/>
      <c r="F49" s="216"/>
      <c r="G49" s="222"/>
      <c r="H49" s="222"/>
    </row>
    <row r="50" spans="1:8" ht="25.5">
      <c r="A50" s="126" t="s">
        <v>138</v>
      </c>
      <c r="B50" s="3"/>
      <c r="C50" s="217">
        <v>421.65</v>
      </c>
      <c r="D50" s="218">
        <v>441.3</v>
      </c>
      <c r="E50" s="219">
        <v>5171.88</v>
      </c>
      <c r="F50" s="220">
        <v>1439.95</v>
      </c>
      <c r="G50" s="222"/>
      <c r="H50" s="222"/>
    </row>
    <row r="51" spans="1:8" ht="12.75">
      <c r="A51" s="130" t="s">
        <v>130</v>
      </c>
      <c r="B51" s="3"/>
      <c r="C51" s="217"/>
      <c r="D51" s="214"/>
      <c r="E51" s="219"/>
      <c r="F51" s="216"/>
      <c r="G51" s="222"/>
      <c r="H51" s="222"/>
    </row>
    <row r="52" spans="1:8" ht="25.5">
      <c r="A52" s="126" t="s">
        <v>168</v>
      </c>
      <c r="B52" s="3"/>
      <c r="C52" s="217">
        <v>421.65</v>
      </c>
      <c r="D52" s="218">
        <v>562.78</v>
      </c>
      <c r="E52" s="219">
        <v>1345.37</v>
      </c>
      <c r="F52" s="220">
        <v>1561.83</v>
      </c>
      <c r="G52" s="222"/>
      <c r="H52" s="222"/>
    </row>
    <row r="56" spans="1:6" s="31" customFormat="1" ht="12.75">
      <c r="A56" s="32" t="s">
        <v>137</v>
      </c>
      <c r="B56" s="33"/>
      <c r="C56" s="206"/>
      <c r="D56" s="206"/>
      <c r="E56" s="52" t="str">
        <f>'Ф1'!C70</f>
        <v>Uzbekov A.A.</v>
      </c>
      <c r="F56" s="52"/>
    </row>
    <row r="57" spans="1:6" s="31" customFormat="1" ht="12.75">
      <c r="A57" s="17"/>
      <c r="B57" s="13"/>
      <c r="C57" s="13"/>
      <c r="D57" s="13"/>
      <c r="E57" s="36"/>
      <c r="F57" s="36"/>
    </row>
    <row r="58" spans="1:6" s="31" customFormat="1" ht="12.75">
      <c r="A58" s="1"/>
      <c r="B58" s="22"/>
      <c r="C58" s="22"/>
      <c r="D58" s="22"/>
      <c r="E58" s="36"/>
      <c r="F58" s="36"/>
    </row>
    <row r="59" spans="1:6" s="31" customFormat="1" ht="12.75" customHeight="1">
      <c r="A59" s="32" t="s">
        <v>54</v>
      </c>
      <c r="B59" s="33"/>
      <c r="C59" s="206"/>
      <c r="D59" s="206"/>
      <c r="E59" s="52" t="s">
        <v>55</v>
      </c>
      <c r="F59" s="52"/>
    </row>
    <row r="60" spans="1:6" s="31" customFormat="1" ht="12.75">
      <c r="A60" s="17"/>
      <c r="B60" s="13"/>
      <c r="C60" s="13"/>
      <c r="D60" s="13"/>
      <c r="E60" s="36"/>
      <c r="F60" s="36"/>
    </row>
    <row r="61" spans="1:6" s="31" customFormat="1" ht="12.75">
      <c r="A61" s="17"/>
      <c r="B61" s="37"/>
      <c r="C61" s="37"/>
      <c r="D61" s="37"/>
      <c r="E61" s="35"/>
      <c r="F61" s="35"/>
    </row>
    <row r="62" spans="1:6" s="31" customFormat="1" ht="12.75">
      <c r="A62" s="13"/>
      <c r="B62" s="37"/>
      <c r="C62" s="37"/>
      <c r="D62" s="37"/>
      <c r="E62" s="34"/>
      <c r="F62" s="34"/>
    </row>
  </sheetData>
  <sheetProtection/>
  <mergeCells count="2">
    <mergeCell ref="C9:D9"/>
    <mergeCell ref="E9:F9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8.875" style="65" customWidth="1"/>
    <col min="2" max="2" width="11.875" style="65" customWidth="1"/>
    <col min="3" max="3" width="21.25390625" style="79" customWidth="1"/>
    <col min="4" max="4" width="21.25390625" style="67" customWidth="1"/>
    <col min="5" max="16384" width="9.125" style="65" customWidth="1"/>
  </cols>
  <sheetData>
    <row r="1" spans="1:4" ht="12.75">
      <c r="A1" s="145" t="s">
        <v>6</v>
      </c>
      <c r="B1" s="81"/>
      <c r="C1" s="82"/>
      <c r="D1" s="143" t="s">
        <v>7</v>
      </c>
    </row>
    <row r="2" spans="1:4" ht="13.5" customHeight="1">
      <c r="A2" s="81"/>
      <c r="B2" s="83"/>
      <c r="C2" s="82"/>
      <c r="D2" s="143" t="s">
        <v>8</v>
      </c>
    </row>
    <row r="3" spans="1:4" ht="14.25" customHeight="1">
      <c r="A3" s="84"/>
      <c r="B3" s="83"/>
      <c r="C3" s="85"/>
      <c r="D3" s="86"/>
    </row>
    <row r="4" spans="1:4" ht="14.25" customHeight="1">
      <c r="A4" s="84"/>
      <c r="B4" s="83"/>
      <c r="C4" s="85"/>
      <c r="D4" s="87"/>
    </row>
    <row r="5" spans="1:4" ht="15.75">
      <c r="A5" s="142" t="s">
        <v>145</v>
      </c>
      <c r="B5" s="88"/>
      <c r="C5" s="88"/>
      <c r="D5" s="89"/>
    </row>
    <row r="6" spans="1:4" ht="12.75">
      <c r="A6" s="81"/>
      <c r="B6" s="81"/>
      <c r="C6" s="90"/>
      <c r="D6" s="91"/>
    </row>
    <row r="7" spans="1:4" ht="12.75">
      <c r="A7" s="81"/>
      <c r="B7" s="81"/>
      <c r="C7" s="90"/>
      <c r="D7" s="91"/>
    </row>
    <row r="8" spans="1:4" ht="13.5" thickBot="1">
      <c r="A8" s="92" t="str">
        <f>'Ф2'!A8</f>
        <v>For six months period ended 30 June, 2016</v>
      </c>
      <c r="B8" s="81"/>
      <c r="C8" s="90"/>
      <c r="D8" s="93"/>
    </row>
    <row r="9" spans="1:4" s="66" customFormat="1" ht="51">
      <c r="A9" s="229" t="s">
        <v>10</v>
      </c>
      <c r="B9" s="230" t="s">
        <v>11</v>
      </c>
      <c r="C9" s="231" t="s">
        <v>169</v>
      </c>
      <c r="D9" s="232" t="s">
        <v>170</v>
      </c>
    </row>
    <row r="10" spans="1:5" s="66" customFormat="1" ht="12.75">
      <c r="A10" s="134" t="s">
        <v>56</v>
      </c>
      <c r="B10" s="135"/>
      <c r="C10" s="150"/>
      <c r="D10" s="233"/>
      <c r="E10" s="68"/>
    </row>
    <row r="11" spans="1:6" s="66" customFormat="1" ht="12.75">
      <c r="A11" s="162" t="s">
        <v>127</v>
      </c>
      <c r="B11" s="101"/>
      <c r="C11" s="203">
        <v>22168519</v>
      </c>
      <c r="D11" s="223">
        <v>22530498</v>
      </c>
      <c r="E11" s="68"/>
      <c r="F11" s="241"/>
    </row>
    <row r="12" spans="1:6" s="66" customFormat="1" ht="12.75">
      <c r="A12" s="162" t="s">
        <v>131</v>
      </c>
      <c r="B12" s="101"/>
      <c r="C12" s="203">
        <v>42621503</v>
      </c>
      <c r="D12" s="223">
        <v>-1184897</v>
      </c>
      <c r="E12" s="68"/>
      <c r="F12" s="241"/>
    </row>
    <row r="13" spans="1:6" s="66" customFormat="1" ht="12.75">
      <c r="A13" s="94" t="s">
        <v>24</v>
      </c>
      <c r="B13" s="101"/>
      <c r="C13" s="151">
        <f>C11+C12</f>
        <v>64790022</v>
      </c>
      <c r="D13" s="234">
        <f>D11+D12</f>
        <v>21345601</v>
      </c>
      <c r="E13" s="68"/>
      <c r="F13" s="241"/>
    </row>
    <row r="14" spans="1:6" s="66" customFormat="1" ht="15.75" customHeight="1">
      <c r="A14" s="109" t="s">
        <v>57</v>
      </c>
      <c r="B14" s="101"/>
      <c r="C14" s="151"/>
      <c r="D14" s="234"/>
      <c r="E14" s="68"/>
      <c r="F14" s="241"/>
    </row>
    <row r="15" spans="1:6" s="66" customFormat="1" ht="12.75">
      <c r="A15" s="95" t="s">
        <v>58</v>
      </c>
      <c r="B15" s="96"/>
      <c r="C15" s="203">
        <v>13705089</v>
      </c>
      <c r="D15" s="223">
        <v>15985705</v>
      </c>
      <c r="E15" s="68"/>
      <c r="F15" s="241"/>
    </row>
    <row r="16" spans="1:6" s="66" customFormat="1" ht="12.75">
      <c r="A16" s="95" t="s">
        <v>59</v>
      </c>
      <c r="B16" s="96"/>
      <c r="C16" s="203">
        <v>1555516</v>
      </c>
      <c r="D16" s="223">
        <v>2062154</v>
      </c>
      <c r="E16" s="68"/>
      <c r="F16" s="241"/>
    </row>
    <row r="17" spans="1:6" s="66" customFormat="1" ht="12.75">
      <c r="A17" s="95" t="s">
        <v>60</v>
      </c>
      <c r="B17" s="96"/>
      <c r="C17" s="203">
        <v>951981</v>
      </c>
      <c r="D17" s="223">
        <v>12499</v>
      </c>
      <c r="E17" s="68"/>
      <c r="F17" s="241"/>
    </row>
    <row r="18" spans="1:6" s="66" customFormat="1" ht="12.75">
      <c r="A18" s="95" t="s">
        <v>174</v>
      </c>
      <c r="B18" s="96"/>
      <c r="C18" s="203">
        <v>-37642</v>
      </c>
      <c r="D18" s="223">
        <v>677135</v>
      </c>
      <c r="E18" s="68"/>
      <c r="F18" s="241"/>
    </row>
    <row r="19" spans="1:6" s="66" customFormat="1" ht="12.75">
      <c r="A19" s="95" t="s">
        <v>171</v>
      </c>
      <c r="B19" s="96"/>
      <c r="C19" s="203">
        <v>21204</v>
      </c>
      <c r="D19" s="223">
        <v>174318</v>
      </c>
      <c r="E19" s="68"/>
      <c r="F19" s="241"/>
    </row>
    <row r="20" spans="1:6" s="66" customFormat="1" ht="12.75">
      <c r="A20" s="95" t="s">
        <v>61</v>
      </c>
      <c r="B20" s="96"/>
      <c r="C20" s="203">
        <v>892862</v>
      </c>
      <c r="D20" s="223">
        <v>757359</v>
      </c>
      <c r="E20" s="68"/>
      <c r="F20" s="241"/>
    </row>
    <row r="21" spans="1:6" s="66" customFormat="1" ht="12.75">
      <c r="A21" s="95" t="s">
        <v>175</v>
      </c>
      <c r="B21" s="96"/>
      <c r="C21" s="203">
        <v>55880</v>
      </c>
      <c r="D21" s="223">
        <v>317577</v>
      </c>
      <c r="E21" s="68"/>
      <c r="F21" s="241"/>
    </row>
    <row r="22" spans="1:6" s="66" customFormat="1" ht="12.75">
      <c r="A22" s="95" t="s">
        <v>126</v>
      </c>
      <c r="B22" s="98" t="s">
        <v>150</v>
      </c>
      <c r="C22" s="203">
        <v>5214816</v>
      </c>
      <c r="D22" s="223">
        <v>0</v>
      </c>
      <c r="E22" s="68"/>
      <c r="F22" s="241"/>
    </row>
    <row r="23" spans="1:6" s="66" customFormat="1" ht="12.75">
      <c r="A23" s="97" t="s">
        <v>19</v>
      </c>
      <c r="B23" s="98"/>
      <c r="C23" s="203">
        <v>3586091</v>
      </c>
      <c r="D23" s="223">
        <v>4055201</v>
      </c>
      <c r="E23" s="68"/>
      <c r="F23" s="241"/>
    </row>
    <row r="24" spans="1:6" s="66" customFormat="1" ht="12.75">
      <c r="A24" s="97" t="s">
        <v>20</v>
      </c>
      <c r="B24" s="98"/>
      <c r="C24" s="203">
        <v>-2143308</v>
      </c>
      <c r="D24" s="223">
        <v>-1407325</v>
      </c>
      <c r="E24" s="68"/>
      <c r="F24" s="241"/>
    </row>
    <row r="25" spans="1:6" s="66" customFormat="1" ht="12.75">
      <c r="A25" s="97" t="s">
        <v>176</v>
      </c>
      <c r="B25" s="98" t="s">
        <v>135</v>
      </c>
      <c r="C25" s="203">
        <v>-41579323</v>
      </c>
      <c r="D25" s="223">
        <v>0</v>
      </c>
      <c r="E25" s="68"/>
      <c r="F25" s="241"/>
    </row>
    <row r="26" spans="1:6" s="66" customFormat="1" ht="12.75">
      <c r="A26" s="97" t="s">
        <v>22</v>
      </c>
      <c r="B26" s="98"/>
      <c r="C26" s="203">
        <v>147592</v>
      </c>
      <c r="D26" s="223">
        <v>197344</v>
      </c>
      <c r="E26" s="68"/>
      <c r="F26" s="241"/>
    </row>
    <row r="27" spans="1:6" s="66" customFormat="1" ht="12.75">
      <c r="A27" s="97"/>
      <c r="B27" s="98"/>
      <c r="C27" s="203"/>
      <c r="D27" s="223"/>
      <c r="E27" s="68"/>
      <c r="F27" s="241"/>
    </row>
    <row r="28" spans="1:6" s="66" customFormat="1" ht="12.75">
      <c r="A28" s="99" t="s">
        <v>177</v>
      </c>
      <c r="B28" s="125"/>
      <c r="C28" s="151"/>
      <c r="D28" s="234"/>
      <c r="E28" s="68"/>
      <c r="F28" s="241"/>
    </row>
    <row r="29" spans="1:6" s="66" customFormat="1" ht="12.75">
      <c r="A29" s="97" t="s">
        <v>62</v>
      </c>
      <c r="B29" s="98"/>
      <c r="C29" s="203">
        <v>-10953035</v>
      </c>
      <c r="D29" s="223">
        <v>-5218244</v>
      </c>
      <c r="E29" s="68"/>
      <c r="F29" s="241"/>
    </row>
    <row r="30" spans="1:6" s="66" customFormat="1" ht="12.75">
      <c r="A30" s="97" t="s">
        <v>63</v>
      </c>
      <c r="B30" s="98"/>
      <c r="C30" s="203">
        <v>-593802</v>
      </c>
      <c r="D30" s="223">
        <v>-3497030</v>
      </c>
      <c r="E30" s="68"/>
      <c r="F30" s="241"/>
    </row>
    <row r="31" spans="1:6" s="66" customFormat="1" ht="12.75">
      <c r="A31" s="97" t="s">
        <v>64</v>
      </c>
      <c r="B31" s="98"/>
      <c r="C31" s="203">
        <v>1117909</v>
      </c>
      <c r="D31" s="223">
        <v>-450248</v>
      </c>
      <c r="E31" s="68"/>
      <c r="F31" s="241"/>
    </row>
    <row r="32" spans="1:6" s="66" customFormat="1" ht="12.75">
      <c r="A32" s="97" t="s">
        <v>65</v>
      </c>
      <c r="B32" s="98"/>
      <c r="C32" s="203">
        <v>-395228</v>
      </c>
      <c r="D32" s="223">
        <v>-26655</v>
      </c>
      <c r="E32" s="68"/>
      <c r="F32" s="241"/>
    </row>
    <row r="33" spans="1:6" s="66" customFormat="1" ht="12.75">
      <c r="A33" s="97" t="s">
        <v>66</v>
      </c>
      <c r="B33" s="98"/>
      <c r="C33" s="203">
        <v>-316265</v>
      </c>
      <c r="D33" s="223">
        <v>-2086894</v>
      </c>
      <c r="E33" s="68"/>
      <c r="F33" s="241"/>
    </row>
    <row r="34" spans="1:6" s="66" customFormat="1" ht="12.75">
      <c r="A34" s="97" t="s">
        <v>67</v>
      </c>
      <c r="B34" s="98"/>
      <c r="C34" s="203">
        <v>-221708</v>
      </c>
      <c r="D34" s="223">
        <v>-106983</v>
      </c>
      <c r="E34" s="68"/>
      <c r="F34" s="241"/>
    </row>
    <row r="35" spans="1:6" s="66" customFormat="1" ht="13.5" thickBot="1">
      <c r="A35" s="136" t="s">
        <v>68</v>
      </c>
      <c r="B35" s="137"/>
      <c r="C35" s="224">
        <v>-429754</v>
      </c>
      <c r="D35" s="225">
        <v>3107239</v>
      </c>
      <c r="E35" s="68"/>
      <c r="F35" s="241"/>
    </row>
    <row r="36" spans="1:6" s="66" customFormat="1" ht="13.5" thickBot="1">
      <c r="A36" s="100" t="s">
        <v>69</v>
      </c>
      <c r="B36" s="138"/>
      <c r="C36" s="154">
        <f>SUM(C13:C35)</f>
        <v>35368897</v>
      </c>
      <c r="D36" s="235">
        <f>SUM(D13:D35)</f>
        <v>35898753</v>
      </c>
      <c r="E36" s="68"/>
      <c r="F36" s="241"/>
    </row>
    <row r="37" spans="1:6" s="66" customFormat="1" ht="12.75">
      <c r="A37" s="134"/>
      <c r="B37" s="135"/>
      <c r="C37" s="148"/>
      <c r="D37" s="236"/>
      <c r="E37" s="68"/>
      <c r="F37" s="241"/>
    </row>
    <row r="38" spans="1:6" s="66" customFormat="1" ht="12.75">
      <c r="A38" s="97" t="s">
        <v>178</v>
      </c>
      <c r="B38" s="98"/>
      <c r="C38" s="203">
        <v>-3533201</v>
      </c>
      <c r="D38" s="223">
        <v>-1069702</v>
      </c>
      <c r="E38" s="68"/>
      <c r="F38" s="241"/>
    </row>
    <row r="39" spans="1:6" s="66" customFormat="1" ht="12.75">
      <c r="A39" s="97" t="s">
        <v>70</v>
      </c>
      <c r="B39" s="98"/>
      <c r="C39" s="203">
        <v>-3467739</v>
      </c>
      <c r="D39" s="223">
        <v>-1448308</v>
      </c>
      <c r="E39" s="68"/>
      <c r="F39" s="241"/>
    </row>
    <row r="40" spans="1:6" s="66" customFormat="1" ht="12.75">
      <c r="A40" s="97" t="s">
        <v>71</v>
      </c>
      <c r="B40" s="98"/>
      <c r="C40" s="203">
        <v>-3083768</v>
      </c>
      <c r="D40" s="223">
        <v>-3561180</v>
      </c>
      <c r="E40" s="68"/>
      <c r="F40" s="241"/>
    </row>
    <row r="41" spans="1:6" s="66" customFormat="1" ht="13.5" thickBot="1">
      <c r="A41" s="136" t="s">
        <v>72</v>
      </c>
      <c r="B41" s="137"/>
      <c r="C41" s="224">
        <v>1068947</v>
      </c>
      <c r="D41" s="225">
        <v>451323</v>
      </c>
      <c r="E41" s="68"/>
      <c r="F41" s="241"/>
    </row>
    <row r="42" spans="1:6" s="66" customFormat="1" ht="13.5" thickBot="1">
      <c r="A42" s="100" t="s">
        <v>139</v>
      </c>
      <c r="B42" s="138"/>
      <c r="C42" s="154">
        <f>SUM(C36:C41)</f>
        <v>26353136</v>
      </c>
      <c r="D42" s="235">
        <f>SUM(D36:D41)</f>
        <v>30270886</v>
      </c>
      <c r="E42" s="68"/>
      <c r="F42" s="241"/>
    </row>
    <row r="43" spans="1:6" s="66" customFormat="1" ht="12.75">
      <c r="A43" s="139"/>
      <c r="B43" s="140"/>
      <c r="C43" s="148"/>
      <c r="D43" s="236"/>
      <c r="E43" s="68"/>
      <c r="F43" s="241"/>
    </row>
    <row r="44" spans="1:6" s="66" customFormat="1" ht="12.75">
      <c r="A44" s="99" t="s">
        <v>73</v>
      </c>
      <c r="B44" s="125"/>
      <c r="C44" s="149"/>
      <c r="D44" s="237"/>
      <c r="E44" s="68"/>
      <c r="F44" s="241"/>
    </row>
    <row r="45" spans="1:6" s="66" customFormat="1" ht="12.75">
      <c r="A45" s="97" t="s">
        <v>74</v>
      </c>
      <c r="B45" s="98"/>
      <c r="C45" s="203">
        <v>-8691197</v>
      </c>
      <c r="D45" s="223">
        <v>-14066587</v>
      </c>
      <c r="E45" s="68"/>
      <c r="F45" s="241"/>
    </row>
    <row r="46" spans="1:6" s="66" customFormat="1" ht="12.75">
      <c r="A46" s="97" t="s">
        <v>75</v>
      </c>
      <c r="B46" s="98"/>
      <c r="C46" s="203">
        <v>-4282432</v>
      </c>
      <c r="D46" s="223">
        <v>-329004</v>
      </c>
      <c r="E46" s="68"/>
      <c r="F46" s="241"/>
    </row>
    <row r="47" spans="1:6" s="66" customFormat="1" ht="12.75">
      <c r="A47" s="97" t="s">
        <v>76</v>
      </c>
      <c r="B47" s="98"/>
      <c r="C47" s="203">
        <v>64741</v>
      </c>
      <c r="D47" s="223">
        <v>19439</v>
      </c>
      <c r="E47" s="68"/>
      <c r="F47" s="241"/>
    </row>
    <row r="48" spans="1:6" s="66" customFormat="1" ht="12.75">
      <c r="A48" s="97" t="s">
        <v>77</v>
      </c>
      <c r="B48" s="98"/>
      <c r="C48" s="203">
        <v>-15233806</v>
      </c>
      <c r="D48" s="223">
        <v>-6039475</v>
      </c>
      <c r="E48" s="68"/>
      <c r="F48" s="241"/>
    </row>
    <row r="49" spans="1:6" s="66" customFormat="1" ht="12.75">
      <c r="A49" s="97" t="s">
        <v>179</v>
      </c>
      <c r="B49" s="98"/>
      <c r="C49" s="203">
        <v>11270650</v>
      </c>
      <c r="D49" s="223">
        <v>17109596</v>
      </c>
      <c r="E49" s="68"/>
      <c r="F49" s="241"/>
    </row>
    <row r="50" spans="1:6" s="66" customFormat="1" ht="12.75">
      <c r="A50" s="97" t="s">
        <v>180</v>
      </c>
      <c r="B50" s="98"/>
      <c r="C50" s="203">
        <v>-867474</v>
      </c>
      <c r="D50" s="223">
        <v>-934996</v>
      </c>
      <c r="E50" s="68"/>
      <c r="F50" s="241"/>
    </row>
    <row r="51" spans="1:6" s="66" customFormat="1" ht="12.75">
      <c r="A51" s="97" t="s">
        <v>78</v>
      </c>
      <c r="B51" s="98"/>
      <c r="C51" s="203">
        <v>211219</v>
      </c>
      <c r="D51" s="223">
        <v>97523</v>
      </c>
      <c r="E51" s="68"/>
      <c r="F51" s="241"/>
    </row>
    <row r="52" spans="1:6" s="66" customFormat="1" ht="12.75">
      <c r="A52" s="97" t="s">
        <v>181</v>
      </c>
      <c r="B52" s="98"/>
      <c r="C52" s="203">
        <v>0</v>
      </c>
      <c r="D52" s="223">
        <v>-208600</v>
      </c>
      <c r="E52" s="68"/>
      <c r="F52" s="241"/>
    </row>
    <row r="53" spans="1:6" s="66" customFormat="1" ht="15.75" customHeight="1">
      <c r="A53" s="136" t="s">
        <v>79</v>
      </c>
      <c r="B53" s="98"/>
      <c r="C53" s="224">
        <v>0</v>
      </c>
      <c r="D53" s="225">
        <v>160</v>
      </c>
      <c r="E53" s="68"/>
      <c r="F53" s="241"/>
    </row>
    <row r="54" spans="1:6" s="66" customFormat="1" ht="15.75" customHeight="1" thickBot="1">
      <c r="A54" s="136" t="s">
        <v>172</v>
      </c>
      <c r="B54" s="98" t="s">
        <v>135</v>
      </c>
      <c r="C54" s="226">
        <v>-1683295</v>
      </c>
      <c r="D54" s="225">
        <v>0</v>
      </c>
      <c r="E54" s="68"/>
      <c r="F54" s="241"/>
    </row>
    <row r="55" spans="1:6" s="66" customFormat="1" ht="13.5" thickBot="1">
      <c r="A55" s="100" t="s">
        <v>182</v>
      </c>
      <c r="B55" s="154"/>
      <c r="C55" s="154">
        <f>SUM(C45:C54)</f>
        <v>-19211594</v>
      </c>
      <c r="D55" s="238">
        <f>SUM(D45:D54)</f>
        <v>-4351944</v>
      </c>
      <c r="E55" s="68"/>
      <c r="F55" s="241"/>
    </row>
    <row r="56" spans="1:6" s="66" customFormat="1" ht="12.75">
      <c r="A56" s="139"/>
      <c r="B56" s="140"/>
      <c r="C56" s="148"/>
      <c r="D56" s="236"/>
      <c r="E56" s="68"/>
      <c r="F56" s="241"/>
    </row>
    <row r="57" spans="1:6" s="66" customFormat="1" ht="12.75">
      <c r="A57" s="99" t="s">
        <v>80</v>
      </c>
      <c r="B57" s="125"/>
      <c r="C57" s="149"/>
      <c r="D57" s="237"/>
      <c r="E57" s="68"/>
      <c r="F57" s="241"/>
    </row>
    <row r="58" spans="1:6" s="66" customFormat="1" ht="12.75">
      <c r="A58" s="97" t="s">
        <v>173</v>
      </c>
      <c r="B58" s="98"/>
      <c r="C58" s="227">
        <v>0</v>
      </c>
      <c r="D58" s="228">
        <v>2773696</v>
      </c>
      <c r="E58" s="68"/>
      <c r="F58" s="241"/>
    </row>
    <row r="59" spans="1:6" s="66" customFormat="1" ht="12.75">
      <c r="A59" s="97" t="s">
        <v>81</v>
      </c>
      <c r="B59" s="98"/>
      <c r="C59" s="203">
        <v>-4825055</v>
      </c>
      <c r="D59" s="223">
        <v>-17407159</v>
      </c>
      <c r="E59" s="68"/>
      <c r="F59" s="241"/>
    </row>
    <row r="60" spans="1:6" s="66" customFormat="1" ht="12.75">
      <c r="A60" s="97" t="s">
        <v>140</v>
      </c>
      <c r="B60" s="98"/>
      <c r="C60" s="203">
        <v>0</v>
      </c>
      <c r="D60" s="223">
        <v>-40000</v>
      </c>
      <c r="E60" s="68"/>
      <c r="F60" s="241"/>
    </row>
    <row r="61" spans="1:6" s="66" customFormat="1" ht="12.75">
      <c r="A61" s="97" t="s">
        <v>141</v>
      </c>
      <c r="B61" s="98"/>
      <c r="C61" s="203">
        <v>-235326</v>
      </c>
      <c r="D61" s="223">
        <v>0</v>
      </c>
      <c r="E61" s="68"/>
      <c r="F61" s="241"/>
    </row>
    <row r="62" spans="1:6" s="66" customFormat="1" ht="13.5" thickBot="1">
      <c r="A62" s="97" t="s">
        <v>82</v>
      </c>
      <c r="B62" s="98"/>
      <c r="C62" s="203">
        <v>-2525075</v>
      </c>
      <c r="D62" s="223">
        <v>-3875767</v>
      </c>
      <c r="E62" s="68"/>
      <c r="F62" s="241"/>
    </row>
    <row r="63" spans="1:6" s="66" customFormat="1" ht="28.5" customHeight="1" thickBot="1">
      <c r="A63" s="100" t="s">
        <v>83</v>
      </c>
      <c r="B63" s="138"/>
      <c r="C63" s="154">
        <f>SUM(C58:C62)</f>
        <v>-7585456</v>
      </c>
      <c r="D63" s="235">
        <f>SUM(D58:D62)</f>
        <v>-18549230</v>
      </c>
      <c r="E63" s="68"/>
      <c r="F63" s="241"/>
    </row>
    <row r="64" spans="1:6" ht="12.75">
      <c r="A64" s="139"/>
      <c r="B64" s="140"/>
      <c r="C64" s="148"/>
      <c r="D64" s="236"/>
      <c r="E64" s="68"/>
      <c r="F64" s="241"/>
    </row>
    <row r="65" spans="1:6" ht="12.75">
      <c r="A65" s="139" t="s">
        <v>183</v>
      </c>
      <c r="B65" s="140"/>
      <c r="C65" s="203">
        <v>-22672</v>
      </c>
      <c r="D65" s="223">
        <v>40627</v>
      </c>
      <c r="E65" s="68"/>
      <c r="F65" s="241"/>
    </row>
    <row r="66" spans="1:68" s="66" customFormat="1" ht="27" customHeight="1">
      <c r="A66" s="163" t="s">
        <v>184</v>
      </c>
      <c r="B66" s="102"/>
      <c r="C66" s="151">
        <f>C42+C55+C63+C65</f>
        <v>-466586</v>
      </c>
      <c r="D66" s="239">
        <f>D42+D55+D63+D65</f>
        <v>7410339</v>
      </c>
      <c r="E66" s="68"/>
      <c r="F66" s="241"/>
      <c r="G66" s="70"/>
      <c r="H66" s="69"/>
      <c r="I66" s="70"/>
      <c r="J66" s="69"/>
      <c r="K66" s="70"/>
      <c r="L66" s="69"/>
      <c r="M66" s="70"/>
      <c r="N66" s="69"/>
      <c r="O66" s="70"/>
      <c r="P66" s="69"/>
      <c r="Q66" s="70"/>
      <c r="R66" s="69"/>
      <c r="S66" s="70"/>
      <c r="T66" s="69"/>
      <c r="U66" s="70"/>
      <c r="V66" s="69"/>
      <c r="W66" s="70"/>
      <c r="X66" s="69"/>
      <c r="Y66" s="70"/>
      <c r="Z66" s="69"/>
      <c r="AA66" s="70"/>
      <c r="AB66" s="69"/>
      <c r="AC66" s="70"/>
      <c r="AD66" s="69"/>
      <c r="AE66" s="70"/>
      <c r="AF66" s="69"/>
      <c r="AG66" s="70"/>
      <c r="AH66" s="69"/>
      <c r="AI66" s="70"/>
      <c r="AJ66" s="69"/>
      <c r="AK66" s="70"/>
      <c r="AL66" s="69"/>
      <c r="AM66" s="70"/>
      <c r="AN66" s="69"/>
      <c r="AO66" s="70"/>
      <c r="AP66" s="69"/>
      <c r="AQ66" s="70"/>
      <c r="AR66" s="69"/>
      <c r="AS66" s="70"/>
      <c r="AT66" s="69"/>
      <c r="AU66" s="70"/>
      <c r="AV66" s="69"/>
      <c r="AW66" s="70"/>
      <c r="AX66" s="69"/>
      <c r="AY66" s="70"/>
      <c r="AZ66" s="69"/>
      <c r="BA66" s="70"/>
      <c r="BB66" s="69"/>
      <c r="BF66" s="71"/>
      <c r="BG66" s="71"/>
      <c r="BN66" s="72"/>
      <c r="BO66" s="72"/>
      <c r="BP66" s="72"/>
    </row>
    <row r="67" spans="1:68" s="66" customFormat="1" ht="13.5" thickBot="1">
      <c r="A67" s="136" t="s">
        <v>84</v>
      </c>
      <c r="B67" s="137"/>
      <c r="C67" s="224">
        <v>19965042</v>
      </c>
      <c r="D67" s="225">
        <v>8729297</v>
      </c>
      <c r="E67" s="68"/>
      <c r="F67" s="241"/>
      <c r="BF67" s="71"/>
      <c r="BG67" s="71"/>
      <c r="BN67" s="72"/>
      <c r="BO67" s="72"/>
      <c r="BP67" s="72"/>
    </row>
    <row r="68" spans="1:68" s="66" customFormat="1" ht="13.5" thickBot="1">
      <c r="A68" s="100" t="s">
        <v>185</v>
      </c>
      <c r="B68" s="138" t="s">
        <v>0</v>
      </c>
      <c r="C68" s="147">
        <f>SUM(C66:C67)</f>
        <v>19498456</v>
      </c>
      <c r="D68" s="240">
        <f>SUM(D66:D67)</f>
        <v>16139636</v>
      </c>
      <c r="E68" s="68"/>
      <c r="F68" s="241"/>
      <c r="BF68" s="71"/>
      <c r="BG68" s="71"/>
      <c r="BN68" s="72"/>
      <c r="BO68" s="72"/>
      <c r="BP68" s="72"/>
    </row>
    <row r="69" spans="1:4" ht="12" customHeight="1">
      <c r="A69" s="81"/>
      <c r="B69" s="81"/>
      <c r="C69" s="90"/>
      <c r="D69" s="91"/>
    </row>
    <row r="70" spans="1:4" ht="12" customHeight="1">
      <c r="A70" s="81"/>
      <c r="B70" s="81"/>
      <c r="C70" s="90"/>
      <c r="D70" s="91"/>
    </row>
    <row r="71" spans="1:4" ht="12" customHeight="1">
      <c r="A71" s="81"/>
      <c r="B71" s="81"/>
      <c r="C71" s="90"/>
      <c r="D71" s="91"/>
    </row>
    <row r="72" spans="1:69" ht="12.75">
      <c r="A72" s="32" t="s">
        <v>137</v>
      </c>
      <c r="B72" s="33"/>
      <c r="C72" s="52" t="str">
        <f>'Ф2'!E56</f>
        <v>Uzbekov A.A.</v>
      </c>
      <c r="D72" s="91"/>
      <c r="E72" s="73"/>
      <c r="F72" s="73"/>
      <c r="G72" s="74"/>
      <c r="H72" s="73"/>
      <c r="I72" s="74"/>
      <c r="J72" s="73"/>
      <c r="K72" s="74"/>
      <c r="L72" s="73"/>
      <c r="M72" s="74"/>
      <c r="N72" s="73"/>
      <c r="O72" s="74"/>
      <c r="P72" s="73"/>
      <c r="Q72" s="74"/>
      <c r="R72" s="73"/>
      <c r="S72" s="74"/>
      <c r="T72" s="73"/>
      <c r="U72" s="74"/>
      <c r="V72" s="73"/>
      <c r="W72" s="74"/>
      <c r="X72" s="73"/>
      <c r="Y72" s="74"/>
      <c r="Z72" s="73"/>
      <c r="AA72" s="74"/>
      <c r="AB72" s="73"/>
      <c r="AC72" s="74"/>
      <c r="AD72" s="73"/>
      <c r="AE72" s="74"/>
      <c r="AF72" s="73"/>
      <c r="AG72" s="74"/>
      <c r="AH72" s="73"/>
      <c r="AI72" s="74"/>
      <c r="AJ72" s="73"/>
      <c r="AK72" s="74"/>
      <c r="AL72" s="73"/>
      <c r="AM72" s="74"/>
      <c r="AN72" s="73"/>
      <c r="AO72" s="74"/>
      <c r="AP72" s="73"/>
      <c r="AQ72" s="74"/>
      <c r="AR72" s="73"/>
      <c r="AS72" s="74"/>
      <c r="AT72" s="73"/>
      <c r="AU72" s="74"/>
      <c r="AV72" s="73"/>
      <c r="AW72" s="74"/>
      <c r="AX72" s="73"/>
      <c r="AY72" s="74"/>
      <c r="AZ72" s="73"/>
      <c r="BA72" s="74"/>
      <c r="BB72" s="73"/>
      <c r="BC72" s="74"/>
      <c r="BG72" s="75"/>
      <c r="BH72" s="75"/>
      <c r="BO72" s="76"/>
      <c r="BP72" s="76"/>
      <c r="BQ72" s="76"/>
    </row>
    <row r="73" spans="1:69" s="66" customFormat="1" ht="12.75">
      <c r="A73" s="104"/>
      <c r="B73" s="103"/>
      <c r="C73" s="105"/>
      <c r="D73" s="106"/>
      <c r="BG73" s="78"/>
      <c r="BH73" s="78"/>
      <c r="BO73" s="72"/>
      <c r="BP73" s="72"/>
      <c r="BQ73" s="72"/>
    </row>
    <row r="74" spans="1:69" s="66" customFormat="1" ht="12.75">
      <c r="A74" s="104"/>
      <c r="B74" s="103"/>
      <c r="C74" s="105"/>
      <c r="D74" s="106"/>
      <c r="BG74" s="78"/>
      <c r="BH74" s="78"/>
      <c r="BO74" s="72"/>
      <c r="BP74" s="72"/>
      <c r="BQ74" s="72"/>
    </row>
    <row r="75" spans="1:69" s="66" customFormat="1" ht="12.75">
      <c r="A75" s="32" t="s">
        <v>54</v>
      </c>
      <c r="B75" s="33"/>
      <c r="C75" s="52" t="s">
        <v>55</v>
      </c>
      <c r="D75" s="106"/>
      <c r="BG75" s="78"/>
      <c r="BH75" s="78"/>
      <c r="BO75" s="72"/>
      <c r="BP75" s="72"/>
      <c r="BQ75" s="72"/>
    </row>
    <row r="76" spans="1:69" s="66" customFormat="1" ht="12.75">
      <c r="A76" s="107"/>
      <c r="B76" s="104"/>
      <c r="C76" s="108"/>
      <c r="D76" s="106"/>
      <c r="BG76" s="78"/>
      <c r="BH76" s="78"/>
      <c r="BO76" s="72"/>
      <c r="BP76" s="72"/>
      <c r="BQ76" s="72"/>
    </row>
    <row r="77" spans="1:69" s="66" customFormat="1" ht="12.75">
      <c r="A77" s="72"/>
      <c r="B77" s="72"/>
      <c r="C77" s="80"/>
      <c r="D77" s="77"/>
      <c r="BG77" s="78"/>
      <c r="BH77" s="78"/>
      <c r="BO77" s="72"/>
      <c r="BP77" s="72"/>
      <c r="BQ77" s="72"/>
    </row>
    <row r="78" spans="1:3" ht="12.75">
      <c r="A78" s="76"/>
      <c r="B78" s="76"/>
      <c r="C78" s="80"/>
    </row>
  </sheetData>
  <sheetProtection/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2"/>
  <sheetViews>
    <sheetView zoomScale="80" zoomScaleNormal="80" zoomScaleSheetLayoutView="65" zoomScalePageLayoutView="0" workbookViewId="0" topLeftCell="A1">
      <selection activeCell="I27" sqref="I27"/>
    </sheetView>
  </sheetViews>
  <sheetFormatPr defaultColWidth="38.00390625" defaultRowHeight="12.75"/>
  <cols>
    <col min="1" max="1" width="49.75390625" style="9" customWidth="1"/>
    <col min="2" max="2" width="14.625" style="38" customWidth="1"/>
    <col min="3" max="3" width="15.125" style="38" customWidth="1"/>
    <col min="4" max="4" width="16.125" style="38" customWidth="1"/>
    <col min="5" max="5" width="11.625" style="38" customWidth="1"/>
    <col min="6" max="6" width="20.125" style="38" customWidth="1"/>
    <col min="7" max="7" width="14.00390625" style="38" customWidth="1"/>
    <col min="8" max="8" width="16.00390625" style="9" customWidth="1"/>
    <col min="9" max="9" width="15.75390625" style="9" customWidth="1"/>
    <col min="10" max="16384" width="38.00390625" style="9" customWidth="1"/>
  </cols>
  <sheetData>
    <row r="1" spans="1:9" ht="12">
      <c r="A1" s="144" t="s">
        <v>6</v>
      </c>
      <c r="C1" s="56"/>
      <c r="G1" s="39"/>
      <c r="I1" s="59" t="s">
        <v>107</v>
      </c>
    </row>
    <row r="2" spans="1:9" ht="12">
      <c r="A2" s="13"/>
      <c r="C2" s="14"/>
      <c r="G2" s="39"/>
      <c r="I2" s="60"/>
    </row>
    <row r="3" spans="1:9" ht="15">
      <c r="A3" s="13"/>
      <c r="B3" s="16"/>
      <c r="C3" s="14"/>
      <c r="D3" s="7"/>
      <c r="E3" s="7"/>
      <c r="G3" s="14"/>
      <c r="I3" s="14"/>
    </row>
    <row r="4" spans="1:9" s="12" customFormat="1" ht="12.75">
      <c r="A4" s="23"/>
      <c r="B4" s="16"/>
      <c r="C4" s="14"/>
      <c r="D4" s="2"/>
      <c r="E4" s="2"/>
      <c r="G4" s="14"/>
      <c r="I4" s="14"/>
    </row>
    <row r="5" spans="1:9" s="12" customFormat="1" ht="15.75">
      <c r="A5" s="46" t="s">
        <v>108</v>
      </c>
      <c r="B5" s="14"/>
      <c r="C5" s="15"/>
      <c r="D5" s="2"/>
      <c r="E5" s="2"/>
      <c r="G5" s="14"/>
      <c r="I5" s="14"/>
    </row>
    <row r="6" spans="1:7" s="12" customFormat="1" ht="15">
      <c r="A6" s="58"/>
      <c r="B6" s="58"/>
      <c r="C6" s="58"/>
      <c r="D6" s="58"/>
      <c r="E6" s="58"/>
      <c r="F6" s="58"/>
      <c r="G6" s="40"/>
    </row>
    <row r="7" spans="1:7" s="12" customFormat="1" ht="15">
      <c r="A7" s="112"/>
      <c r="B7" s="7"/>
      <c r="C7" s="7"/>
      <c r="D7" s="7"/>
      <c r="E7" s="7"/>
      <c r="F7" s="7"/>
      <c r="G7" s="40"/>
    </row>
    <row r="8" spans="1:9" ht="12.75">
      <c r="A8" s="8" t="str">
        <f>'Ф2'!A8</f>
        <v>For six months period ended 30 June, 2016</v>
      </c>
      <c r="B8" s="6"/>
      <c r="C8" s="6"/>
      <c r="D8" s="6"/>
      <c r="E8" s="6"/>
      <c r="F8" s="6"/>
      <c r="I8" s="41"/>
    </row>
    <row r="9" spans="1:9" ht="11.25" customHeight="1">
      <c r="A9" s="249" t="s">
        <v>10</v>
      </c>
      <c r="B9" s="251" t="s">
        <v>122</v>
      </c>
      <c r="C9" s="251"/>
      <c r="D9" s="251"/>
      <c r="E9" s="251"/>
      <c r="F9" s="251"/>
      <c r="G9" s="251"/>
      <c r="H9" s="245" t="s">
        <v>29</v>
      </c>
      <c r="I9" s="246" t="s">
        <v>115</v>
      </c>
    </row>
    <row r="10" spans="1:9" ht="11.25" customHeight="1">
      <c r="A10" s="250"/>
      <c r="B10" s="251"/>
      <c r="C10" s="251"/>
      <c r="D10" s="251"/>
      <c r="E10" s="251"/>
      <c r="F10" s="251"/>
      <c r="G10" s="251"/>
      <c r="H10" s="245"/>
      <c r="I10" s="247"/>
    </row>
    <row r="11" spans="1:9" s="111" customFormat="1" ht="63.75">
      <c r="A11" s="250"/>
      <c r="B11" s="113" t="s">
        <v>109</v>
      </c>
      <c r="C11" s="113" t="s">
        <v>110</v>
      </c>
      <c r="D11" s="113" t="s">
        <v>111</v>
      </c>
      <c r="E11" s="113" t="s">
        <v>112</v>
      </c>
      <c r="F11" s="113" t="s">
        <v>113</v>
      </c>
      <c r="G11" s="113" t="s">
        <v>114</v>
      </c>
      <c r="H11" s="245"/>
      <c r="I11" s="248"/>
    </row>
    <row r="12" spans="1:17" s="110" customFormat="1" ht="21.75" customHeight="1">
      <c r="A12" s="114" t="s">
        <v>117</v>
      </c>
      <c r="B12" s="209">
        <v>12136529</v>
      </c>
      <c r="C12" s="209">
        <v>-6398619</v>
      </c>
      <c r="D12" s="209">
        <v>-69350</v>
      </c>
      <c r="E12" s="209">
        <v>1820479</v>
      </c>
      <c r="F12" s="209">
        <v>263644674</v>
      </c>
      <c r="G12" s="209">
        <f>SUM(B12:F12)</f>
        <v>271133713</v>
      </c>
      <c r="H12" s="209">
        <v>-824365</v>
      </c>
      <c r="I12" s="209">
        <f>SUM(G12:H12)</f>
        <v>270309348</v>
      </c>
      <c r="J12" s="242"/>
      <c r="K12" s="242"/>
      <c r="L12" s="242"/>
      <c r="M12" s="242"/>
      <c r="N12" s="242"/>
      <c r="O12" s="242"/>
      <c r="P12" s="242"/>
      <c r="Q12" s="242"/>
    </row>
    <row r="13" spans="1:17" s="111" customFormat="1" ht="12.75">
      <c r="A13" s="115" t="s">
        <v>116</v>
      </c>
      <c r="B13" s="209">
        <v>0</v>
      </c>
      <c r="C13" s="209">
        <v>0</v>
      </c>
      <c r="D13" s="209">
        <v>0</v>
      </c>
      <c r="E13" s="209">
        <v>0</v>
      </c>
      <c r="F13" s="209">
        <v>15838554</v>
      </c>
      <c r="G13" s="209">
        <f aca="true" t="shared" si="0" ref="G13:G24">SUM(B13:F13)</f>
        <v>15838554</v>
      </c>
      <c r="H13" s="209">
        <v>-53987</v>
      </c>
      <c r="I13" s="209">
        <f aca="true" t="shared" si="1" ref="I13:I24">SUM(G13:H13)</f>
        <v>15784567</v>
      </c>
      <c r="J13" s="242"/>
      <c r="K13" s="242"/>
      <c r="L13" s="242"/>
      <c r="M13" s="242"/>
      <c r="N13" s="242"/>
      <c r="O13" s="242"/>
      <c r="P13" s="242"/>
      <c r="Q13" s="242"/>
    </row>
    <row r="14" spans="1:17" s="111" customFormat="1" ht="12.75">
      <c r="A14" s="115" t="s">
        <v>142</v>
      </c>
      <c r="B14" s="209">
        <v>0</v>
      </c>
      <c r="C14" s="209">
        <v>0</v>
      </c>
      <c r="D14" s="209">
        <v>50327</v>
      </c>
      <c r="E14" s="209">
        <v>0</v>
      </c>
      <c r="F14" s="209">
        <v>16963</v>
      </c>
      <c r="G14" s="209">
        <f t="shared" si="0"/>
        <v>67290</v>
      </c>
      <c r="H14" s="209">
        <v>0</v>
      </c>
      <c r="I14" s="209">
        <f t="shared" si="1"/>
        <v>67290</v>
      </c>
      <c r="J14" s="242"/>
      <c r="K14" s="242"/>
      <c r="L14" s="242"/>
      <c r="M14" s="242"/>
      <c r="N14" s="242"/>
      <c r="O14" s="242"/>
      <c r="P14" s="242"/>
      <c r="Q14" s="242"/>
    </row>
    <row r="15" spans="1:17" s="111" customFormat="1" ht="12.75">
      <c r="A15" s="115" t="s">
        <v>133</v>
      </c>
      <c r="B15" s="209">
        <f>SUM(B13:B14)</f>
        <v>0</v>
      </c>
      <c r="C15" s="209">
        <f>SUM(C13:C14)</f>
        <v>0</v>
      </c>
      <c r="D15" s="209">
        <f>SUM(D13:D14)</f>
        <v>50327</v>
      </c>
      <c r="E15" s="209">
        <f>SUM(E13:E14)</f>
        <v>0</v>
      </c>
      <c r="F15" s="209">
        <f>SUM(F13:F14)</f>
        <v>15855517</v>
      </c>
      <c r="G15" s="209">
        <f t="shared" si="0"/>
        <v>15905844</v>
      </c>
      <c r="H15" s="209">
        <f>SUM(H13:H14)</f>
        <v>-53987</v>
      </c>
      <c r="I15" s="209">
        <f t="shared" si="1"/>
        <v>15851857</v>
      </c>
      <c r="J15" s="242"/>
      <c r="K15" s="242"/>
      <c r="L15" s="242"/>
      <c r="M15" s="242"/>
      <c r="N15" s="242"/>
      <c r="O15" s="242"/>
      <c r="P15" s="242"/>
      <c r="Q15" s="242"/>
    </row>
    <row r="16" spans="1:17" s="111" customFormat="1" ht="12.75">
      <c r="A16" s="115" t="s">
        <v>146</v>
      </c>
      <c r="B16" s="209">
        <v>0</v>
      </c>
      <c r="C16" s="209">
        <v>21364</v>
      </c>
      <c r="D16" s="209">
        <v>0</v>
      </c>
      <c r="E16" s="209">
        <v>0</v>
      </c>
      <c r="F16" s="209">
        <v>0</v>
      </c>
      <c r="G16" s="209">
        <f t="shared" si="0"/>
        <v>21364</v>
      </c>
      <c r="H16" s="209">
        <v>0</v>
      </c>
      <c r="I16" s="209">
        <f t="shared" si="1"/>
        <v>21364</v>
      </c>
      <c r="J16" s="242"/>
      <c r="K16" s="242"/>
      <c r="L16" s="242"/>
      <c r="M16" s="242"/>
      <c r="N16" s="242"/>
      <c r="O16" s="242"/>
      <c r="P16" s="242"/>
      <c r="Q16" s="242"/>
    </row>
    <row r="17" spans="1:17" s="111" customFormat="1" ht="12.75">
      <c r="A17" s="115" t="s">
        <v>188</v>
      </c>
      <c r="B17" s="209">
        <v>0</v>
      </c>
      <c r="C17" s="209">
        <v>0</v>
      </c>
      <c r="D17" s="209">
        <v>0</v>
      </c>
      <c r="E17" s="209">
        <v>0</v>
      </c>
      <c r="F17" s="209">
        <v>-1089559</v>
      </c>
      <c r="G17" s="209">
        <f t="shared" si="0"/>
        <v>-1089559</v>
      </c>
      <c r="H17" s="209">
        <v>0</v>
      </c>
      <c r="I17" s="209">
        <f t="shared" si="1"/>
        <v>-1089559</v>
      </c>
      <c r="J17" s="242"/>
      <c r="K17" s="242"/>
      <c r="L17" s="242"/>
      <c r="M17" s="242"/>
      <c r="N17" s="242"/>
      <c r="O17" s="242"/>
      <c r="P17" s="242"/>
      <c r="Q17" s="242"/>
    </row>
    <row r="18" spans="1:17" s="111" customFormat="1" ht="21" customHeight="1">
      <c r="A18" s="164" t="s">
        <v>186</v>
      </c>
      <c r="B18" s="209">
        <f aca="true" t="shared" si="2" ref="B18:I18">B12+B15+B16+B17</f>
        <v>12136529</v>
      </c>
      <c r="C18" s="209">
        <f t="shared" si="2"/>
        <v>-6377255</v>
      </c>
      <c r="D18" s="209">
        <f t="shared" si="2"/>
        <v>-19023</v>
      </c>
      <c r="E18" s="209">
        <f t="shared" si="2"/>
        <v>1820479</v>
      </c>
      <c r="F18" s="209">
        <f t="shared" si="2"/>
        <v>278410632</v>
      </c>
      <c r="G18" s="209">
        <f t="shared" si="2"/>
        <v>285971362</v>
      </c>
      <c r="H18" s="209">
        <f t="shared" si="2"/>
        <v>-878352</v>
      </c>
      <c r="I18" s="209">
        <f t="shared" si="2"/>
        <v>285093010</v>
      </c>
      <c r="J18" s="242"/>
      <c r="K18" s="242"/>
      <c r="L18" s="242"/>
      <c r="M18" s="242"/>
      <c r="N18" s="242"/>
      <c r="O18" s="242"/>
      <c r="P18" s="242"/>
      <c r="Q18" s="242"/>
    </row>
    <row r="19" spans="1:17" s="110" customFormat="1" ht="18.75" customHeight="1">
      <c r="A19" s="116" t="s">
        <v>132</v>
      </c>
      <c r="B19" s="203">
        <v>12136529</v>
      </c>
      <c r="C19" s="203">
        <v>-6464488</v>
      </c>
      <c r="D19" s="203">
        <v>47662</v>
      </c>
      <c r="E19" s="203">
        <v>1820479</v>
      </c>
      <c r="F19" s="203">
        <v>285884903</v>
      </c>
      <c r="G19" s="203">
        <f t="shared" si="0"/>
        <v>293425085</v>
      </c>
      <c r="H19" s="203">
        <v>-1003643</v>
      </c>
      <c r="I19" s="203">
        <f t="shared" si="1"/>
        <v>292421442</v>
      </c>
      <c r="J19" s="242"/>
      <c r="K19" s="242"/>
      <c r="L19" s="242"/>
      <c r="M19" s="242"/>
      <c r="N19" s="242"/>
      <c r="O19" s="242"/>
      <c r="P19" s="242"/>
      <c r="Q19" s="242"/>
    </row>
    <row r="20" spans="1:17" s="111" customFormat="1" ht="12.75">
      <c r="A20" s="115" t="s">
        <v>143</v>
      </c>
      <c r="B20" s="203">
        <v>0</v>
      </c>
      <c r="C20" s="203">
        <v>0</v>
      </c>
      <c r="D20" s="203">
        <v>0</v>
      </c>
      <c r="E20" s="203">
        <v>0</v>
      </c>
      <c r="F20" s="203">
        <v>56986588</v>
      </c>
      <c r="G20" s="203">
        <f t="shared" si="0"/>
        <v>56986588</v>
      </c>
      <c r="H20" s="203">
        <v>0</v>
      </c>
      <c r="I20" s="203">
        <f t="shared" si="1"/>
        <v>56986588</v>
      </c>
      <c r="J20" s="242"/>
      <c r="K20" s="242"/>
      <c r="L20" s="242"/>
      <c r="M20" s="242"/>
      <c r="N20" s="242"/>
      <c r="O20" s="242"/>
      <c r="P20" s="242"/>
      <c r="Q20" s="242"/>
    </row>
    <row r="21" spans="1:17" s="111" customFormat="1" ht="12.75">
      <c r="A21" s="115" t="s">
        <v>189</v>
      </c>
      <c r="B21" s="203">
        <v>0</v>
      </c>
      <c r="C21" s="203">
        <v>0</v>
      </c>
      <c r="D21" s="203">
        <v>-7209</v>
      </c>
      <c r="E21" s="203"/>
      <c r="F21" s="203">
        <v>-1054558</v>
      </c>
      <c r="G21" s="203">
        <f t="shared" si="0"/>
        <v>-1061767</v>
      </c>
      <c r="H21" s="203">
        <v>0</v>
      </c>
      <c r="I21" s="203">
        <f t="shared" si="1"/>
        <v>-1061767</v>
      </c>
      <c r="J21" s="242"/>
      <c r="K21" s="242"/>
      <c r="L21" s="242"/>
      <c r="M21" s="242"/>
      <c r="N21" s="242"/>
      <c r="O21" s="242"/>
      <c r="P21" s="242"/>
      <c r="Q21" s="242"/>
    </row>
    <row r="22" spans="1:17" s="111" customFormat="1" ht="12.75">
      <c r="A22" s="117" t="s">
        <v>144</v>
      </c>
      <c r="B22" s="203">
        <f>SUM(B20:B21)</f>
        <v>0</v>
      </c>
      <c r="C22" s="203">
        <f>SUM(C20:C21)</f>
        <v>0</v>
      </c>
      <c r="D22" s="203">
        <f>SUM(D20:D21)</f>
        <v>-7209</v>
      </c>
      <c r="E22" s="203">
        <f>SUM(E20:E21)</f>
        <v>0</v>
      </c>
      <c r="F22" s="203">
        <f>SUM(F20:F21)</f>
        <v>55932030</v>
      </c>
      <c r="G22" s="203">
        <f>SUM(B22:F22)</f>
        <v>55924821</v>
      </c>
      <c r="H22" s="203">
        <f>SUM(H20:H21)</f>
        <v>0</v>
      </c>
      <c r="I22" s="203">
        <f>SUM(G22:H22)</f>
        <v>55924821</v>
      </c>
      <c r="J22" s="242"/>
      <c r="K22" s="242"/>
      <c r="L22" s="242"/>
      <c r="M22" s="242"/>
      <c r="N22" s="242"/>
      <c r="O22" s="242"/>
      <c r="P22" s="242"/>
      <c r="Q22" s="242"/>
    </row>
    <row r="23" spans="1:17" s="111" customFormat="1" ht="25.5">
      <c r="A23" s="115" t="s">
        <v>190</v>
      </c>
      <c r="B23" s="203">
        <v>0</v>
      </c>
      <c r="C23" s="203"/>
      <c r="D23" s="203">
        <v>0</v>
      </c>
      <c r="E23" s="203">
        <v>0</v>
      </c>
      <c r="F23" s="203">
        <v>-1238969</v>
      </c>
      <c r="G23" s="203">
        <f>SUM(B23:F23)</f>
        <v>-1238969</v>
      </c>
      <c r="H23" s="203">
        <v>1003643</v>
      </c>
      <c r="I23" s="203">
        <f>SUM(G23:H23)</f>
        <v>-235326</v>
      </c>
      <c r="J23" s="242"/>
      <c r="K23" s="242"/>
      <c r="L23" s="242"/>
      <c r="M23" s="242"/>
      <c r="N23" s="242"/>
      <c r="O23" s="242"/>
      <c r="P23" s="242"/>
      <c r="Q23" s="242"/>
    </row>
    <row r="24" spans="1:17" s="111" customFormat="1" ht="12.75">
      <c r="A24" s="115" t="s">
        <v>188</v>
      </c>
      <c r="B24" s="203">
        <v>0</v>
      </c>
      <c r="C24" s="203">
        <v>0</v>
      </c>
      <c r="D24" s="203">
        <v>0</v>
      </c>
      <c r="E24" s="203">
        <v>0</v>
      </c>
      <c r="F24" s="203">
        <v>-3562836</v>
      </c>
      <c r="G24" s="203">
        <f t="shared" si="0"/>
        <v>-3562836</v>
      </c>
      <c r="H24" s="203">
        <v>0</v>
      </c>
      <c r="I24" s="203">
        <f t="shared" si="1"/>
        <v>-3562836</v>
      </c>
      <c r="J24" s="242"/>
      <c r="K24" s="242"/>
      <c r="L24" s="242"/>
      <c r="M24" s="242"/>
      <c r="N24" s="242"/>
      <c r="O24" s="242"/>
      <c r="P24" s="242"/>
      <c r="Q24" s="242"/>
    </row>
    <row r="25" spans="1:17" s="110" customFormat="1" ht="12.75">
      <c r="A25" s="116" t="s">
        <v>187</v>
      </c>
      <c r="B25" s="203">
        <f aca="true" t="shared" si="3" ref="B25:I25">B19+B22+B23+B24</f>
        <v>12136529</v>
      </c>
      <c r="C25" s="203">
        <f t="shared" si="3"/>
        <v>-6464488</v>
      </c>
      <c r="D25" s="203">
        <f t="shared" si="3"/>
        <v>40453</v>
      </c>
      <c r="E25" s="203">
        <f t="shared" si="3"/>
        <v>1820479</v>
      </c>
      <c r="F25" s="203">
        <f t="shared" si="3"/>
        <v>337015128</v>
      </c>
      <c r="G25" s="203">
        <f t="shared" si="3"/>
        <v>344548101</v>
      </c>
      <c r="H25" s="203">
        <f t="shared" si="3"/>
        <v>0</v>
      </c>
      <c r="I25" s="203">
        <f t="shared" si="3"/>
        <v>344548101</v>
      </c>
      <c r="J25" s="242"/>
      <c r="K25" s="242"/>
      <c r="L25" s="242"/>
      <c r="M25" s="242"/>
      <c r="N25" s="242"/>
      <c r="O25" s="242"/>
      <c r="P25" s="242"/>
      <c r="Q25" s="242"/>
    </row>
    <row r="26" spans="1:7" ht="12.75">
      <c r="A26" s="5"/>
      <c r="B26" s="6"/>
      <c r="C26" s="6"/>
      <c r="D26" s="6"/>
      <c r="E26" s="6"/>
      <c r="F26" s="6"/>
      <c r="G26" s="6"/>
    </row>
    <row r="27" spans="1:7" ht="12.75">
      <c r="A27" s="5"/>
      <c r="B27" s="6"/>
      <c r="C27" s="6"/>
      <c r="D27" s="6"/>
      <c r="E27" s="6"/>
      <c r="F27" s="6"/>
      <c r="G27" s="6"/>
    </row>
    <row r="28" spans="1:7" ht="12.75">
      <c r="A28" s="5"/>
      <c r="B28" s="6"/>
      <c r="C28" s="6"/>
      <c r="D28" s="6"/>
      <c r="E28" s="6"/>
      <c r="F28" s="6"/>
      <c r="G28" s="6"/>
    </row>
    <row r="29" spans="1:7" ht="12.75">
      <c r="A29" s="32" t="s">
        <v>137</v>
      </c>
      <c r="B29" s="64"/>
      <c r="C29" s="52" t="str">
        <f>'Ф2'!E56</f>
        <v>Uzbekov A.A.</v>
      </c>
      <c r="D29" s="42"/>
      <c r="E29" s="10"/>
      <c r="F29" s="4"/>
      <c r="G29" s="10"/>
    </row>
    <row r="30" spans="1:7" ht="12.75">
      <c r="A30" s="61"/>
      <c r="B30" s="4"/>
      <c r="C30" s="155"/>
      <c r="D30" s="6"/>
      <c r="E30" s="6"/>
      <c r="F30" s="6"/>
      <c r="G30" s="6"/>
    </row>
    <row r="31" spans="1:7" ht="12.75">
      <c r="A31" s="62"/>
      <c r="B31" s="4"/>
      <c r="C31" s="155"/>
      <c r="D31" s="6"/>
      <c r="E31" s="6"/>
      <c r="F31" s="6"/>
      <c r="G31" s="6"/>
    </row>
    <row r="32" spans="1:7" ht="12.75">
      <c r="A32" s="32" t="s">
        <v>118</v>
      </c>
      <c r="B32" s="64"/>
      <c r="C32" s="156" t="s">
        <v>55</v>
      </c>
      <c r="D32" s="43"/>
      <c r="E32" s="6"/>
      <c r="F32" s="6"/>
      <c r="G32" s="6"/>
    </row>
    <row r="33" spans="1:7" ht="12.75">
      <c r="A33" s="63"/>
      <c r="B33" s="44"/>
      <c r="C33" s="6"/>
      <c r="D33" s="6"/>
      <c r="E33" s="6"/>
      <c r="F33" s="6"/>
      <c r="G33" s="6"/>
    </row>
    <row r="34" spans="1:7" ht="12.75">
      <c r="A34" s="1"/>
      <c r="B34" s="4"/>
      <c r="C34" s="6"/>
      <c r="D34" s="6"/>
      <c r="E34" s="6"/>
      <c r="F34" s="6"/>
      <c r="G34" s="6"/>
    </row>
    <row r="35" spans="1:7" ht="12.75">
      <c r="A35" s="1"/>
      <c r="B35" s="6"/>
      <c r="C35" s="6"/>
      <c r="D35" s="6"/>
      <c r="E35" s="6"/>
      <c r="F35" s="6"/>
      <c r="G35" s="6"/>
    </row>
    <row r="36" spans="1:7" ht="12.75">
      <c r="A36" s="1"/>
      <c r="B36" s="6"/>
      <c r="C36" s="6"/>
      <c r="D36" s="6"/>
      <c r="E36" s="6"/>
      <c r="F36" s="6"/>
      <c r="G36" s="6"/>
    </row>
    <row r="37" spans="1:7" ht="12.75">
      <c r="A37" s="5"/>
      <c r="B37" s="6"/>
      <c r="C37" s="6"/>
      <c r="D37" s="6"/>
      <c r="E37" s="6"/>
      <c r="F37" s="6"/>
      <c r="G37" s="6"/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  <row r="140" spans="1:7" ht="12.75">
      <c r="A140" s="5"/>
      <c r="B140" s="6"/>
      <c r="C140" s="6"/>
      <c r="D140" s="6"/>
      <c r="E140" s="6"/>
      <c r="F140" s="6"/>
      <c r="G140" s="6"/>
    </row>
    <row r="141" spans="1:7" ht="12.75">
      <c r="A141" s="5"/>
      <c r="B141" s="6"/>
      <c r="C141" s="6"/>
      <c r="D141" s="6"/>
      <c r="E141" s="6"/>
      <c r="F141" s="6"/>
      <c r="G141" s="6"/>
    </row>
    <row r="142" spans="1:7" ht="12.75">
      <c r="A142" s="5"/>
      <c r="B142" s="6"/>
      <c r="C142" s="6"/>
      <c r="D142" s="6"/>
      <c r="E142" s="6"/>
      <c r="F142" s="6"/>
      <c r="G142" s="6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Azamat Sekerbekov</cp:lastModifiedBy>
  <cp:lastPrinted>2016-08-19T05:20:36Z</cp:lastPrinted>
  <dcterms:created xsi:type="dcterms:W3CDTF">2015-05-27T03:16:19Z</dcterms:created>
  <dcterms:modified xsi:type="dcterms:W3CDTF">2016-08-23T10:23:53Z</dcterms:modified>
  <cp:category/>
  <cp:version/>
  <cp:contentType/>
  <cp:contentStatus/>
</cp:coreProperties>
</file>