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521" windowWidth="21705" windowHeight="12795" activeTab="1"/>
  </bookViews>
  <sheets>
    <sheet name="Баланс МСФО" sheetId="1" r:id="rId1"/>
    <sheet name="ф 2" sheetId="2" r:id="rId2"/>
  </sheets>
  <externalReferences>
    <externalReference r:id="rId5"/>
  </externalReferences>
  <definedNames>
    <definedName name="конец">'[1]список'!$B$2:$B$13</definedName>
    <definedName name="консолидация">'[1]список'!$D$2:$D$3</definedName>
    <definedName name="начало">'[1]список'!$A$2:$A$14</definedName>
    <definedName name="_xlnm.Print_Area" localSheetId="0">'Баланс МСФО'!$C$2:$K$124</definedName>
    <definedName name="_xlnm.Print_Area" localSheetId="1">'ф 2'!$C$1:$I$74</definedName>
  </definedNames>
  <calcPr fullCalcOnLoad="1" refMode="R1C1"/>
</workbook>
</file>

<file path=xl/comments1.xml><?xml version="1.0" encoding="utf-8"?>
<comments xmlns="http://schemas.openxmlformats.org/spreadsheetml/2006/main">
  <authors>
    <author>d.almabekova</author>
  </authors>
  <commentList>
    <comment ref="I1" authorId="0">
      <text>
        <r>
          <rPr>
            <b/>
            <sz val="8"/>
            <rFont val="Tahoma"/>
            <family val="2"/>
          </rPr>
          <t>d.almabekova:</t>
        </r>
        <r>
          <rPr>
            <sz val="8"/>
            <rFont val="Tahoma"/>
            <family val="2"/>
          </rPr>
          <t xml:space="preserve">
1- консолидированный;
2- отдельная</t>
        </r>
      </text>
    </comment>
    <comment ref="E77" authorId="0">
      <text>
        <r>
          <rPr>
            <b/>
            <sz val="8"/>
            <rFont val="Tahoma"/>
            <family val="2"/>
          </rPr>
          <t>d.almabekova:</t>
        </r>
        <r>
          <rPr>
            <sz val="8"/>
            <rFont val="Tahoma"/>
            <family val="2"/>
          </rPr>
          <t xml:space="preserve">
ПЕРЕНЕСТИ в ЗАЙМЫ в конце года
</t>
        </r>
      </text>
    </comment>
  </commentList>
</comments>
</file>

<file path=xl/sharedStrings.xml><?xml version="1.0" encoding="utf-8"?>
<sst xmlns="http://schemas.openxmlformats.org/spreadsheetml/2006/main" count="537" uniqueCount="436">
  <si>
    <t>Утвержден</t>
  </si>
  <si>
    <t>приказом Министра финансов</t>
  </si>
  <si>
    <t>Республики Казахстан</t>
  </si>
  <si>
    <t>от 20 августа 2010 № 422</t>
  </si>
  <si>
    <t>по состоянию на</t>
  </si>
  <si>
    <t>Сведения о реорганизации______________________________</t>
  </si>
  <si>
    <t>Вид деятельности организации  телекоммуникационные услуги</t>
  </si>
  <si>
    <t>Организационно-правовая форма Акционерное общество</t>
  </si>
  <si>
    <t>Субъект предпринимательства   крупный</t>
  </si>
  <si>
    <t>Юридический адрес организации           РК, г. Алматы, ул.Радостовца, 69/204а</t>
  </si>
  <si>
    <t>с коррект.</t>
  </si>
  <si>
    <t>тыс.тенге</t>
  </si>
  <si>
    <t>Активы</t>
  </si>
  <si>
    <t>ASSETS</t>
  </si>
  <si>
    <t>Баланс для акционеров</t>
  </si>
  <si>
    <t>Код стр.</t>
  </si>
  <si>
    <t>На конец отчетного периода</t>
  </si>
  <si>
    <t>На начало отчетного  периода</t>
  </si>
  <si>
    <t>На конец предыдущего  периода</t>
  </si>
  <si>
    <t>Разница с ПРОГНОЗОМ</t>
  </si>
  <si>
    <t>На начало предыдущего  периода</t>
  </si>
  <si>
    <t>Разница</t>
  </si>
  <si>
    <t>I. Краткосрочные активы:</t>
  </si>
  <si>
    <t>I. Current assets</t>
  </si>
  <si>
    <t>Оборотные активы</t>
  </si>
  <si>
    <t>Денежные средства и их эквиваленты</t>
  </si>
  <si>
    <t>Cash &amp; Equivalents</t>
  </si>
  <si>
    <t>1000-1600</t>
  </si>
  <si>
    <t>010</t>
  </si>
  <si>
    <t>Финансовые активы, имеющиеся в наличии для продажи</t>
  </si>
  <si>
    <t>Financial assets held for sale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</si>
  <si>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</si>
  <si>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</si>
  <si>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</si>
  <si>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</si>
  <si>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</si>
  <si>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</si>
  <si>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</si>
  <si>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</si>
  <si>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Other financial current assets</t>
  </si>
  <si>
    <t>Прочие оборотные активы</t>
  </si>
  <si>
    <t>015</t>
  </si>
  <si>
    <t xml:space="preserve">Краткосрочные финансовые инвестиции </t>
  </si>
  <si>
    <t>Financial current investments</t>
  </si>
  <si>
    <t>Prepayments</t>
  </si>
  <si>
    <t>1110-1150</t>
  </si>
  <si>
    <t>015.1</t>
  </si>
  <si>
    <t>Краткосрочные предоставленные займы связанным сторонам</t>
  </si>
  <si>
    <t>Short-term due from related parties</t>
  </si>
  <si>
    <t>015.2</t>
  </si>
  <si>
    <t>Краткосрочная торговая и прочая дебиторская задолженность</t>
  </si>
  <si>
    <t>Trade and other receivables</t>
  </si>
  <si>
    <t>Дебиторская задолженность</t>
  </si>
  <si>
    <t>Дебиторская задолженность покупателей и заказчиков и прочие дебиторы</t>
  </si>
  <si>
    <t>016</t>
  </si>
  <si>
    <t>покупателей и заказчиков</t>
  </si>
  <si>
    <t>Trade receivables</t>
  </si>
  <si>
    <t>1210</t>
  </si>
  <si>
    <t>016.1</t>
  </si>
  <si>
    <t>дочерних организаций и структурных подразделений</t>
  </si>
  <si>
    <t>1220-1240</t>
  </si>
  <si>
    <t>016.2</t>
  </si>
  <si>
    <t>прочая дебиторская задолженность</t>
  </si>
  <si>
    <t>Other receivables</t>
  </si>
  <si>
    <t>1250-1280</t>
  </si>
  <si>
    <t>016.3</t>
  </si>
  <si>
    <t>резерв по сомнительным требованиям</t>
  </si>
  <si>
    <t>Bad debt reserve</t>
  </si>
  <si>
    <t>1290</t>
  </si>
  <si>
    <t>016.4</t>
  </si>
  <si>
    <t>Текущий подоходный налог</t>
  </si>
  <si>
    <t>Current income tax prepaid</t>
  </si>
  <si>
    <t>Income tax receivable</t>
  </si>
  <si>
    <t>Предоплаты по текущему КПН</t>
  </si>
  <si>
    <t>Предоплаты по текущему подоходному  налогу</t>
  </si>
  <si>
    <t>017</t>
  </si>
  <si>
    <t>Запасы</t>
  </si>
  <si>
    <t>Inventories</t>
  </si>
  <si>
    <t>Товарно-материальные запасы</t>
  </si>
  <si>
    <t>018</t>
  </si>
  <si>
    <t>сырье и материалы</t>
  </si>
  <si>
    <t>Raw materials</t>
  </si>
  <si>
    <t>1310</t>
  </si>
  <si>
    <t>018.1</t>
  </si>
  <si>
    <t>готовая продукция, товары</t>
  </si>
  <si>
    <t xml:space="preserve">Finished goods, goods </t>
  </si>
  <si>
    <t>1320,1330</t>
  </si>
  <si>
    <t>018.2</t>
  </si>
  <si>
    <t>Незавершенное производство</t>
  </si>
  <si>
    <t>1340</t>
  </si>
  <si>
    <t>018.3</t>
  </si>
  <si>
    <t>прочие запасы</t>
  </si>
  <si>
    <t>Other materials</t>
  </si>
  <si>
    <t>1350</t>
  </si>
  <si>
    <t>018.4</t>
  </si>
  <si>
    <t>резерв на обесценение запасов</t>
  </si>
  <si>
    <t>Provision for obsolescence</t>
  </si>
  <si>
    <t>018.5</t>
  </si>
  <si>
    <t>Долгосрочные активы, предназначенные для продажи, и активы в составе группы выбытия</t>
  </si>
  <si>
    <t>Long-term assets held for sale</t>
  </si>
  <si>
    <t>1510,1520</t>
  </si>
  <si>
    <t>018.6</t>
  </si>
  <si>
    <t xml:space="preserve">Прочие краткосрочные активы </t>
  </si>
  <si>
    <t>Other current assets</t>
  </si>
  <si>
    <t>019</t>
  </si>
  <si>
    <t>Краткосрочные авансы выданные</t>
  </si>
  <si>
    <t>Prepayments to suppliers</t>
  </si>
  <si>
    <t>Предоплаты поставщикам</t>
  </si>
  <si>
    <t>019.1</t>
  </si>
  <si>
    <t xml:space="preserve">Текущие налоговые активы </t>
  </si>
  <si>
    <t>Taxes prepayments</t>
  </si>
  <si>
    <t>1400</t>
  </si>
  <si>
    <t>019.2</t>
  </si>
  <si>
    <t>1610,1620</t>
  </si>
  <si>
    <t>019.3</t>
  </si>
  <si>
    <t>Итого краткосрочных активов (сумма строк с 010 по 019)</t>
  </si>
  <si>
    <t>Total current assets</t>
  </si>
  <si>
    <t>Активы (или выбывающие группы), предназначенные для продажи</t>
  </si>
  <si>
    <t>101</t>
  </si>
  <si>
    <t>II. Долгосрочные активы:</t>
  </si>
  <si>
    <t>II. Non-current assets</t>
  </si>
  <si>
    <t>Внеоборотные активы</t>
  </si>
  <si>
    <t>Financial assets available for sale</t>
  </si>
  <si>
    <t>Прочие внеоборотные активы</t>
  </si>
  <si>
    <t>110</t>
  </si>
  <si>
    <t>111</t>
  </si>
  <si>
    <t>112</t>
  </si>
  <si>
    <t>113</t>
  </si>
  <si>
    <t>Прочие долгосрочные финансовые активы</t>
  </si>
  <si>
    <t>114</t>
  </si>
  <si>
    <t>Долгосрочная торговая и прочая дебиторская задолженность</t>
  </si>
  <si>
    <t>Long-term receivables</t>
  </si>
  <si>
    <t>Advances paid for non-current assets</t>
  </si>
  <si>
    <t>Долгосрочная дебиторская задолженность покупателей и заказчиков</t>
  </si>
  <si>
    <t>115</t>
  </si>
  <si>
    <t>2110</t>
  </si>
  <si>
    <t>115.1</t>
  </si>
  <si>
    <t>2120-2140</t>
  </si>
  <si>
    <t>115.2</t>
  </si>
  <si>
    <t>2150-2180</t>
  </si>
  <si>
    <t>115.3</t>
  </si>
  <si>
    <t>Инвестиции, учитываемые методом долевого участия</t>
  </si>
  <si>
    <t>Investments in associates</t>
  </si>
  <si>
    <t>Investment in subsidiaries</t>
  </si>
  <si>
    <t>2200</t>
  </si>
  <si>
    <t>Финансовые активы</t>
  </si>
  <si>
    <t>116</t>
  </si>
  <si>
    <t>Инвестиционное имущество</t>
  </si>
  <si>
    <t>2300</t>
  </si>
  <si>
    <t>117</t>
  </si>
  <si>
    <t>Основные средства</t>
  </si>
  <si>
    <t>PPE Net</t>
  </si>
  <si>
    <t>Property, plant and equipment</t>
  </si>
  <si>
    <t>2410-2420</t>
  </si>
  <si>
    <t>Основные средства, нетто</t>
  </si>
  <si>
    <t>118</t>
  </si>
  <si>
    <t>Биологические активы</t>
  </si>
  <si>
    <t>2500</t>
  </si>
  <si>
    <t>119</t>
  </si>
  <si>
    <t>Разведочные и оценочные активы</t>
  </si>
  <si>
    <t>2600</t>
  </si>
  <si>
    <t>120</t>
  </si>
  <si>
    <t>Нематериальные активы</t>
  </si>
  <si>
    <t>Intangible assets Net</t>
  </si>
  <si>
    <t>Intangible assets</t>
  </si>
  <si>
    <t>2700</t>
  </si>
  <si>
    <t>Нематериальные активы, нетто</t>
  </si>
  <si>
    <t>121</t>
  </si>
  <si>
    <t>Отложенные налоговые активы</t>
  </si>
  <si>
    <t>Deferred income tax assets</t>
  </si>
  <si>
    <t>Deferred tax asset</t>
  </si>
  <si>
    <t>2800</t>
  </si>
  <si>
    <t>Активы по отсроченному подоходному налогу</t>
  </si>
  <si>
    <t>122</t>
  </si>
  <si>
    <t>Прочие долгосрочные активы</t>
  </si>
  <si>
    <t>Other non-current assets</t>
  </si>
  <si>
    <t>2900</t>
  </si>
  <si>
    <t>123</t>
  </si>
  <si>
    <t>Итого долгосрочных активов (сумма строк с 110 по 123)</t>
  </si>
  <si>
    <t>Total non-current assets</t>
  </si>
  <si>
    <t>Баланс (строка 100 +строка 101+ строка 200)</t>
  </si>
  <si>
    <t>Total assets</t>
  </si>
  <si>
    <t>Обязательство и Капитал</t>
  </si>
  <si>
    <t>III. Краткосрочные обязательства:</t>
  </si>
  <si>
    <t>III. Short-term liabilities</t>
  </si>
  <si>
    <t>Займы</t>
  </si>
  <si>
    <t>Borrowings</t>
  </si>
  <si>
    <t>Loans and borrowings (current portion)</t>
  </si>
  <si>
    <t>3010-3050</t>
  </si>
  <si>
    <t>Банковские займы</t>
  </si>
  <si>
    <t>Кредиты и займы</t>
  </si>
  <si>
    <t>210</t>
  </si>
  <si>
    <t>Derivatives</t>
  </si>
  <si>
    <t>211</t>
  </si>
  <si>
    <t>Прочие краткосрочные финансовые обязательства</t>
  </si>
  <si>
    <t>Other ST financial payables</t>
  </si>
  <si>
    <t>Trade and other payables</t>
  </si>
  <si>
    <t>Прочая кредиторская задолженность</t>
  </si>
  <si>
    <t>212</t>
  </si>
  <si>
    <t>Краткосрочная торговая и прочая кредиторская задолженность</t>
  </si>
  <si>
    <t>Trade and Other Payables</t>
  </si>
  <si>
    <t xml:space="preserve">Кредиторская задолженность поставщикам и подрядчикам </t>
  </si>
  <si>
    <t>213</t>
  </si>
  <si>
    <t>поставщикам и подрядчикам</t>
  </si>
  <si>
    <t>Trade payable</t>
  </si>
  <si>
    <t>3310</t>
  </si>
  <si>
    <t>Кредиторская задолженность (поставщикам)</t>
  </si>
  <si>
    <t>213.1</t>
  </si>
  <si>
    <t>по дочерним организациям и структурным подразделениям</t>
  </si>
  <si>
    <t>3320-3340</t>
  </si>
  <si>
    <t>213.2</t>
  </si>
  <si>
    <t>прочая кредиторская задолженность</t>
  </si>
  <si>
    <t>Other Payables</t>
  </si>
  <si>
    <t>3360-3390</t>
  </si>
  <si>
    <t>213.3</t>
  </si>
  <si>
    <t>Краткосрочные резервы</t>
  </si>
  <si>
    <t>ST reserves</t>
  </si>
  <si>
    <t>3410-3440</t>
  </si>
  <si>
    <t>214</t>
  </si>
  <si>
    <t xml:space="preserve">Текущие налоговые обязательства по подоходному налогу </t>
  </si>
  <si>
    <t>Current income tax payable</t>
  </si>
  <si>
    <t>Current tax liabilities</t>
  </si>
  <si>
    <t>215</t>
  </si>
  <si>
    <t>Вознаграждения работникам</t>
  </si>
  <si>
    <t>Employee benefits</t>
  </si>
  <si>
    <t>3350</t>
  </si>
  <si>
    <t>216</t>
  </si>
  <si>
    <t>Прочие краткосрочные обязательства</t>
  </si>
  <si>
    <t>Other current Payables</t>
  </si>
  <si>
    <t>217</t>
  </si>
  <si>
    <t>Обязательства по налогам</t>
  </si>
  <si>
    <t>Tax payable</t>
  </si>
  <si>
    <t>3110-3190</t>
  </si>
  <si>
    <t>217.1</t>
  </si>
  <si>
    <t>Обязательства по другим обязательным и добровольным платежам</t>
  </si>
  <si>
    <t>3210-3240</t>
  </si>
  <si>
    <t>217.2</t>
  </si>
  <si>
    <t>Текущая часть долгосрочных обязательств</t>
  </si>
  <si>
    <t>ST portion of LT payables</t>
  </si>
  <si>
    <t>217.3</t>
  </si>
  <si>
    <t>Other current payables</t>
  </si>
  <si>
    <t>3510-3540</t>
  </si>
  <si>
    <t>217.4</t>
  </si>
  <si>
    <t>Доходы будущих периодов</t>
  </si>
  <si>
    <t>Deferred income</t>
  </si>
  <si>
    <t>217.5</t>
  </si>
  <si>
    <t>Итого краткосрочных обязательств (сумма строк с 210 по 217)</t>
  </si>
  <si>
    <t>Total short-term liabilities</t>
  </si>
  <si>
    <t>Обязательства выбывающих групп, предназначенных для продажи</t>
  </si>
  <si>
    <t>301</t>
  </si>
  <si>
    <t>IV. Долгосрочные обязательства:</t>
  </si>
  <si>
    <t>IV. Long-term liabilities</t>
  </si>
  <si>
    <t>Loans and borrowings (non-current portion)</t>
  </si>
  <si>
    <t>4010-4030</t>
  </si>
  <si>
    <t xml:space="preserve">Кредиты и займы_ </t>
  </si>
  <si>
    <t>310</t>
  </si>
  <si>
    <t>Прочие долгосрочные обязательства</t>
  </si>
  <si>
    <t>311</t>
  </si>
  <si>
    <t>Прочие долгосрочные финансовые обязательства</t>
  </si>
  <si>
    <t>312</t>
  </si>
  <si>
    <t>Долгосрочная торговая и прочая кредиторская задолженность</t>
  </si>
  <si>
    <t>LT Trade and Other Payables</t>
  </si>
  <si>
    <t>313</t>
  </si>
  <si>
    <t>4110</t>
  </si>
  <si>
    <t>313.1</t>
  </si>
  <si>
    <t>дочерним организациям и структурным подразделениям</t>
  </si>
  <si>
    <t>4120-4140</t>
  </si>
  <si>
    <t>313.2</t>
  </si>
  <si>
    <t>4150-4170</t>
  </si>
  <si>
    <t>313.3</t>
  </si>
  <si>
    <t>Долгосрочные резервы</t>
  </si>
  <si>
    <t>LT reserves</t>
  </si>
  <si>
    <t>4210-4240</t>
  </si>
  <si>
    <t>Резервы под обязательства по ликвидации активов</t>
  </si>
  <si>
    <t>314</t>
  </si>
  <si>
    <t>Отложенные налоговые обязательства</t>
  </si>
  <si>
    <t>Deferred income tax liabilities</t>
  </si>
  <si>
    <t>Deferred tax liabilities</t>
  </si>
  <si>
    <t>4310</t>
  </si>
  <si>
    <t>Обязательства по отсроченному подоходному налогу</t>
  </si>
  <si>
    <t>315</t>
  </si>
  <si>
    <t>Other long-term liabilities</t>
  </si>
  <si>
    <t>4410-4430</t>
  </si>
  <si>
    <t>316</t>
  </si>
  <si>
    <t>Итого долгосрочных обязательств (сумма строк с 310 по 316):</t>
  </si>
  <si>
    <t>Total long-term liabilities</t>
  </si>
  <si>
    <t>V. Капитал:</t>
  </si>
  <si>
    <t>V. EQUITY</t>
  </si>
  <si>
    <t>Уставный (акционерный) капитал</t>
  </si>
  <si>
    <t>Share Capital</t>
  </si>
  <si>
    <t>Charter capital</t>
  </si>
  <si>
    <t>Уставный капитал</t>
  </si>
  <si>
    <t>Акционерный капитал</t>
  </si>
  <si>
    <t>410</t>
  </si>
  <si>
    <t>Эмиссионный доход</t>
  </si>
  <si>
    <t>Additional paid in capital</t>
  </si>
  <si>
    <t>Share Premium</t>
  </si>
  <si>
    <t>5100</t>
  </si>
  <si>
    <t>Дополнительно оплаченный капитал</t>
  </si>
  <si>
    <t>411</t>
  </si>
  <si>
    <t>Выкупленные собственные долевые инструменты</t>
  </si>
  <si>
    <t>5200</t>
  </si>
  <si>
    <t>412</t>
  </si>
  <si>
    <t>Резервы</t>
  </si>
  <si>
    <t>Reserve capital</t>
  </si>
  <si>
    <t>5300</t>
  </si>
  <si>
    <t>Прочие резервы</t>
  </si>
  <si>
    <t>413</t>
  </si>
  <si>
    <t>Нераспределенная прибыль (непокрытый убыток)</t>
  </si>
  <si>
    <t>Retained earnings/losses</t>
  </si>
  <si>
    <t>Retained earnings</t>
  </si>
  <si>
    <t>5400</t>
  </si>
  <si>
    <t>Нераспределенный доход (убыток)</t>
  </si>
  <si>
    <t>Нераспределенная прибыль</t>
  </si>
  <si>
    <t>414</t>
  </si>
  <si>
    <t>в т.ч нераспределенный доход (непокрытый убыток) отчетного года</t>
  </si>
  <si>
    <t>Current year result</t>
  </si>
  <si>
    <t>414.1</t>
  </si>
  <si>
    <t>в т.ч корректировки, отнесенные на чистую прибыль</t>
  </si>
  <si>
    <t>Adjustments posted in capital</t>
  </si>
  <si>
    <t>414.2</t>
  </si>
  <si>
    <t>Итого капитал, относимый на собственников материнской организации (сумма строк с 410 по 414):</t>
  </si>
  <si>
    <t>Total equity</t>
  </si>
  <si>
    <t>420</t>
  </si>
  <si>
    <t>Доля неконтролирующих собственников</t>
  </si>
  <si>
    <t>421</t>
  </si>
  <si>
    <t>Всего капитал (строка 420 +/- строка 421)</t>
  </si>
  <si>
    <t>Баланс (стр. 300+стр. 301+стр. 400+стр. 500)</t>
  </si>
  <si>
    <t>Total Equity and Liabilities</t>
  </si>
  <si>
    <r>
      <t xml:space="preserve">Руководитель          Хан А.В.       </t>
    </r>
    <r>
      <rPr>
        <i/>
        <sz val="12"/>
        <rFont val="Times New Roman"/>
        <family val="1"/>
      </rPr>
      <t xml:space="preserve">       </t>
    </r>
    <r>
      <rPr>
        <sz val="12"/>
        <rFont val="Times New Roman"/>
        <family val="1"/>
      </rPr>
      <t xml:space="preserve">          </t>
    </r>
    <r>
      <rPr>
        <i/>
        <sz val="12"/>
        <rFont val="Times New Roman"/>
        <family val="1"/>
      </rPr>
      <t>________________</t>
    </r>
  </si>
  <si>
    <t xml:space="preserve">                                    (Ф.И.О.)                                     (подпись)</t>
  </si>
  <si>
    <t>Главный бухгалтер  Колупаева Е.В.                        _______________</t>
  </si>
  <si>
    <t xml:space="preserve">                                        (Ф.И.О)                                           (подпись)</t>
  </si>
  <si>
    <t>Место печати</t>
  </si>
  <si>
    <r>
      <t xml:space="preserve">Наименование организации </t>
    </r>
    <r>
      <rPr>
        <u val="single"/>
        <sz val="12"/>
        <rFont val="Times New Roman"/>
        <family val="1"/>
      </rPr>
      <t xml:space="preserve">          </t>
    </r>
    <r>
      <rPr>
        <b/>
        <u val="single"/>
        <sz val="12"/>
        <rFont val="Times New Roman"/>
        <family val="1"/>
      </rPr>
      <t>АО "KazTransCom"</t>
    </r>
    <r>
      <rPr>
        <u val="single"/>
        <sz val="12"/>
        <rFont val="Times New Roman"/>
        <family val="1"/>
      </rPr>
      <t xml:space="preserve">                 </t>
    </r>
  </si>
  <si>
    <t xml:space="preserve">                 за год, заканчивающийся</t>
  </si>
  <si>
    <r>
      <t xml:space="preserve">Вид деятельности организации  </t>
    </r>
    <r>
      <rPr>
        <u val="single"/>
        <sz val="12"/>
        <rFont val="Times New Roman"/>
        <family val="1"/>
      </rPr>
      <t>телекоммуникационные услуги</t>
    </r>
  </si>
  <si>
    <r>
      <t xml:space="preserve">Организационно-правовая форма </t>
    </r>
    <r>
      <rPr>
        <u val="single"/>
        <sz val="12"/>
        <rFont val="Times New Roman"/>
        <family val="1"/>
      </rPr>
      <t>Акционерное общество</t>
    </r>
  </si>
  <si>
    <r>
      <t xml:space="preserve">Юридический адрес организации </t>
    </r>
    <r>
      <rPr>
        <u val="single"/>
        <sz val="12"/>
        <rFont val="Times New Roman"/>
        <family val="1"/>
      </rPr>
      <t xml:space="preserve">         РК, г.Алматы, ул.Радостовца 69/204а</t>
    </r>
  </si>
  <si>
    <t>Наименование показателей</t>
  </si>
  <si>
    <t>Income statement</t>
  </si>
  <si>
    <t xml:space="preserve"> Код стр.</t>
  </si>
  <si>
    <t>За отчетный период</t>
  </si>
  <si>
    <t>За предыдущий период</t>
  </si>
  <si>
    <t>Выручка</t>
  </si>
  <si>
    <t>Revenues</t>
  </si>
  <si>
    <t>Выручка от продаж</t>
  </si>
  <si>
    <t>Себестоимость реализованных товаров и услуг</t>
  </si>
  <si>
    <t xml:space="preserve">Cost of sales </t>
  </si>
  <si>
    <t>Себестоимость</t>
  </si>
  <si>
    <t>Себестоимость  продаж</t>
  </si>
  <si>
    <t>Валовая прибыль (стр. 010- стр. 011)</t>
  </si>
  <si>
    <t>Gross profit</t>
  </si>
  <si>
    <t>Расходы по реализации</t>
  </si>
  <si>
    <t>Distribution costs</t>
  </si>
  <si>
    <t>Расходы на продажу</t>
  </si>
  <si>
    <t>Административные расходы</t>
  </si>
  <si>
    <t xml:space="preserve">General and administrative expenses </t>
  </si>
  <si>
    <t>Общие и административные расходы</t>
  </si>
  <si>
    <t>Прочие расходы</t>
  </si>
  <si>
    <t xml:space="preserve">Other operating expenses </t>
  </si>
  <si>
    <t>Прочие операционные расходы</t>
  </si>
  <si>
    <t>Прочие доходы</t>
  </si>
  <si>
    <t>Other operating income</t>
  </si>
  <si>
    <t>Прочие операционные доходы</t>
  </si>
  <si>
    <t>Итого операционная прибыль (убыток) (+/- строки с 012 по 016)</t>
  </si>
  <si>
    <t>Operating profit</t>
  </si>
  <si>
    <t>020</t>
  </si>
  <si>
    <t>Доходы по финансированию</t>
  </si>
  <si>
    <t>Finance income</t>
  </si>
  <si>
    <t>Доходы от финансирования</t>
  </si>
  <si>
    <t>Финансовые доходы</t>
  </si>
  <si>
    <t>021</t>
  </si>
  <si>
    <t>Расходы по финансированию</t>
  </si>
  <si>
    <t>Finance costs</t>
  </si>
  <si>
    <t>Расходы на финансирование</t>
  </si>
  <si>
    <t>Финансовые расходы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</si>
  <si>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</si>
  <si>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</si>
  <si>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</si>
  <si>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</si>
  <si>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Other non-operating income</t>
  </si>
  <si>
    <t>024</t>
  </si>
  <si>
    <t>Прочие неоперационные расходы</t>
  </si>
  <si>
    <t xml:space="preserve">Other non-operating expenses </t>
  </si>
  <si>
    <t>025</t>
  </si>
  <si>
    <t>Прибыль (убыток) до налогообложения (+/- строки с 020 по 025)</t>
  </si>
  <si>
    <t>Profit before income tax</t>
  </si>
  <si>
    <t>100</t>
  </si>
  <si>
    <t>Расходы по подоходному налогу</t>
  </si>
  <si>
    <t>Income tax expense</t>
  </si>
  <si>
    <t>Корпоративный подоходный налог</t>
  </si>
  <si>
    <t>Прибыль (убыток) после налогообложения от продолжающейся деятельности (строка 100 – строка 101)</t>
  </si>
  <si>
    <t>Net profit for the period</t>
  </si>
  <si>
    <t>200</t>
  </si>
  <si>
    <t>Прибыль (убыток) после налогообложения от прекращенной деятельности</t>
  </si>
  <si>
    <t>201</t>
  </si>
  <si>
    <t>Прибыль за год (строка 200 + строка 201) относимая на:</t>
  </si>
  <si>
    <t>Profit for the year</t>
  </si>
  <si>
    <t>300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</si>
  <si>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</si>
  <si>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</si>
  <si>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</si>
  <si>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Other comprehensive income for the year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</si>
  <si>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</si>
  <si>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</si>
  <si>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</si>
  <si>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</si>
  <si>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</si>
  <si>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</si>
  <si>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</si>
  <si>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</si>
  <si>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</si>
  <si>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</si>
  <si>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</si>
  <si>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</si>
  <si>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</si>
  <si>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Total comprehensive income for the year</t>
  </si>
  <si>
    <t>Чистая прибыль</t>
  </si>
  <si>
    <t>500</t>
  </si>
  <si>
    <t>Общая совокупная прибыль относимая на:</t>
  </si>
  <si>
    <t>доля неконтролирующих собственников</t>
  </si>
  <si>
    <t>Прибыль на акцию:</t>
  </si>
  <si>
    <t>Earnings per share</t>
  </si>
  <si>
    <t>Базовая прибыль на акцию:</t>
  </si>
  <si>
    <t>Basic earnings per share</t>
  </si>
  <si>
    <t>от продолжающейся деятельности</t>
  </si>
  <si>
    <t>от прекращенной деятельности</t>
  </si>
  <si>
    <t>Разводненная прибыль на акцию:</t>
  </si>
  <si>
    <t>Diluted earnings per share</t>
  </si>
  <si>
    <t xml:space="preserve">                                                         (Ф.И.О.)                                                      (подпись)</t>
  </si>
  <si>
    <t xml:space="preserve">                                                                   (Ф.И.О)                                                         (подпись)</t>
  </si>
  <si>
    <t>Неконсолидированный отчет о прибылях и убытках</t>
  </si>
  <si>
    <t>Среднегодовая численность работников     1427 чел.</t>
  </si>
  <si>
    <r>
      <t xml:space="preserve">Наименование организации           </t>
    </r>
    <r>
      <rPr>
        <b/>
        <sz val="13"/>
        <rFont val="Times New Roman"/>
        <family val="1"/>
      </rPr>
      <t xml:space="preserve">АО "KazTransCom"     </t>
    </r>
    <r>
      <rPr>
        <sz val="13"/>
        <rFont val="Times New Roman"/>
        <family val="1"/>
      </rPr>
      <t xml:space="preserve">            </t>
    </r>
  </si>
  <si>
    <r>
      <t xml:space="preserve">Руководитель          Хан А.В.       </t>
    </r>
    <r>
      <rPr>
        <i/>
        <sz val="13"/>
        <rFont val="Times New Roman"/>
        <family val="1"/>
      </rPr>
      <t xml:space="preserve">       </t>
    </r>
    <r>
      <rPr>
        <sz val="13"/>
        <rFont val="Times New Roman"/>
        <family val="1"/>
      </rPr>
      <t xml:space="preserve">          </t>
    </r>
    <r>
      <rPr>
        <i/>
        <sz val="13"/>
        <rFont val="Times New Roman"/>
        <family val="1"/>
      </rPr>
      <t>________________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</si>
</sst>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т_г_._-;\-* #,##0.00\ _т_г_._-;_-* &quot;-&quot;??\ _т_г_._-;_-@_-"/>
    <numFmt numFmtId="165" formatCode="_-* #,##0_р_._-;\-* #,##0_р_._-;_-* &quot;-&quot;??_р_._-;_-@_-"/>
    <numFmt numFmtId="166" formatCode="[$-F800]dddd\,\ mmmm\ dd\,\ yyyy"/>
    <numFmt numFmtId="167" formatCode="_-* #,##0&quot; &quot;;\(#,##0\);_-* &quot;-&quot;?;_-@_-"/>
    <numFmt numFmtId="168" formatCode="dd/mm/yy;@"/>
    <numFmt numFmtId="169" formatCode="#,##0_);\(#,##0\);\-_);@"/>
    <numFmt numFmtId="170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Univers 45 Light"/>
      <family val="0"/>
    </font>
    <font>
      <i/>
      <sz val="12"/>
      <name val="Times New Roman"/>
      <family val="1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b/>
      <sz val="13"/>
      <color indexed="8"/>
      <name val="Cambria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10"/>
      <name val="Arial Cyr"/>
      <family val="0"/>
    </font>
    <font>
      <sz val="13"/>
      <color indexed="8"/>
      <name val="Arial"/>
      <family val="2"/>
    </font>
    <font>
      <i/>
      <sz val="13"/>
      <name val="Times New Roman"/>
      <family val="1"/>
    </font>
    <font>
      <sz val="13"/>
      <name val="Arial"/>
      <family val="2"/>
    </font>
    <font>
      <b/>
      <i/>
      <sz val="13"/>
      <name val="Times New Roman"/>
      <family val="1"/>
    </font>
    <font>
      <sz val="13"/>
      <color indexed="3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mbria"/>
      <family val="1"/>
    </font>
    <font>
      <sz val="13"/>
      <color rgb="FFFF0000"/>
      <name val="Arial Cyr"/>
      <family val="0"/>
    </font>
    <font>
      <sz val="13"/>
      <color theme="1"/>
      <name val="Arial"/>
      <family val="2"/>
    </font>
    <font>
      <sz val="13"/>
      <color rgb="FF7030A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7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165" fontId="6" fillId="0" borderId="10" xfId="61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9" fontId="5" fillId="0" borderId="0" xfId="0" applyNumberFormat="1" applyFont="1" applyAlignment="1">
      <alignment/>
    </xf>
    <xf numFmtId="165" fontId="5" fillId="0" borderId="0" xfId="61" applyNumberFormat="1" applyFont="1" applyAlignment="1">
      <alignment/>
    </xf>
    <xf numFmtId="165" fontId="4" fillId="0" borderId="0" xfId="61" applyNumberFormat="1" applyFont="1" applyFill="1" applyAlignment="1">
      <alignment horizontal="right"/>
    </xf>
    <xf numFmtId="165" fontId="2" fillId="0" borderId="0" xfId="61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165" fontId="6" fillId="0" borderId="0" xfId="61" applyNumberFormat="1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165" fontId="4" fillId="0" borderId="0" xfId="61" applyNumberFormat="1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65" fontId="5" fillId="0" borderId="13" xfId="61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49" fontId="9" fillId="33" borderId="13" xfId="0" applyNumberFormat="1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49" fontId="6" fillId="0" borderId="16" xfId="0" applyNumberFormat="1" applyFont="1" applyBorder="1" applyAlignment="1">
      <alignment horizontal="center" vertical="top" wrapText="1"/>
    </xf>
    <xf numFmtId="165" fontId="6" fillId="0" borderId="17" xfId="61" applyNumberFormat="1" applyFont="1" applyFill="1" applyBorder="1" applyAlignment="1">
      <alignment horizontal="center" vertical="top" wrapText="1"/>
    </xf>
    <xf numFmtId="3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9" fillId="0" borderId="10" xfId="61" applyNumberFormat="1" applyFont="1" applyFill="1" applyBorder="1" applyAlignment="1">
      <alignment horizontal="center" vertical="top" wrapText="1"/>
    </xf>
    <xf numFmtId="3" fontId="9" fillId="0" borderId="0" xfId="0" applyNumberFormat="1" applyFont="1" applyAlignment="1">
      <alignment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165" fontId="5" fillId="0" borderId="10" xfId="61" applyNumberFormat="1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49" fontId="6" fillId="0" borderId="22" xfId="0" applyNumberFormat="1" applyFont="1" applyBorder="1" applyAlignment="1">
      <alignment horizontal="center" vertical="top" wrapText="1"/>
    </xf>
    <xf numFmtId="165" fontId="6" fillId="0" borderId="22" xfId="61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165" fontId="5" fillId="0" borderId="0" xfId="61" applyNumberFormat="1" applyFont="1" applyBorder="1" applyAlignment="1">
      <alignment horizontal="center" vertical="top" wrapText="1"/>
    </xf>
    <xf numFmtId="165" fontId="14" fillId="0" borderId="0" xfId="59" applyNumberFormat="1" applyFont="1" applyFill="1" applyAlignment="1">
      <alignment horizontal="right"/>
    </xf>
    <xf numFmtId="0" fontId="15" fillId="0" borderId="0" xfId="0" applyFont="1" applyAlignment="1">
      <alignment/>
    </xf>
    <xf numFmtId="0" fontId="16" fillId="34" borderId="0" xfId="0" applyNumberFormat="1" applyFont="1" applyFill="1" applyAlignment="1">
      <alignment horizontal="center"/>
    </xf>
    <xf numFmtId="0" fontId="58" fillId="0" borderId="0" xfId="0" applyFont="1" applyAlignment="1">
      <alignment horizontal="right"/>
    </xf>
    <xf numFmtId="165" fontId="15" fillId="0" borderId="0" xfId="59" applyNumberFormat="1" applyFont="1" applyAlignment="1">
      <alignment/>
    </xf>
    <xf numFmtId="49" fontId="15" fillId="0" borderId="0" xfId="0" applyNumberFormat="1" applyFont="1" applyAlignment="1">
      <alignment/>
    </xf>
    <xf numFmtId="165" fontId="18" fillId="0" borderId="0" xfId="59" applyNumberFormat="1" applyFont="1" applyFill="1" applyAlignment="1">
      <alignment horizontal="left"/>
    </xf>
    <xf numFmtId="165" fontId="18" fillId="0" borderId="0" xfId="59" applyNumberFormat="1" applyFont="1" applyFill="1" applyAlignment="1">
      <alignment horizontal="right"/>
    </xf>
    <xf numFmtId="0" fontId="18" fillId="0" borderId="0" xfId="0" applyFont="1" applyAlignment="1">
      <alignment horizontal="justify"/>
    </xf>
    <xf numFmtId="165" fontId="15" fillId="0" borderId="0" xfId="59" applyNumberFormat="1" applyFont="1" applyFill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right"/>
    </xf>
    <xf numFmtId="166" fontId="18" fillId="0" borderId="0" xfId="0" applyNumberFormat="1" applyFont="1" applyFill="1" applyAlignment="1">
      <alignment/>
    </xf>
    <xf numFmtId="4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4" fontId="5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Alignment="1">
      <alignment/>
    </xf>
    <xf numFmtId="165" fontId="59" fillId="0" borderId="0" xfId="0" applyNumberFormat="1" applyFont="1" applyFill="1" applyAlignment="1">
      <alignment/>
    </xf>
    <xf numFmtId="165" fontId="59" fillId="0" borderId="0" xfId="0" applyNumberFormat="1" applyFont="1" applyAlignment="1">
      <alignment/>
    </xf>
    <xf numFmtId="0" fontId="18" fillId="0" borderId="0" xfId="0" applyFont="1" applyFill="1" applyAlignment="1">
      <alignment horizontal="left"/>
    </xf>
    <xf numFmtId="4" fontId="59" fillId="0" borderId="0" xfId="0" applyNumberFormat="1" applyFont="1" applyAlignment="1">
      <alignment/>
    </xf>
    <xf numFmtId="3" fontId="59" fillId="0" borderId="0" xfId="0" applyNumberFormat="1" applyFont="1" applyAlignment="1">
      <alignment/>
    </xf>
    <xf numFmtId="167" fontId="15" fillId="0" borderId="0" xfId="0" applyNumberFormat="1" applyFont="1" applyAlignment="1">
      <alignment/>
    </xf>
    <xf numFmtId="165" fontId="15" fillId="35" borderId="0" xfId="59" applyNumberFormat="1" applyFont="1" applyFill="1" applyAlignment="1">
      <alignment/>
    </xf>
    <xf numFmtId="165" fontId="18" fillId="0" borderId="0" xfId="59" applyNumberFormat="1" applyFont="1" applyAlignment="1">
      <alignment horizontal="right"/>
    </xf>
    <xf numFmtId="165" fontId="18" fillId="0" borderId="0" xfId="59" applyNumberFormat="1" applyFont="1" applyAlignment="1">
      <alignment horizontal="center"/>
    </xf>
    <xf numFmtId="0" fontId="15" fillId="0" borderId="0" xfId="0" applyFont="1" applyAlignment="1">
      <alignment vertical="center"/>
    </xf>
    <xf numFmtId="0" fontId="18" fillId="0" borderId="22" xfId="0" applyFont="1" applyFill="1" applyBorder="1" applyAlignment="1">
      <alignment horizontal="center" vertical="center" wrapText="1"/>
    </xf>
    <xf numFmtId="165" fontId="18" fillId="0" borderId="22" xfId="59" applyNumberFormat="1" applyFont="1" applyFill="1" applyBorder="1" applyAlignment="1">
      <alignment horizontal="center" vertical="center" wrapText="1"/>
    </xf>
    <xf numFmtId="165" fontId="18" fillId="35" borderId="22" xfId="59" applyNumberFormat="1" applyFont="1" applyFill="1" applyBorder="1" applyAlignment="1">
      <alignment horizontal="center" vertical="center" wrapText="1"/>
    </xf>
    <xf numFmtId="168" fontId="15" fillId="0" borderId="0" xfId="0" applyNumberFormat="1" applyFont="1" applyAlignment="1">
      <alignment vertical="center"/>
    </xf>
    <xf numFmtId="0" fontId="18" fillId="0" borderId="17" xfId="0" applyFont="1" applyFill="1" applyBorder="1" applyAlignment="1">
      <alignment horizontal="center" vertical="center" wrapText="1"/>
    </xf>
    <xf numFmtId="168" fontId="18" fillId="0" borderId="17" xfId="59" applyNumberFormat="1" applyFont="1" applyFill="1" applyBorder="1" applyAlignment="1">
      <alignment horizontal="center" vertical="center" wrapText="1"/>
    </xf>
    <xf numFmtId="168" fontId="18" fillId="35" borderId="17" xfId="59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165" fontId="18" fillId="0" borderId="10" xfId="59" applyNumberFormat="1" applyFont="1" applyFill="1" applyBorder="1" applyAlignment="1">
      <alignment horizontal="center" vertical="top" wrapText="1"/>
    </xf>
    <xf numFmtId="169" fontId="60" fillId="36" borderId="0" xfId="33" applyNumberFormat="1" applyFont="1" applyFill="1">
      <alignment/>
      <protection/>
    </xf>
    <xf numFmtId="0" fontId="18" fillId="0" borderId="10" xfId="0" applyFont="1" applyFill="1" applyBorder="1" applyAlignment="1">
      <alignment horizontal="left" vertical="top"/>
    </xf>
    <xf numFmtId="0" fontId="18" fillId="0" borderId="0" xfId="0" applyFont="1" applyAlignment="1">
      <alignment/>
    </xf>
    <xf numFmtId="167" fontId="18" fillId="0" borderId="10" xfId="0" applyNumberFormat="1" applyFont="1" applyFill="1" applyBorder="1" applyAlignment="1">
      <alignment vertical="top"/>
    </xf>
    <xf numFmtId="167" fontId="18" fillId="0" borderId="10" xfId="0" applyNumberFormat="1" applyFont="1" applyBorder="1" applyAlignment="1">
      <alignment vertical="top"/>
    </xf>
    <xf numFmtId="0" fontId="18" fillId="0" borderId="0" xfId="0" applyFont="1" applyFill="1" applyAlignment="1">
      <alignment wrapText="1"/>
    </xf>
    <xf numFmtId="169" fontId="60" fillId="0" borderId="0" xfId="33" applyNumberFormat="1" applyFont="1" applyFill="1">
      <alignment/>
      <protection/>
    </xf>
    <xf numFmtId="49" fontId="18" fillId="0" borderId="10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right" vertical="top" wrapText="1"/>
    </xf>
    <xf numFmtId="49" fontId="18" fillId="0" borderId="10" xfId="0" applyNumberFormat="1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justify" vertical="top" wrapText="1"/>
    </xf>
    <xf numFmtId="0" fontId="22" fillId="0" borderId="10" xfId="0" applyFont="1" applyFill="1" applyBorder="1" applyAlignment="1">
      <alignment horizontal="right" vertical="top" wrapText="1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wrapText="1"/>
    </xf>
    <xf numFmtId="169" fontId="23" fillId="0" borderId="0" xfId="33" applyNumberFormat="1" applyFont="1" applyFill="1">
      <alignment/>
      <protection/>
    </xf>
    <xf numFmtId="0" fontId="16" fillId="0" borderId="0" xfId="0" applyFont="1" applyAlignment="1">
      <alignment/>
    </xf>
    <xf numFmtId="0" fontId="19" fillId="0" borderId="10" xfId="0" applyFont="1" applyFill="1" applyBorder="1" applyAlignment="1">
      <alignment horizontal="left" vertical="top"/>
    </xf>
    <xf numFmtId="49" fontId="19" fillId="0" borderId="10" xfId="0" applyNumberFormat="1" applyFont="1" applyFill="1" applyBorder="1" applyAlignment="1">
      <alignment horizontal="center" vertical="top" wrapText="1"/>
    </xf>
    <xf numFmtId="167" fontId="19" fillId="0" borderId="10" xfId="0" applyNumberFormat="1" applyFont="1" applyFill="1" applyBorder="1" applyAlignment="1">
      <alignment vertical="top"/>
    </xf>
    <xf numFmtId="167" fontId="19" fillId="0" borderId="10" xfId="0" applyNumberFormat="1" applyFont="1" applyBorder="1" applyAlignment="1">
      <alignment vertical="top"/>
    </xf>
    <xf numFmtId="0" fontId="18" fillId="0" borderId="0" xfId="0" applyFont="1" applyFill="1" applyBorder="1" applyAlignment="1">
      <alignment vertical="top" wrapText="1"/>
    </xf>
    <xf numFmtId="0" fontId="15" fillId="0" borderId="0" xfId="0" applyFont="1" applyFill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24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/>
    </xf>
    <xf numFmtId="49" fontId="15" fillId="0" borderId="10" xfId="0" applyNumberFormat="1" applyFont="1" applyFill="1" applyBorder="1" applyAlignment="1">
      <alignment/>
    </xf>
    <xf numFmtId="165" fontId="15" fillId="0" borderId="10" xfId="59" applyNumberFormat="1" applyFont="1" applyFill="1" applyBorder="1" applyAlignment="1">
      <alignment/>
    </xf>
    <xf numFmtId="0" fontId="18" fillId="0" borderId="10" xfId="0" applyFont="1" applyFill="1" applyBorder="1" applyAlignment="1">
      <alignment horizontal="left"/>
    </xf>
    <xf numFmtId="43" fontId="18" fillId="0" borderId="10" xfId="59" applyNumberFormat="1" applyFont="1" applyFill="1" applyBorder="1" applyAlignment="1">
      <alignment horizontal="center"/>
    </xf>
    <xf numFmtId="165" fontId="18" fillId="0" borderId="10" xfId="59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165" fontId="18" fillId="0" borderId="10" xfId="59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167" fontId="61" fillId="0" borderId="10" xfId="0" applyNumberFormat="1" applyFont="1" applyFill="1" applyBorder="1" applyAlignment="1">
      <alignment vertical="top"/>
    </xf>
    <xf numFmtId="167" fontId="61" fillId="0" borderId="10" xfId="0" applyNumberFormat="1" applyFont="1" applyBorder="1" applyAlignment="1">
      <alignment vertical="top"/>
    </xf>
    <xf numFmtId="49" fontId="18" fillId="0" borderId="10" xfId="0" applyNumberFormat="1" applyFont="1" applyFill="1" applyBorder="1" applyAlignment="1">
      <alignment vertical="top" wrapText="1"/>
    </xf>
    <xf numFmtId="49" fontId="15" fillId="0" borderId="0" xfId="0" applyNumberFormat="1" applyFont="1" applyFill="1" applyAlignment="1">
      <alignment/>
    </xf>
    <xf numFmtId="43" fontId="18" fillId="0" borderId="0" xfId="61" applyNumberFormat="1" applyFont="1" applyFill="1" applyBorder="1" applyAlignment="1">
      <alignment horizontal="center" vertical="top" wrapText="1"/>
    </xf>
    <xf numFmtId="43" fontId="15" fillId="0" borderId="0" xfId="59" applyNumberFormat="1" applyFont="1" applyFill="1" applyAlignment="1">
      <alignment/>
    </xf>
    <xf numFmtId="43" fontId="15" fillId="0" borderId="0" xfId="59" applyNumberFormat="1" applyFont="1" applyAlignment="1">
      <alignment/>
    </xf>
    <xf numFmtId="49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166" fontId="18" fillId="0" borderId="0" xfId="0" applyNumberFormat="1" applyFont="1" applyFill="1" applyAlignment="1">
      <alignment horizontal="left"/>
    </xf>
    <xf numFmtId="166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ownload.asp?objectid=1842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.demessinov\Desktop\&#1054;&#1050;&#1054;&#1053;&#1063;\22%20&#1103;&#1085;&#1074;%2015\&#1063;&#1077;&#1088;&#1085;&#1086;&#1074;&#1080;&#1082;_&#1041;&#1045;&#1047;_&#1055;&#1045;&#1056;&#1045;&#1054;&#1062;&#1045;&#1053;&#1050;&#1048;_&#1085;&#1072;_21.01.15_&#1053;&#1045;&#1050;&#1086;&#1085;&#1089;%20&#1060;&#1054;_&#1040;&#1054;_KT&#1057;_&#1079;&#1072;_&#1076;&#1077;&#1082;&#1072;&#1073;&#1088;&#1100;_2014_&#1054;&#1050;&#1054;&#1053;&#1063;_&#1073;&#1077;&#1079;%20ER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инструкция"/>
      <sheetName val="сделать"/>
      <sheetName val="Баланс МСФО"/>
      <sheetName val="Баланс_Анг"/>
      <sheetName val="BS"/>
      <sheetName val="IS"/>
      <sheetName val="FDD"/>
      <sheetName val="сверка Баланса"/>
      <sheetName val="Баланс Аудит"/>
      <sheetName val="ф2 Аудит"/>
      <sheetName val="ОСВ"/>
      <sheetName val="ОСВ до"/>
      <sheetName val="ОСВ разница"/>
      <sheetName val="прогноз_дох"/>
      <sheetName val="1212"/>
      <sheetName val="ф2"/>
      <sheetName val="ф2 пред"/>
      <sheetName val="ф3 с пред"/>
      <sheetName val="фин.инструменты"/>
      <sheetName val="фин.инструменты ERP"/>
      <sheetName val="Ан.303"/>
      <sheetName val="Ан. 54"/>
      <sheetName val="ф4"/>
      <sheetName val="ф.2 прогноз сравнение"/>
      <sheetName val="ф2_Анг"/>
      <sheetName val="Структура баланса"/>
      <sheetName val="Экспресс-Анализ"/>
      <sheetName val="амортизация"/>
      <sheetName val="Информация по сегментам"/>
      <sheetName val="Сверка активов и обязательств"/>
      <sheetName val="Активы и Обяз-ва по сегментам"/>
      <sheetName val="Доп.инфо по сегментам"/>
      <sheetName val="сверка с ЭД"/>
      <sheetName val="ДС"/>
      <sheetName val="доходы"/>
      <sheetName val="доходы по сегментам"/>
      <sheetName val="ДЗ"/>
      <sheetName val="Авансы Проекты"/>
      <sheetName val="Авансы"/>
      <sheetName val="КЗ"/>
      <sheetName val="КЗ проекты"/>
      <sheetName val="ФинОбязательства"/>
      <sheetName val="Инвестиции"/>
      <sheetName val="КФИ"/>
      <sheetName val="Займы"/>
      <sheetName val="Запасы"/>
      <sheetName val="Оборачиваемость запасов"/>
      <sheetName val="НС"/>
      <sheetName val="ДНС"/>
      <sheetName val="ОС"/>
      <sheetName val="ОС ERP"/>
      <sheetName val="НМА"/>
      <sheetName val="себест"/>
      <sheetName val="реализ"/>
      <sheetName val="адм"/>
      <sheetName val="EPS 2013"/>
      <sheetName val="EPS 2010"/>
      <sheetName val="ан 3032"/>
      <sheetName val="ан 3031"/>
      <sheetName val="ддс косв.метод"/>
      <sheetName val="AGIP"/>
      <sheetName val="ф3 Косв_метод"/>
      <sheetName val="план.кл.показ"/>
      <sheetName val="факты и показатели"/>
      <sheetName val="паспорт Общества"/>
      <sheetName val="ф2 сравнение с планом"/>
      <sheetName val="распред.доходов по ТО"/>
      <sheetName val="прогнозн баланс"/>
      <sheetName val="для мониторинга"/>
      <sheetName val="Баланс для Мониторинга"/>
      <sheetName val="Мониторинг 1 кв.2014"/>
      <sheetName val="разница"/>
      <sheetName val="фин.рез."/>
      <sheetName val="прил. к мониторингу"/>
      <sheetName val="внутрен.перем ДТ"/>
      <sheetName val="внутрен.перем KТ"/>
    </sheetNames>
    <sheetDataSet>
      <sheetData sheetId="0">
        <row r="2">
          <cell r="A2">
            <v>41639</v>
          </cell>
          <cell r="B2">
            <v>41670</v>
          </cell>
          <cell r="D2">
            <v>1</v>
          </cell>
        </row>
        <row r="3">
          <cell r="A3">
            <v>41640</v>
          </cell>
          <cell r="B3">
            <v>41698</v>
          </cell>
          <cell r="D3">
            <v>2</v>
          </cell>
        </row>
        <row r="4">
          <cell r="A4">
            <v>41671</v>
          </cell>
          <cell r="B4">
            <v>41729</v>
          </cell>
        </row>
        <row r="5">
          <cell r="A5">
            <v>41699</v>
          </cell>
          <cell r="B5">
            <v>41759</v>
          </cell>
        </row>
        <row r="6">
          <cell r="A6">
            <v>41730</v>
          </cell>
          <cell r="B6">
            <v>41790</v>
          </cell>
        </row>
        <row r="7">
          <cell r="A7">
            <v>41760</v>
          </cell>
          <cell r="B7">
            <v>41820</v>
          </cell>
        </row>
        <row r="8">
          <cell r="A8">
            <v>41791</v>
          </cell>
          <cell r="B8">
            <v>41851</v>
          </cell>
        </row>
        <row r="9">
          <cell r="A9">
            <v>41821</v>
          </cell>
          <cell r="B9">
            <v>41882</v>
          </cell>
        </row>
        <row r="10">
          <cell r="A10">
            <v>41852</v>
          </cell>
          <cell r="B10">
            <v>41912</v>
          </cell>
        </row>
        <row r="11">
          <cell r="A11">
            <v>41883</v>
          </cell>
          <cell r="B11">
            <v>41943</v>
          </cell>
        </row>
        <row r="12">
          <cell r="A12">
            <v>41913</v>
          </cell>
          <cell r="B12">
            <v>41973</v>
          </cell>
        </row>
        <row r="13">
          <cell r="A13">
            <v>41944</v>
          </cell>
          <cell r="B13">
            <v>42004</v>
          </cell>
        </row>
        <row r="14">
          <cell r="A14">
            <v>41974</v>
          </cell>
        </row>
      </sheetData>
      <sheetData sheetId="3">
        <row r="9">
          <cell r="H9">
            <v>42004</v>
          </cell>
        </row>
      </sheetData>
      <sheetData sheetId="11">
        <row r="2">
          <cell r="G2">
            <v>42004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8"/>
  <sheetViews>
    <sheetView zoomScalePageLayoutView="0" workbookViewId="0" topLeftCell="B2">
      <selection activeCell="J12" sqref="J12"/>
    </sheetView>
  </sheetViews>
  <sheetFormatPr defaultColWidth="9.140625" defaultRowHeight="15" outlineLevelRow="1" outlineLevelCol="1"/>
  <cols>
    <col min="1" max="1" width="6.7109375" style="60" hidden="1" customWidth="1" outlineLevel="1"/>
    <col min="2" max="2" width="6.7109375" style="60" customWidth="1" outlineLevel="1"/>
    <col min="3" max="3" width="83.00390625" style="60" customWidth="1"/>
    <col min="4" max="4" width="32.8515625" style="60" hidden="1" customWidth="1" outlineLevel="1"/>
    <col min="5" max="5" width="24.00390625" style="60" hidden="1" customWidth="1" outlineLevel="1"/>
    <col min="6" max="6" width="17.421875" style="60" hidden="1" customWidth="1" outlineLevel="1"/>
    <col min="7" max="8" width="13.00390625" style="60" hidden="1" customWidth="1" outlineLevel="1"/>
    <col min="9" max="9" width="7.57421875" style="64" customWidth="1" collapsed="1"/>
    <col min="10" max="10" width="21.8515625" style="68" customWidth="1"/>
    <col min="11" max="11" width="21.8515625" style="63" customWidth="1"/>
    <col min="12" max="13" width="20.00390625" style="63" hidden="1" customWidth="1" outlineLevel="1"/>
    <col min="14" max="15" width="20.28125" style="63" hidden="1" customWidth="1" outlineLevel="1"/>
    <col min="16" max="16" width="17.7109375" style="63" hidden="1" customWidth="1" outlineLevel="1"/>
    <col min="17" max="17" width="10.140625" style="60" bestFit="1" customWidth="1" collapsed="1"/>
    <col min="18" max="16384" width="9.140625" style="60" customWidth="1"/>
  </cols>
  <sheetData>
    <row r="1" spans="9:11" ht="16.5" hidden="1" outlineLevel="1">
      <c r="I1" s="61">
        <v>2</v>
      </c>
      <c r="J1" s="62" t="str">
        <f>IF(K1=1,"тенге","тыс.тенге")</f>
        <v>тыс.тенге</v>
      </c>
      <c r="K1" s="63">
        <v>1000</v>
      </c>
    </row>
    <row r="2" spans="10:16" ht="16.5" collapsed="1">
      <c r="J2" s="65"/>
      <c r="K2" s="59" t="s">
        <v>0</v>
      </c>
      <c r="L2" s="66"/>
      <c r="M2" s="66"/>
      <c r="N2" s="66"/>
      <c r="O2" s="66"/>
      <c r="P2" s="66"/>
    </row>
    <row r="3" spans="10:16" ht="16.5">
      <c r="J3" s="65"/>
      <c r="K3" s="59" t="s">
        <v>1</v>
      </c>
      <c r="L3" s="66"/>
      <c r="M3" s="66"/>
      <c r="N3" s="66"/>
      <c r="O3" s="66"/>
      <c r="P3" s="66"/>
    </row>
    <row r="4" spans="10:16" ht="16.5">
      <c r="J4" s="65"/>
      <c r="K4" s="59" t="s">
        <v>2</v>
      </c>
      <c r="L4" s="66"/>
      <c r="M4" s="66"/>
      <c r="N4" s="66"/>
      <c r="O4" s="66"/>
      <c r="P4" s="66"/>
    </row>
    <row r="5" spans="10:16" ht="16.5">
      <c r="J5" s="65"/>
      <c r="K5" s="59" t="s">
        <v>3</v>
      </c>
      <c r="L5" s="66"/>
      <c r="M5" s="66"/>
      <c r="N5" s="66"/>
      <c r="O5" s="66"/>
      <c r="P5" s="66"/>
    </row>
    <row r="6" spans="3:8" ht="16.5">
      <c r="C6" s="67"/>
      <c r="D6" s="67"/>
      <c r="E6" s="67"/>
      <c r="F6" s="67"/>
      <c r="G6" s="67"/>
      <c r="H6" s="67"/>
    </row>
    <row r="7" spans="3:8" ht="16.5">
      <c r="C7" s="69"/>
      <c r="D7" s="69"/>
      <c r="E7" s="69"/>
      <c r="F7" s="69"/>
      <c r="G7" s="69"/>
      <c r="H7" s="69"/>
    </row>
    <row r="8" spans="3:16" ht="16.5">
      <c r="C8" s="146" t="str">
        <f>IF(I1=1,"Консолидированный бухгалтерский баланс","Неконсолидированный бухгалтерский баланс")</f>
        <v>Неконсолидированный бухгалтерский баланс</v>
      </c>
      <c r="D8" s="146"/>
      <c r="E8" s="146"/>
      <c r="F8" s="146"/>
      <c r="G8" s="146"/>
      <c r="H8" s="146"/>
      <c r="I8" s="146"/>
      <c r="J8" s="146"/>
      <c r="K8" s="146"/>
      <c r="L8" s="70"/>
      <c r="M8" s="70"/>
      <c r="N8" s="70"/>
      <c r="O8" s="70"/>
      <c r="P8" s="70"/>
    </row>
    <row r="9" spans="3:16" ht="16.5">
      <c r="C9" s="71" t="s">
        <v>4</v>
      </c>
      <c r="D9" s="71"/>
      <c r="E9" s="71"/>
      <c r="G9" s="72"/>
      <c r="H9" s="72"/>
      <c r="I9" s="151">
        <f>'[1]ОСВ'!$G$2</f>
        <v>42004</v>
      </c>
      <c r="J9" s="151"/>
      <c r="K9" s="73"/>
      <c r="L9" s="73"/>
      <c r="M9" s="73"/>
      <c r="N9" s="74"/>
      <c r="O9" s="74"/>
      <c r="P9" s="74"/>
    </row>
    <row r="10" spans="3:11" ht="16.5">
      <c r="C10" s="69"/>
      <c r="D10" s="69"/>
      <c r="E10" s="69"/>
      <c r="F10" s="69"/>
      <c r="G10" s="69"/>
      <c r="H10" s="69"/>
      <c r="K10" s="68"/>
    </row>
    <row r="11" spans="3:16" ht="16.5">
      <c r="C11" s="69" t="s">
        <v>434</v>
      </c>
      <c r="D11" s="69"/>
      <c r="E11" s="69"/>
      <c r="F11" s="69"/>
      <c r="G11" s="69"/>
      <c r="H11" s="69"/>
      <c r="J11" s="75"/>
      <c r="K11" s="76"/>
      <c r="L11" s="77"/>
      <c r="M11" s="77"/>
      <c r="N11" s="77"/>
      <c r="O11" s="77"/>
      <c r="P11" s="77"/>
    </row>
    <row r="12" spans="3:10" ht="16.5">
      <c r="C12" s="69" t="s">
        <v>5</v>
      </c>
      <c r="D12" s="69"/>
      <c r="E12" s="69"/>
      <c r="F12" s="69"/>
      <c r="G12" s="69"/>
      <c r="H12" s="69"/>
      <c r="J12" s="75"/>
    </row>
    <row r="13" spans="3:16" ht="16.5">
      <c r="C13" s="69" t="s">
        <v>6</v>
      </c>
      <c r="D13" s="69"/>
      <c r="E13" s="69"/>
      <c r="F13" s="69"/>
      <c r="G13" s="69"/>
      <c r="H13" s="69"/>
      <c r="J13" s="78"/>
      <c r="K13" s="78"/>
      <c r="L13" s="79"/>
      <c r="M13" s="79"/>
      <c r="N13" s="79"/>
      <c r="O13" s="79"/>
      <c r="P13" s="79"/>
    </row>
    <row r="14" spans="3:16" ht="16.5">
      <c r="C14" s="69" t="s">
        <v>7</v>
      </c>
      <c r="D14" s="69"/>
      <c r="E14" s="69"/>
      <c r="F14" s="69"/>
      <c r="G14" s="69"/>
      <c r="H14" s="69"/>
      <c r="J14" s="78"/>
      <c r="K14" s="78"/>
      <c r="L14" s="79"/>
      <c r="M14" s="79"/>
      <c r="N14" s="79"/>
      <c r="O14" s="79"/>
      <c r="P14" s="79"/>
    </row>
    <row r="15" spans="3:16" ht="16.5">
      <c r="C15" s="80" t="s">
        <v>433</v>
      </c>
      <c r="D15" s="80"/>
      <c r="E15" s="80"/>
      <c r="F15" s="69"/>
      <c r="G15" s="69"/>
      <c r="H15" s="69"/>
      <c r="J15" s="81"/>
      <c r="K15" s="78"/>
      <c r="L15" s="77"/>
      <c r="M15" s="77"/>
      <c r="N15" s="79"/>
      <c r="O15" s="79"/>
      <c r="P15" s="77"/>
    </row>
    <row r="16" spans="3:16" ht="16.5">
      <c r="C16" s="69" t="s">
        <v>8</v>
      </c>
      <c r="D16" s="69"/>
      <c r="E16" s="69"/>
      <c r="F16" s="69"/>
      <c r="G16" s="69"/>
      <c r="H16" s="69"/>
      <c r="J16" s="75"/>
      <c r="K16" s="77"/>
      <c r="L16" s="77"/>
      <c r="M16" s="77"/>
      <c r="N16" s="77"/>
      <c r="O16" s="79"/>
      <c r="P16" s="77"/>
    </row>
    <row r="17" spans="3:16" ht="15.75" customHeight="1">
      <c r="C17" s="69" t="s">
        <v>9</v>
      </c>
      <c r="D17" s="69"/>
      <c r="E17" s="69"/>
      <c r="F17" s="69"/>
      <c r="G17" s="69"/>
      <c r="H17" s="69"/>
      <c r="J17" s="81"/>
      <c r="K17" s="82"/>
      <c r="L17" s="82"/>
      <c r="M17" s="82"/>
      <c r="N17" s="82"/>
      <c r="O17" s="82"/>
      <c r="P17" s="82"/>
    </row>
    <row r="18" spans="3:16" ht="15.75" customHeight="1">
      <c r="C18" s="69"/>
      <c r="D18" s="69"/>
      <c r="E18" s="69"/>
      <c r="F18" s="69"/>
      <c r="G18" s="69"/>
      <c r="H18" s="69"/>
      <c r="J18" s="81"/>
      <c r="K18" s="81"/>
      <c r="L18" s="60"/>
      <c r="M18" s="60"/>
      <c r="N18" s="83"/>
      <c r="O18" s="60"/>
      <c r="P18" s="83"/>
    </row>
    <row r="19" spans="3:16" ht="15.75" customHeight="1">
      <c r="C19" s="69"/>
      <c r="D19" s="69"/>
      <c r="E19" s="69"/>
      <c r="F19" s="69"/>
      <c r="G19" s="69"/>
      <c r="H19" s="69"/>
      <c r="J19" s="81"/>
      <c r="L19" s="84"/>
      <c r="M19" s="84"/>
      <c r="N19" s="68"/>
      <c r="O19" s="68"/>
      <c r="P19" s="68"/>
    </row>
    <row r="20" spans="11:16" ht="15.75" customHeight="1">
      <c r="K20" s="85" t="str">
        <f>$J$1</f>
        <v>тыс.тенге</v>
      </c>
      <c r="L20" s="86" t="s">
        <v>10</v>
      </c>
      <c r="M20" s="85"/>
      <c r="N20" s="85" t="s">
        <v>11</v>
      </c>
      <c r="O20" s="85"/>
      <c r="P20" s="85"/>
    </row>
    <row r="21" spans="3:16" s="87" customFormat="1" ht="54.75" customHeight="1">
      <c r="C21" s="147" t="s">
        <v>12</v>
      </c>
      <c r="D21" s="147" t="s">
        <v>13</v>
      </c>
      <c r="E21" s="88" t="s">
        <v>14</v>
      </c>
      <c r="F21" s="147"/>
      <c r="G21" s="88"/>
      <c r="H21" s="88"/>
      <c r="I21" s="149" t="s">
        <v>15</v>
      </c>
      <c r="J21" s="89" t="s">
        <v>16</v>
      </c>
      <c r="K21" s="89" t="s">
        <v>17</v>
      </c>
      <c r="L21" s="89" t="s">
        <v>18</v>
      </c>
      <c r="M21" s="90" t="s">
        <v>19</v>
      </c>
      <c r="N21" s="89" t="s">
        <v>20</v>
      </c>
      <c r="O21" s="89" t="s">
        <v>17</v>
      </c>
      <c r="P21" s="89" t="s">
        <v>21</v>
      </c>
    </row>
    <row r="22" spans="3:16" s="91" customFormat="1" ht="20.25" customHeight="1">
      <c r="C22" s="148"/>
      <c r="D22" s="148"/>
      <c r="E22" s="92"/>
      <c r="F22" s="148"/>
      <c r="G22" s="92"/>
      <c r="H22" s="92"/>
      <c r="I22" s="150"/>
      <c r="J22" s="93">
        <v>42004</v>
      </c>
      <c r="K22" s="93">
        <v>41640</v>
      </c>
      <c r="L22" s="93">
        <v>41639</v>
      </c>
      <c r="M22" s="94"/>
      <c r="N22" s="93">
        <v>40909</v>
      </c>
      <c r="O22" s="93">
        <v>41275</v>
      </c>
      <c r="P22" s="93"/>
    </row>
    <row r="23" spans="3:16" ht="15.75" customHeight="1">
      <c r="C23" s="95" t="s">
        <v>22</v>
      </c>
      <c r="D23" s="95" t="s">
        <v>23</v>
      </c>
      <c r="E23" s="95"/>
      <c r="F23" s="96" t="s">
        <v>24</v>
      </c>
      <c r="G23" s="96"/>
      <c r="H23" s="96"/>
      <c r="I23" s="97"/>
      <c r="J23" s="98"/>
      <c r="K23" s="98"/>
      <c r="L23" s="98"/>
      <c r="M23" s="98"/>
      <c r="N23" s="98"/>
      <c r="O23" s="98"/>
      <c r="P23" s="98"/>
    </row>
    <row r="24" spans="1:16" ht="16.5">
      <c r="A24" s="60">
        <v>1</v>
      </c>
      <c r="C24" s="96" t="s">
        <v>25</v>
      </c>
      <c r="D24" s="96" t="s">
        <v>26</v>
      </c>
      <c r="E24" s="99"/>
      <c r="F24" s="96" t="s">
        <v>27</v>
      </c>
      <c r="G24" s="100" t="s">
        <v>25</v>
      </c>
      <c r="H24" s="101" t="s">
        <v>25</v>
      </c>
      <c r="I24" s="97" t="s">
        <v>28</v>
      </c>
      <c r="J24" s="102">
        <v>2933745</v>
      </c>
      <c r="K24" s="103">
        <v>840792</v>
      </c>
      <c r="L24" s="103">
        <v>1017426</v>
      </c>
      <c r="M24" s="102">
        <f>J24-L24</f>
        <v>1916319</v>
      </c>
      <c r="N24" s="103">
        <v>1550934</v>
      </c>
      <c r="O24" s="103">
        <v>1098761</v>
      </c>
      <c r="P24" s="103">
        <f>K24-O24</f>
        <v>-257969</v>
      </c>
    </row>
    <row r="25" spans="1:16" ht="33">
      <c r="A25" s="60">
        <v>1</v>
      </c>
      <c r="C25" s="96" t="s">
        <v>29</v>
      </c>
      <c r="D25" s="96" t="s">
        <v>30</v>
      </c>
      <c r="E25" s="96"/>
      <c r="F25" s="96"/>
      <c r="G25" s="100"/>
      <c r="H25" s="100"/>
      <c r="I25" s="97" t="s">
        <v>31</v>
      </c>
      <c r="J25" s="103">
        <v>0</v>
      </c>
      <c r="K25" s="103">
        <v>0</v>
      </c>
      <c r="L25" s="103">
        <v>0</v>
      </c>
      <c r="M25" s="103">
        <f aca="true" t="shared" si="0" ref="M25:M48">J25-L25</f>
        <v>0</v>
      </c>
      <c r="N25" s="103">
        <v>0</v>
      </c>
      <c r="O25" s="103">
        <v>0</v>
      </c>
      <c r="P25" s="103">
        <f aca="true" t="shared" si="1" ref="P25:P48">K25-O25</f>
        <v>0</v>
      </c>
    </row>
    <row r="26" spans="1:16" ht="16.5">
      <c r="A26" s="60">
        <v>1</v>
      </c>
      <c r="C26" s="96" t="s">
        <v>32</v>
      </c>
      <c r="D26" s="96"/>
      <c r="E26" s="96"/>
      <c r="F26" s="96"/>
      <c r="G26" s="100"/>
      <c r="H26" s="100"/>
      <c r="I26" s="97" t="s">
        <v>33</v>
      </c>
      <c r="J26" s="103">
        <v>0</v>
      </c>
      <c r="K26" s="103">
        <v>0</v>
      </c>
      <c r="L26" s="103">
        <v>0</v>
      </c>
      <c r="M26" s="103">
        <f t="shared" si="0"/>
        <v>0</v>
      </c>
      <c r="N26" s="103">
        <v>0</v>
      </c>
      <c r="O26" s="103">
        <v>0</v>
      </c>
      <c r="P26" s="103">
        <f t="shared" si="1"/>
        <v>0</v>
      </c>
    </row>
    <row r="27" spans="1:16" ht="33">
      <c r="A27" s="60">
        <v>1</v>
      </c>
      <c r="C27" s="96" t="s">
        <v>34</v>
      </c>
      <c r="D27" s="96"/>
      <c r="E27" s="96"/>
      <c r="F27" s="96"/>
      <c r="G27" s="100"/>
      <c r="H27" s="100"/>
      <c r="I27" s="97" t="s">
        <v>35</v>
      </c>
      <c r="J27" s="102">
        <v>0</v>
      </c>
      <c r="K27" s="102">
        <v>0</v>
      </c>
      <c r="L27" s="103">
        <v>0</v>
      </c>
      <c r="M27" s="103">
        <f t="shared" si="0"/>
        <v>0</v>
      </c>
      <c r="N27" s="103">
        <v>0</v>
      </c>
      <c r="O27" s="103">
        <v>0</v>
      </c>
      <c r="P27" s="103">
        <f t="shared" si="1"/>
        <v>0</v>
      </c>
    </row>
    <row r="28" spans="1:16" ht="16.5">
      <c r="A28" s="60">
        <v>1</v>
      </c>
      <c r="C28" s="96" t="s">
        <v>36</v>
      </c>
      <c r="D28" s="96"/>
      <c r="E28" s="96"/>
      <c r="F28" s="96"/>
      <c r="G28" s="100"/>
      <c r="H28" s="100"/>
      <c r="I28" s="97" t="s">
        <v>37</v>
      </c>
      <c r="J28" s="102">
        <v>0</v>
      </c>
      <c r="K28" s="102">
        <v>0</v>
      </c>
      <c r="L28" s="103">
        <v>0</v>
      </c>
      <c r="M28" s="103">
        <f t="shared" si="0"/>
        <v>0</v>
      </c>
      <c r="N28" s="103">
        <v>0</v>
      </c>
      <c r="O28" s="103">
        <v>0</v>
      </c>
      <c r="P28" s="103">
        <f t="shared" si="1"/>
        <v>0</v>
      </c>
    </row>
    <row r="29" spans="1:16" ht="49.5">
      <c r="A29" s="60">
        <v>1</v>
      </c>
      <c r="C29" s="96" t="s">
        <v>38</v>
      </c>
      <c r="D29" s="96" t="s">
        <v>39</v>
      </c>
      <c r="E29" s="96"/>
      <c r="F29" s="96"/>
      <c r="G29" s="100" t="s">
        <v>40</v>
      </c>
      <c r="H29" s="104" t="s">
        <v>40</v>
      </c>
      <c r="I29" s="97" t="s">
        <v>41</v>
      </c>
      <c r="J29" s="102">
        <v>95620</v>
      </c>
      <c r="K29" s="102">
        <v>80000</v>
      </c>
      <c r="L29" s="103">
        <v>50246</v>
      </c>
      <c r="M29" s="103">
        <f t="shared" si="0"/>
        <v>45374</v>
      </c>
      <c r="N29" s="103">
        <v>56709</v>
      </c>
      <c r="O29" s="103">
        <v>61077</v>
      </c>
      <c r="P29" s="103">
        <f t="shared" si="1"/>
        <v>18923</v>
      </c>
    </row>
    <row r="30" spans="1:16" ht="33">
      <c r="A30" s="60">
        <v>1</v>
      </c>
      <c r="C30" s="96" t="s">
        <v>42</v>
      </c>
      <c r="D30" s="96" t="s">
        <v>43</v>
      </c>
      <c r="E30" s="105" t="s">
        <v>44</v>
      </c>
      <c r="F30" s="96" t="s">
        <v>45</v>
      </c>
      <c r="G30" s="100"/>
      <c r="H30" s="100"/>
      <c r="I30" s="97" t="s">
        <v>46</v>
      </c>
      <c r="J30" s="102">
        <v>86470</v>
      </c>
      <c r="K30" s="102">
        <v>80000</v>
      </c>
      <c r="L30" s="103">
        <v>50246</v>
      </c>
      <c r="M30" s="103">
        <f t="shared" si="0"/>
        <v>36224</v>
      </c>
      <c r="N30" s="103">
        <v>56709</v>
      </c>
      <c r="O30" s="103">
        <v>61077</v>
      </c>
      <c r="P30" s="103">
        <f t="shared" si="1"/>
        <v>18923</v>
      </c>
    </row>
    <row r="31" spans="1:16" ht="33">
      <c r="A31" s="60">
        <v>1</v>
      </c>
      <c r="C31" s="106" t="s">
        <v>47</v>
      </c>
      <c r="D31" s="106" t="s">
        <v>48</v>
      </c>
      <c r="E31" s="105" t="s">
        <v>44</v>
      </c>
      <c r="F31" s="107"/>
      <c r="G31" s="108"/>
      <c r="H31" s="108"/>
      <c r="I31" s="97" t="s">
        <v>49</v>
      </c>
      <c r="J31" s="102">
        <v>9150</v>
      </c>
      <c r="K31" s="102">
        <v>0</v>
      </c>
      <c r="L31" s="103">
        <v>0</v>
      </c>
      <c r="M31" s="103">
        <f t="shared" si="0"/>
        <v>9150</v>
      </c>
      <c r="N31" s="103">
        <v>0</v>
      </c>
      <c r="O31" s="103">
        <v>0</v>
      </c>
      <c r="P31" s="103">
        <f t="shared" si="1"/>
        <v>0</v>
      </c>
    </row>
    <row r="32" spans="1:16" ht="23.25" customHeight="1">
      <c r="A32" s="60">
        <v>1</v>
      </c>
      <c r="C32" s="96" t="s">
        <v>50</v>
      </c>
      <c r="D32" s="96" t="s">
        <v>51</v>
      </c>
      <c r="E32" s="105" t="s">
        <v>51</v>
      </c>
      <c r="F32" s="96"/>
      <c r="G32" s="100" t="s">
        <v>52</v>
      </c>
      <c r="H32" s="104" t="s">
        <v>53</v>
      </c>
      <c r="I32" s="97" t="s">
        <v>54</v>
      </c>
      <c r="J32" s="102">
        <v>1899094</v>
      </c>
      <c r="K32" s="102">
        <v>2198183</v>
      </c>
      <c r="L32" s="103">
        <v>2305726</v>
      </c>
      <c r="M32" s="103">
        <f t="shared" si="0"/>
        <v>-406632</v>
      </c>
      <c r="N32" s="103">
        <v>2367096.1</v>
      </c>
      <c r="O32" s="103">
        <v>1808727</v>
      </c>
      <c r="P32" s="103">
        <f t="shared" si="1"/>
        <v>389456</v>
      </c>
    </row>
    <row r="33" spans="1:16" ht="33">
      <c r="A33" s="60">
        <v>1</v>
      </c>
      <c r="C33" s="96" t="s">
        <v>55</v>
      </c>
      <c r="D33" s="96" t="s">
        <v>56</v>
      </c>
      <c r="E33" s="96"/>
      <c r="F33" s="96" t="s">
        <v>57</v>
      </c>
      <c r="G33" s="100"/>
      <c r="H33" s="100"/>
      <c r="I33" s="97" t="s">
        <v>58</v>
      </c>
      <c r="J33" s="102">
        <v>1910599</v>
      </c>
      <c r="K33" s="102">
        <v>2172956</v>
      </c>
      <c r="L33" s="103">
        <v>2360302</v>
      </c>
      <c r="M33" s="102">
        <f t="shared" si="0"/>
        <v>-449703</v>
      </c>
      <c r="N33" s="103">
        <v>2393980.1</v>
      </c>
      <c r="O33" s="103">
        <v>1837366</v>
      </c>
      <c r="P33" s="103">
        <f t="shared" si="1"/>
        <v>335590</v>
      </c>
    </row>
    <row r="34" spans="1:16" ht="33">
      <c r="A34" s="60">
        <v>1</v>
      </c>
      <c r="C34" s="96" t="s">
        <v>59</v>
      </c>
      <c r="D34" s="96"/>
      <c r="E34" s="96"/>
      <c r="F34" s="96" t="s">
        <v>60</v>
      </c>
      <c r="G34" s="100"/>
      <c r="H34" s="100"/>
      <c r="I34" s="97" t="s">
        <v>61</v>
      </c>
      <c r="J34" s="102">
        <v>0</v>
      </c>
      <c r="K34" s="102">
        <v>79803</v>
      </c>
      <c r="L34" s="103">
        <v>0</v>
      </c>
      <c r="M34" s="102">
        <f t="shared" si="0"/>
        <v>0</v>
      </c>
      <c r="N34" s="103">
        <v>0</v>
      </c>
      <c r="O34" s="103">
        <v>0</v>
      </c>
      <c r="P34" s="103">
        <f t="shared" si="1"/>
        <v>79803</v>
      </c>
    </row>
    <row r="35" spans="1:16" ht="33">
      <c r="A35" s="60">
        <v>1</v>
      </c>
      <c r="C35" s="96" t="s">
        <v>62</v>
      </c>
      <c r="D35" s="96" t="s">
        <v>63</v>
      </c>
      <c r="E35" s="96"/>
      <c r="F35" s="96" t="s">
        <v>64</v>
      </c>
      <c r="G35" s="100"/>
      <c r="H35" s="100"/>
      <c r="I35" s="97" t="s">
        <v>65</v>
      </c>
      <c r="J35" s="102">
        <v>0</v>
      </c>
      <c r="K35" s="102">
        <v>0</v>
      </c>
      <c r="L35" s="103">
        <v>0</v>
      </c>
      <c r="M35" s="103">
        <f t="shared" si="0"/>
        <v>0</v>
      </c>
      <c r="N35" s="103">
        <v>0</v>
      </c>
      <c r="O35" s="103">
        <v>0</v>
      </c>
      <c r="P35" s="103">
        <f t="shared" si="1"/>
        <v>0</v>
      </c>
    </row>
    <row r="36" spans="1:16" ht="33">
      <c r="A36" s="60">
        <v>1</v>
      </c>
      <c r="C36" s="96" t="s">
        <v>66</v>
      </c>
      <c r="D36" s="96" t="s">
        <v>67</v>
      </c>
      <c r="E36" s="96"/>
      <c r="F36" s="96" t="s">
        <v>68</v>
      </c>
      <c r="G36" s="100"/>
      <c r="H36" s="100"/>
      <c r="I36" s="97" t="s">
        <v>69</v>
      </c>
      <c r="J36" s="102">
        <v>-11505</v>
      </c>
      <c r="K36" s="102">
        <v>-54576</v>
      </c>
      <c r="L36" s="103">
        <v>-54576</v>
      </c>
      <c r="M36" s="103">
        <f t="shared" si="0"/>
        <v>43071</v>
      </c>
      <c r="N36" s="103">
        <v>-26884</v>
      </c>
      <c r="O36" s="103">
        <v>-28639</v>
      </c>
      <c r="P36" s="103">
        <f t="shared" si="1"/>
        <v>-25937</v>
      </c>
    </row>
    <row r="37" spans="1:16" ht="33">
      <c r="A37" s="60">
        <v>1</v>
      </c>
      <c r="C37" s="109" t="s">
        <v>70</v>
      </c>
      <c r="D37" s="109" t="s">
        <v>71</v>
      </c>
      <c r="E37" s="105" t="s">
        <v>72</v>
      </c>
      <c r="F37" s="110"/>
      <c r="G37" s="100" t="s">
        <v>73</v>
      </c>
      <c r="H37" s="111" t="s">
        <v>74</v>
      </c>
      <c r="I37" s="97" t="s">
        <v>75</v>
      </c>
      <c r="J37" s="102">
        <v>0</v>
      </c>
      <c r="K37" s="102">
        <v>119452</v>
      </c>
      <c r="L37" s="103">
        <v>47427</v>
      </c>
      <c r="M37" s="103">
        <f t="shared" si="0"/>
        <v>-47427</v>
      </c>
      <c r="N37" s="103">
        <v>102259</v>
      </c>
      <c r="O37" s="103">
        <v>205251</v>
      </c>
      <c r="P37" s="103">
        <f t="shared" si="1"/>
        <v>-85799</v>
      </c>
    </row>
    <row r="38" spans="1:16" ht="16.5">
      <c r="A38" s="60">
        <v>1</v>
      </c>
      <c r="C38" s="109" t="s">
        <v>76</v>
      </c>
      <c r="D38" s="109" t="s">
        <v>77</v>
      </c>
      <c r="E38" s="105" t="s">
        <v>77</v>
      </c>
      <c r="F38" s="109"/>
      <c r="G38" s="100" t="s">
        <v>78</v>
      </c>
      <c r="H38" s="111" t="s">
        <v>78</v>
      </c>
      <c r="I38" s="97" t="s">
        <v>79</v>
      </c>
      <c r="J38" s="102">
        <v>1077292</v>
      </c>
      <c r="K38" s="102">
        <v>851858</v>
      </c>
      <c r="L38" s="103">
        <v>854369</v>
      </c>
      <c r="M38" s="103">
        <f t="shared" si="0"/>
        <v>222923</v>
      </c>
      <c r="N38" s="103">
        <v>1029356</v>
      </c>
      <c r="O38" s="103">
        <v>989495</v>
      </c>
      <c r="P38" s="103">
        <f t="shared" si="1"/>
        <v>-137637</v>
      </c>
    </row>
    <row r="39" spans="1:16" ht="33">
      <c r="A39" s="60">
        <v>1</v>
      </c>
      <c r="C39" s="109" t="s">
        <v>80</v>
      </c>
      <c r="D39" s="109" t="s">
        <v>81</v>
      </c>
      <c r="E39" s="109"/>
      <c r="F39" s="109" t="s">
        <v>82</v>
      </c>
      <c r="G39" s="100"/>
      <c r="H39" s="100"/>
      <c r="I39" s="97" t="s">
        <v>83</v>
      </c>
      <c r="J39" s="102">
        <v>240148</v>
      </c>
      <c r="K39" s="102">
        <v>199624</v>
      </c>
      <c r="L39" s="103">
        <v>199761</v>
      </c>
      <c r="M39" s="103">
        <f t="shared" si="0"/>
        <v>40387</v>
      </c>
      <c r="N39" s="103">
        <v>231130</v>
      </c>
      <c r="O39" s="103">
        <v>214259</v>
      </c>
      <c r="P39" s="103">
        <f t="shared" si="1"/>
        <v>-14635</v>
      </c>
    </row>
    <row r="40" spans="1:16" ht="33">
      <c r="A40" s="60">
        <v>1</v>
      </c>
      <c r="C40" s="109" t="s">
        <v>84</v>
      </c>
      <c r="D40" s="109" t="s">
        <v>85</v>
      </c>
      <c r="E40" s="109"/>
      <c r="F40" s="109" t="s">
        <v>86</v>
      </c>
      <c r="G40" s="100"/>
      <c r="H40" s="100"/>
      <c r="I40" s="97" t="s">
        <v>87</v>
      </c>
      <c r="J40" s="102">
        <v>23292</v>
      </c>
      <c r="K40" s="102">
        <v>23028</v>
      </c>
      <c r="L40" s="103">
        <v>23028</v>
      </c>
      <c r="M40" s="103">
        <f t="shared" si="0"/>
        <v>264</v>
      </c>
      <c r="N40" s="103">
        <v>10377</v>
      </c>
      <c r="O40" s="103">
        <v>15898</v>
      </c>
      <c r="P40" s="103">
        <f t="shared" si="1"/>
        <v>7130</v>
      </c>
    </row>
    <row r="41" spans="1:16" ht="33">
      <c r="A41" s="60">
        <v>1</v>
      </c>
      <c r="C41" s="109" t="s">
        <v>88</v>
      </c>
      <c r="D41" s="109"/>
      <c r="E41" s="109"/>
      <c r="F41" s="109" t="s">
        <v>89</v>
      </c>
      <c r="G41" s="100"/>
      <c r="H41" s="100"/>
      <c r="I41" s="97" t="s">
        <v>90</v>
      </c>
      <c r="J41" s="102"/>
      <c r="K41" s="102"/>
      <c r="L41" s="103"/>
      <c r="M41" s="103">
        <f t="shared" si="0"/>
        <v>0</v>
      </c>
      <c r="N41" s="103"/>
      <c r="O41" s="103"/>
      <c r="P41" s="103">
        <f t="shared" si="1"/>
        <v>0</v>
      </c>
    </row>
    <row r="42" spans="1:16" ht="33">
      <c r="A42" s="60">
        <v>1</v>
      </c>
      <c r="C42" s="109" t="s">
        <v>91</v>
      </c>
      <c r="D42" s="109" t="s">
        <v>92</v>
      </c>
      <c r="E42" s="109"/>
      <c r="F42" s="109" t="s">
        <v>93</v>
      </c>
      <c r="G42" s="100"/>
      <c r="H42" s="100"/>
      <c r="I42" s="97" t="s">
        <v>94</v>
      </c>
      <c r="J42" s="102">
        <v>155271</v>
      </c>
      <c r="K42" s="102">
        <v>170083</v>
      </c>
      <c r="L42" s="103">
        <v>172457</v>
      </c>
      <c r="M42" s="103">
        <f t="shared" si="0"/>
        <v>-17186</v>
      </c>
      <c r="N42" s="103">
        <v>145289</v>
      </c>
      <c r="O42" s="103">
        <v>149737</v>
      </c>
      <c r="P42" s="103">
        <f t="shared" si="1"/>
        <v>20346</v>
      </c>
    </row>
    <row r="43" spans="1:16" ht="33">
      <c r="A43" s="60">
        <v>1</v>
      </c>
      <c r="C43" s="96" t="s">
        <v>95</v>
      </c>
      <c r="D43" s="96" t="s">
        <v>96</v>
      </c>
      <c r="E43" s="96"/>
      <c r="F43" s="110"/>
      <c r="G43" s="100"/>
      <c r="H43" s="100"/>
      <c r="I43" s="97" t="s">
        <v>97</v>
      </c>
      <c r="J43" s="102">
        <v>-4641</v>
      </c>
      <c r="K43" s="102">
        <v>-5752</v>
      </c>
      <c r="L43" s="103">
        <v>-5752</v>
      </c>
      <c r="M43" s="103">
        <f t="shared" si="0"/>
        <v>1111</v>
      </c>
      <c r="N43" s="103">
        <v>-6591</v>
      </c>
      <c r="O43" s="103">
        <v>-6229</v>
      </c>
      <c r="P43" s="103">
        <f t="shared" si="1"/>
        <v>477</v>
      </c>
    </row>
    <row r="44" spans="1:16" ht="33">
      <c r="A44" s="60">
        <v>1</v>
      </c>
      <c r="C44" s="96" t="s">
        <v>98</v>
      </c>
      <c r="D44" s="96" t="s">
        <v>99</v>
      </c>
      <c r="E44" s="96"/>
      <c r="F44" s="96" t="s">
        <v>100</v>
      </c>
      <c r="G44" s="100"/>
      <c r="H44" s="100"/>
      <c r="I44" s="97" t="s">
        <v>101</v>
      </c>
      <c r="J44" s="102">
        <v>663222</v>
      </c>
      <c r="K44" s="102">
        <v>464875</v>
      </c>
      <c r="L44" s="103">
        <v>464875</v>
      </c>
      <c r="M44" s="102">
        <f t="shared" si="0"/>
        <v>198347</v>
      </c>
      <c r="N44" s="103">
        <v>649151</v>
      </c>
      <c r="O44" s="103">
        <v>615830</v>
      </c>
      <c r="P44" s="103">
        <f t="shared" si="1"/>
        <v>-150955</v>
      </c>
    </row>
    <row r="45" spans="1:16" ht="16.5">
      <c r="A45" s="60">
        <v>1</v>
      </c>
      <c r="C45" s="96" t="s">
        <v>102</v>
      </c>
      <c r="D45" s="96" t="s">
        <v>103</v>
      </c>
      <c r="E45" s="96"/>
      <c r="F45" s="96"/>
      <c r="G45" s="100"/>
      <c r="H45" s="100"/>
      <c r="I45" s="97" t="s">
        <v>104</v>
      </c>
      <c r="J45" s="102">
        <v>237598</v>
      </c>
      <c r="K45" s="102">
        <v>230913</v>
      </c>
      <c r="L45" s="103">
        <v>248809</v>
      </c>
      <c r="M45" s="103">
        <f t="shared" si="0"/>
        <v>-11211</v>
      </c>
      <c r="N45" s="103">
        <v>250335</v>
      </c>
      <c r="O45" s="103">
        <v>188825</v>
      </c>
      <c r="P45" s="103">
        <f t="shared" si="1"/>
        <v>42088</v>
      </c>
    </row>
    <row r="46" spans="1:16" ht="33">
      <c r="A46" s="60">
        <v>1</v>
      </c>
      <c r="C46" s="112" t="s">
        <v>105</v>
      </c>
      <c r="D46" s="112" t="s">
        <v>106</v>
      </c>
      <c r="E46" s="105" t="s">
        <v>44</v>
      </c>
      <c r="F46" s="110"/>
      <c r="G46" s="100" t="s">
        <v>107</v>
      </c>
      <c r="H46" s="111" t="s">
        <v>107</v>
      </c>
      <c r="I46" s="97" t="s">
        <v>108</v>
      </c>
      <c r="J46" s="102">
        <v>216752</v>
      </c>
      <c r="K46" s="102">
        <v>206697</v>
      </c>
      <c r="L46" s="103">
        <v>221678</v>
      </c>
      <c r="M46" s="102">
        <f t="shared" si="0"/>
        <v>-4926</v>
      </c>
      <c r="N46" s="103">
        <v>217605</v>
      </c>
      <c r="O46" s="103">
        <v>159076</v>
      </c>
      <c r="P46" s="103">
        <f t="shared" si="1"/>
        <v>47621</v>
      </c>
    </row>
    <row r="47" spans="1:16" ht="21" customHeight="1">
      <c r="A47" s="60">
        <v>1</v>
      </c>
      <c r="C47" s="96" t="s">
        <v>109</v>
      </c>
      <c r="D47" s="96" t="s">
        <v>110</v>
      </c>
      <c r="E47" s="105" t="s">
        <v>72</v>
      </c>
      <c r="F47" s="96" t="s">
        <v>111</v>
      </c>
      <c r="G47" s="100" t="s">
        <v>40</v>
      </c>
      <c r="H47" s="113" t="s">
        <v>40</v>
      </c>
      <c r="I47" s="97" t="s">
        <v>112</v>
      </c>
      <c r="J47" s="102">
        <v>4826</v>
      </c>
      <c r="K47" s="102">
        <v>5153</v>
      </c>
      <c r="L47" s="103">
        <v>7184</v>
      </c>
      <c r="M47" s="103">
        <f t="shared" si="0"/>
        <v>-2358</v>
      </c>
      <c r="N47" s="103">
        <v>3953</v>
      </c>
      <c r="O47" s="103">
        <v>10052</v>
      </c>
      <c r="P47" s="103">
        <f t="shared" si="1"/>
        <v>-4899</v>
      </c>
    </row>
    <row r="48" spans="1:16" ht="17.25" customHeight="1">
      <c r="A48" s="60">
        <v>1</v>
      </c>
      <c r="C48" s="96" t="s">
        <v>102</v>
      </c>
      <c r="D48" s="96" t="s">
        <v>103</v>
      </c>
      <c r="E48" s="114" t="s">
        <v>51</v>
      </c>
      <c r="F48" s="96" t="s">
        <v>113</v>
      </c>
      <c r="G48" s="100" t="s">
        <v>40</v>
      </c>
      <c r="H48" s="104" t="s">
        <v>40</v>
      </c>
      <c r="I48" s="97" t="s">
        <v>114</v>
      </c>
      <c r="J48" s="102">
        <v>16020</v>
      </c>
      <c r="K48" s="102">
        <v>19063</v>
      </c>
      <c r="L48" s="103">
        <v>19947</v>
      </c>
      <c r="M48" s="103">
        <f t="shared" si="0"/>
        <v>-3927</v>
      </c>
      <c r="N48" s="103">
        <v>28777</v>
      </c>
      <c r="O48" s="103">
        <v>19697</v>
      </c>
      <c r="P48" s="103">
        <f t="shared" si="1"/>
        <v>-634</v>
      </c>
    </row>
    <row r="49" spans="1:16" s="115" customFormat="1" ht="33">
      <c r="A49" s="115">
        <v>1</v>
      </c>
      <c r="C49" s="95" t="s">
        <v>115</v>
      </c>
      <c r="D49" s="95" t="s">
        <v>116</v>
      </c>
      <c r="E49" s="95"/>
      <c r="F49" s="95"/>
      <c r="G49" s="116"/>
      <c r="H49" s="116"/>
      <c r="I49" s="117">
        <v>100</v>
      </c>
      <c r="J49" s="118">
        <v>6243349</v>
      </c>
      <c r="K49" s="118">
        <v>4321198</v>
      </c>
      <c r="L49" s="119">
        <v>4524003</v>
      </c>
      <c r="M49" s="119">
        <f aca="true" t="shared" si="2" ref="M49:M70">J49-L49</f>
        <v>1719346</v>
      </c>
      <c r="N49" s="119">
        <v>5356689.1</v>
      </c>
      <c r="O49" s="119">
        <v>4352136</v>
      </c>
      <c r="P49" s="103">
        <f aca="true" t="shared" si="3" ref="P49:P71">K49-O49</f>
        <v>-30938</v>
      </c>
    </row>
    <row r="50" spans="1:16" ht="33">
      <c r="A50" s="60">
        <v>1</v>
      </c>
      <c r="C50" s="96" t="s">
        <v>117</v>
      </c>
      <c r="D50" s="120"/>
      <c r="E50" s="120"/>
      <c r="F50" s="95"/>
      <c r="G50" s="121"/>
      <c r="H50" s="121"/>
      <c r="I50" s="97" t="s">
        <v>118</v>
      </c>
      <c r="J50" s="102">
        <v>0</v>
      </c>
      <c r="K50" s="102">
        <v>0</v>
      </c>
      <c r="L50" s="103">
        <v>0</v>
      </c>
      <c r="M50" s="103">
        <f t="shared" si="2"/>
        <v>0</v>
      </c>
      <c r="N50" s="103">
        <v>0</v>
      </c>
      <c r="O50" s="103">
        <v>0</v>
      </c>
      <c r="P50" s="103">
        <f t="shared" si="3"/>
        <v>0</v>
      </c>
    </row>
    <row r="51" spans="1:16" ht="33">
      <c r="A51" s="60">
        <v>1</v>
      </c>
      <c r="C51" s="95" t="s">
        <v>119</v>
      </c>
      <c r="D51" s="95" t="s">
        <v>120</v>
      </c>
      <c r="E51" s="95"/>
      <c r="F51" s="96" t="s">
        <v>121</v>
      </c>
      <c r="G51" s="100"/>
      <c r="H51" s="100"/>
      <c r="I51" s="97"/>
      <c r="J51" s="102"/>
      <c r="K51" s="102"/>
      <c r="L51" s="103"/>
      <c r="M51" s="103">
        <f t="shared" si="2"/>
        <v>0</v>
      </c>
      <c r="N51" s="103"/>
      <c r="O51" s="103"/>
      <c r="P51" s="103">
        <f t="shared" si="3"/>
        <v>0</v>
      </c>
    </row>
    <row r="52" spans="1:16" ht="33">
      <c r="A52" s="60">
        <v>1</v>
      </c>
      <c r="C52" s="96" t="s">
        <v>29</v>
      </c>
      <c r="D52" s="96" t="s">
        <v>122</v>
      </c>
      <c r="E52" s="96"/>
      <c r="F52" s="96"/>
      <c r="G52" s="100" t="s">
        <v>123</v>
      </c>
      <c r="H52" s="122" t="s">
        <v>123</v>
      </c>
      <c r="I52" s="97" t="s">
        <v>124</v>
      </c>
      <c r="J52" s="102">
        <v>0</v>
      </c>
      <c r="K52" s="102">
        <v>0</v>
      </c>
      <c r="L52" s="103">
        <v>0</v>
      </c>
      <c r="M52" s="103">
        <f t="shared" si="2"/>
        <v>0</v>
      </c>
      <c r="N52" s="103">
        <v>0</v>
      </c>
      <c r="O52" s="103">
        <v>0</v>
      </c>
      <c r="P52" s="103">
        <f t="shared" si="3"/>
        <v>0</v>
      </c>
    </row>
    <row r="53" spans="1:16" ht="16.5">
      <c r="A53" s="60">
        <v>1</v>
      </c>
      <c r="C53" s="112" t="s">
        <v>32</v>
      </c>
      <c r="D53" s="112"/>
      <c r="E53" s="112"/>
      <c r="F53" s="110"/>
      <c r="G53" s="100"/>
      <c r="H53" s="100"/>
      <c r="I53" s="97" t="s">
        <v>125</v>
      </c>
      <c r="J53" s="102">
        <v>0</v>
      </c>
      <c r="K53" s="102">
        <v>0</v>
      </c>
      <c r="L53" s="103">
        <v>0</v>
      </c>
      <c r="M53" s="103">
        <f t="shared" si="2"/>
        <v>0</v>
      </c>
      <c r="N53" s="103">
        <v>0</v>
      </c>
      <c r="O53" s="103">
        <v>0</v>
      </c>
      <c r="P53" s="103">
        <f t="shared" si="3"/>
        <v>0</v>
      </c>
    </row>
    <row r="54" spans="1:16" ht="33">
      <c r="A54" s="60">
        <v>1</v>
      </c>
      <c r="C54" s="112" t="s">
        <v>34</v>
      </c>
      <c r="D54" s="112"/>
      <c r="E54" s="112"/>
      <c r="F54" s="110"/>
      <c r="G54" s="100"/>
      <c r="H54" s="100"/>
      <c r="I54" s="97" t="s">
        <v>126</v>
      </c>
      <c r="J54" s="102">
        <v>0</v>
      </c>
      <c r="K54" s="102">
        <v>0</v>
      </c>
      <c r="L54" s="103">
        <v>0</v>
      </c>
      <c r="M54" s="103">
        <f t="shared" si="2"/>
        <v>0</v>
      </c>
      <c r="N54" s="103">
        <v>0</v>
      </c>
      <c r="O54" s="103">
        <v>0</v>
      </c>
      <c r="P54" s="103">
        <f t="shared" si="3"/>
        <v>0</v>
      </c>
    </row>
    <row r="55" spans="1:16" ht="16.5">
      <c r="A55" s="60">
        <v>1</v>
      </c>
      <c r="C55" s="112" t="s">
        <v>36</v>
      </c>
      <c r="D55" s="112"/>
      <c r="E55" s="112"/>
      <c r="F55" s="110"/>
      <c r="G55" s="100"/>
      <c r="H55" s="100"/>
      <c r="I55" s="97" t="s">
        <v>127</v>
      </c>
      <c r="J55" s="102">
        <v>0</v>
      </c>
      <c r="K55" s="102">
        <v>0</v>
      </c>
      <c r="L55" s="103">
        <v>0</v>
      </c>
      <c r="M55" s="103">
        <f t="shared" si="2"/>
        <v>0</v>
      </c>
      <c r="N55" s="103">
        <v>0</v>
      </c>
      <c r="O55" s="103">
        <v>0</v>
      </c>
      <c r="P55" s="103">
        <f t="shared" si="3"/>
        <v>0</v>
      </c>
    </row>
    <row r="56" spans="1:16" ht="16.5">
      <c r="A56" s="60">
        <v>1</v>
      </c>
      <c r="C56" s="112" t="s">
        <v>128</v>
      </c>
      <c r="D56" s="112"/>
      <c r="E56" s="112"/>
      <c r="F56" s="110"/>
      <c r="G56" s="100"/>
      <c r="H56" s="100"/>
      <c r="I56" s="97" t="s">
        <v>129</v>
      </c>
      <c r="J56" s="102">
        <v>0</v>
      </c>
      <c r="K56" s="102">
        <v>0</v>
      </c>
      <c r="L56" s="103">
        <v>0</v>
      </c>
      <c r="M56" s="103">
        <f t="shared" si="2"/>
        <v>0</v>
      </c>
      <c r="N56" s="103">
        <v>0</v>
      </c>
      <c r="O56" s="103">
        <v>0</v>
      </c>
      <c r="P56" s="103">
        <f t="shared" si="3"/>
        <v>0</v>
      </c>
    </row>
    <row r="57" spans="1:16" ht="18.75" customHeight="1">
      <c r="A57" s="60">
        <v>1</v>
      </c>
      <c r="C57" s="96" t="s">
        <v>130</v>
      </c>
      <c r="D57" s="96" t="s">
        <v>131</v>
      </c>
      <c r="E57" s="105" t="s">
        <v>132</v>
      </c>
      <c r="F57" s="96"/>
      <c r="G57" s="100" t="s">
        <v>123</v>
      </c>
      <c r="H57" s="104" t="s">
        <v>133</v>
      </c>
      <c r="I57" s="97" t="s">
        <v>134</v>
      </c>
      <c r="J57" s="102">
        <v>58391</v>
      </c>
      <c r="K57" s="102">
        <v>58970</v>
      </c>
      <c r="L57" s="103">
        <v>58970</v>
      </c>
      <c r="M57" s="103">
        <f t="shared" si="2"/>
        <v>-579</v>
      </c>
      <c r="N57" s="103">
        <v>12171</v>
      </c>
      <c r="O57" s="103">
        <v>55972</v>
      </c>
      <c r="P57" s="103">
        <f t="shared" si="3"/>
        <v>2998</v>
      </c>
    </row>
    <row r="58" spans="1:16" ht="33">
      <c r="A58" s="60">
        <v>1</v>
      </c>
      <c r="C58" s="96" t="s">
        <v>55</v>
      </c>
      <c r="D58" s="96"/>
      <c r="E58" s="96"/>
      <c r="F58" s="96" t="s">
        <v>135</v>
      </c>
      <c r="G58" s="100"/>
      <c r="H58" s="100"/>
      <c r="I58" s="97" t="s">
        <v>136</v>
      </c>
      <c r="J58" s="102">
        <v>57556</v>
      </c>
      <c r="K58" s="102">
        <v>58706</v>
      </c>
      <c r="L58" s="103">
        <v>58706</v>
      </c>
      <c r="M58" s="103">
        <f t="shared" si="2"/>
        <v>-1150</v>
      </c>
      <c r="N58" s="103">
        <v>176</v>
      </c>
      <c r="O58" s="103">
        <v>55528</v>
      </c>
      <c r="P58" s="103">
        <f t="shared" si="3"/>
        <v>3178</v>
      </c>
    </row>
    <row r="59" spans="1:16" ht="33">
      <c r="A59" s="60">
        <v>1</v>
      </c>
      <c r="C59" s="96" t="s">
        <v>59</v>
      </c>
      <c r="D59" s="96"/>
      <c r="E59" s="96"/>
      <c r="F59" s="96" t="s">
        <v>137</v>
      </c>
      <c r="G59" s="100"/>
      <c r="H59" s="100"/>
      <c r="I59" s="97" t="s">
        <v>138</v>
      </c>
      <c r="J59" s="102"/>
      <c r="K59" s="102"/>
      <c r="L59" s="103"/>
      <c r="M59" s="103">
        <f t="shared" si="2"/>
        <v>0</v>
      </c>
      <c r="N59" s="103"/>
      <c r="O59" s="103"/>
      <c r="P59" s="103">
        <f t="shared" si="3"/>
        <v>0</v>
      </c>
    </row>
    <row r="60" spans="1:16" ht="33">
      <c r="A60" s="60">
        <v>1</v>
      </c>
      <c r="C60" s="96" t="s">
        <v>62</v>
      </c>
      <c r="D60" s="96"/>
      <c r="E60" s="96"/>
      <c r="F60" s="96" t="s">
        <v>139</v>
      </c>
      <c r="G60" s="100"/>
      <c r="H60" s="100"/>
      <c r="I60" s="97" t="s">
        <v>140</v>
      </c>
      <c r="J60" s="102">
        <v>835</v>
      </c>
      <c r="K60" s="102">
        <v>264</v>
      </c>
      <c r="L60" s="103">
        <v>264</v>
      </c>
      <c r="M60" s="103">
        <f t="shared" si="2"/>
        <v>571</v>
      </c>
      <c r="N60" s="103">
        <v>11995</v>
      </c>
      <c r="O60" s="103">
        <v>444</v>
      </c>
      <c r="P60" s="103">
        <f t="shared" si="3"/>
        <v>-180</v>
      </c>
    </row>
    <row r="61" spans="1:16" ht="16.5">
      <c r="A61" s="60">
        <v>1</v>
      </c>
      <c r="C61" s="96" t="s">
        <v>141</v>
      </c>
      <c r="D61" s="96" t="s">
        <v>142</v>
      </c>
      <c r="E61" s="105" t="s">
        <v>143</v>
      </c>
      <c r="F61" s="96" t="s">
        <v>144</v>
      </c>
      <c r="G61" s="100" t="s">
        <v>145</v>
      </c>
      <c r="H61" s="123" t="s">
        <v>29</v>
      </c>
      <c r="I61" s="97" t="s">
        <v>146</v>
      </c>
      <c r="J61" s="102">
        <v>24000</v>
      </c>
      <c r="K61" s="102">
        <v>175934</v>
      </c>
      <c r="L61" s="103">
        <v>23999.89499999999</v>
      </c>
      <c r="M61" s="103">
        <f t="shared" si="2"/>
        <v>0.10500000001047738</v>
      </c>
      <c r="N61" s="103">
        <v>23999.89499999999</v>
      </c>
      <c r="O61" s="103">
        <v>23999.89499999999</v>
      </c>
      <c r="P61" s="103">
        <f t="shared" si="3"/>
        <v>151934.105</v>
      </c>
    </row>
    <row r="62" spans="1:16" ht="16.5">
      <c r="A62" s="60">
        <v>1</v>
      </c>
      <c r="C62" s="96" t="s">
        <v>147</v>
      </c>
      <c r="D62" s="96"/>
      <c r="E62" s="96"/>
      <c r="F62" s="96" t="s">
        <v>148</v>
      </c>
      <c r="G62" s="100"/>
      <c r="H62" s="100"/>
      <c r="I62" s="97" t="s">
        <v>149</v>
      </c>
      <c r="J62" s="102"/>
      <c r="K62" s="102">
        <v>0</v>
      </c>
      <c r="L62" s="103"/>
      <c r="M62" s="103">
        <f t="shared" si="2"/>
        <v>0</v>
      </c>
      <c r="N62" s="103">
        <v>0</v>
      </c>
      <c r="O62" s="103"/>
      <c r="P62" s="103">
        <f t="shared" si="3"/>
        <v>0</v>
      </c>
    </row>
    <row r="63" spans="1:16" ht="16.5">
      <c r="A63" s="60">
        <v>1</v>
      </c>
      <c r="C63" s="96" t="s">
        <v>150</v>
      </c>
      <c r="D63" s="96" t="s">
        <v>151</v>
      </c>
      <c r="E63" s="105" t="s">
        <v>152</v>
      </c>
      <c r="F63" s="96" t="s">
        <v>153</v>
      </c>
      <c r="G63" s="100" t="s">
        <v>154</v>
      </c>
      <c r="H63" s="123" t="s">
        <v>150</v>
      </c>
      <c r="I63" s="97" t="s">
        <v>155</v>
      </c>
      <c r="J63" s="102">
        <v>9295020</v>
      </c>
      <c r="K63" s="102">
        <v>9260794</v>
      </c>
      <c r="L63" s="103">
        <v>9329373.44486</v>
      </c>
      <c r="M63" s="102">
        <f t="shared" si="2"/>
        <v>-34353.44486000016</v>
      </c>
      <c r="N63" s="103">
        <v>7973413.654860001</v>
      </c>
      <c r="O63" s="103">
        <v>8630529.71586</v>
      </c>
      <c r="P63" s="103">
        <f t="shared" si="3"/>
        <v>630264.2841400001</v>
      </c>
    </row>
    <row r="64" spans="1:16" ht="16.5">
      <c r="A64" s="60">
        <v>1</v>
      </c>
      <c r="C64" s="96" t="s">
        <v>156</v>
      </c>
      <c r="D64" s="96"/>
      <c r="E64" s="96"/>
      <c r="F64" s="96" t="s">
        <v>157</v>
      </c>
      <c r="G64" s="100"/>
      <c r="H64" s="100"/>
      <c r="I64" s="97" t="s">
        <v>158</v>
      </c>
      <c r="J64" s="102"/>
      <c r="K64" s="102"/>
      <c r="L64" s="102"/>
      <c r="M64" s="102">
        <f t="shared" si="2"/>
        <v>0</v>
      </c>
      <c r="N64" s="102"/>
      <c r="O64" s="102"/>
      <c r="P64" s="103">
        <f t="shared" si="3"/>
        <v>0</v>
      </c>
    </row>
    <row r="65" spans="1:16" ht="16.5">
      <c r="A65" s="60">
        <v>1</v>
      </c>
      <c r="C65" s="109" t="s">
        <v>159</v>
      </c>
      <c r="D65" s="109"/>
      <c r="E65" s="109"/>
      <c r="F65" s="109" t="s">
        <v>160</v>
      </c>
      <c r="G65" s="100"/>
      <c r="H65" s="100"/>
      <c r="I65" s="97" t="s">
        <v>161</v>
      </c>
      <c r="J65" s="102"/>
      <c r="K65" s="102"/>
      <c r="L65" s="102"/>
      <c r="M65" s="102">
        <f t="shared" si="2"/>
        <v>0</v>
      </c>
      <c r="N65" s="102"/>
      <c r="O65" s="102"/>
      <c r="P65" s="103">
        <f t="shared" si="3"/>
        <v>0</v>
      </c>
    </row>
    <row r="66" spans="1:16" ht="16.5">
      <c r="A66" s="60">
        <v>1</v>
      </c>
      <c r="C66" s="96" t="s">
        <v>162</v>
      </c>
      <c r="D66" s="96" t="s">
        <v>163</v>
      </c>
      <c r="E66" s="105" t="s">
        <v>164</v>
      </c>
      <c r="F66" s="96" t="s">
        <v>165</v>
      </c>
      <c r="G66" s="100" t="s">
        <v>166</v>
      </c>
      <c r="H66" s="111" t="s">
        <v>162</v>
      </c>
      <c r="I66" s="97" t="s">
        <v>167</v>
      </c>
      <c r="J66" s="102">
        <v>218746</v>
      </c>
      <c r="K66" s="102">
        <v>191357</v>
      </c>
      <c r="L66" s="102">
        <v>197192</v>
      </c>
      <c r="M66" s="102">
        <f t="shared" si="2"/>
        <v>21554</v>
      </c>
      <c r="N66" s="102">
        <v>253808</v>
      </c>
      <c r="O66" s="102">
        <v>234698</v>
      </c>
      <c r="P66" s="103">
        <f t="shared" si="3"/>
        <v>-43341</v>
      </c>
    </row>
    <row r="67" spans="1:16" ht="33">
      <c r="A67" s="60">
        <v>1</v>
      </c>
      <c r="C67" s="96" t="s">
        <v>168</v>
      </c>
      <c r="D67" s="96" t="s">
        <v>169</v>
      </c>
      <c r="E67" s="105" t="s">
        <v>170</v>
      </c>
      <c r="F67" s="96" t="s">
        <v>171</v>
      </c>
      <c r="G67" s="100" t="s">
        <v>123</v>
      </c>
      <c r="H67" s="111" t="s">
        <v>172</v>
      </c>
      <c r="I67" s="97" t="s">
        <v>173</v>
      </c>
      <c r="J67" s="102">
        <v>0</v>
      </c>
      <c r="K67" s="102">
        <v>0</v>
      </c>
      <c r="L67" s="102">
        <v>5221</v>
      </c>
      <c r="M67" s="102">
        <f t="shared" si="2"/>
        <v>-5221</v>
      </c>
      <c r="N67" s="102">
        <v>9822</v>
      </c>
      <c r="O67" s="102">
        <v>5221</v>
      </c>
      <c r="P67" s="103">
        <f t="shared" si="3"/>
        <v>-5221</v>
      </c>
    </row>
    <row r="68" spans="1:16" ht="16.5">
      <c r="A68" s="60">
        <v>1</v>
      </c>
      <c r="C68" s="96" t="s">
        <v>174</v>
      </c>
      <c r="D68" s="96" t="s">
        <v>175</v>
      </c>
      <c r="E68" s="105" t="s">
        <v>132</v>
      </c>
      <c r="F68" s="96" t="s">
        <v>176</v>
      </c>
      <c r="G68" s="100" t="s">
        <v>123</v>
      </c>
      <c r="H68" s="122" t="s">
        <v>123</v>
      </c>
      <c r="I68" s="97" t="s">
        <v>177</v>
      </c>
      <c r="J68" s="102">
        <v>5334</v>
      </c>
      <c r="K68" s="102">
        <v>5573</v>
      </c>
      <c r="L68" s="102">
        <v>5573</v>
      </c>
      <c r="M68" s="102">
        <f t="shared" si="2"/>
        <v>-239</v>
      </c>
      <c r="N68" s="102">
        <v>6107</v>
      </c>
      <c r="O68" s="102">
        <v>5865</v>
      </c>
      <c r="P68" s="103">
        <f t="shared" si="3"/>
        <v>-292</v>
      </c>
    </row>
    <row r="69" spans="1:16" s="115" customFormat="1" ht="33">
      <c r="A69" s="115">
        <v>1</v>
      </c>
      <c r="C69" s="95" t="s">
        <v>178</v>
      </c>
      <c r="D69" s="95" t="s">
        <v>179</v>
      </c>
      <c r="E69" s="95"/>
      <c r="F69" s="95"/>
      <c r="G69" s="116"/>
      <c r="H69" s="116"/>
      <c r="I69" s="117">
        <v>200</v>
      </c>
      <c r="J69" s="118">
        <v>9601491</v>
      </c>
      <c r="K69" s="118">
        <v>9692628.21</v>
      </c>
      <c r="L69" s="119">
        <v>9620329.33986</v>
      </c>
      <c r="M69" s="119">
        <f t="shared" si="2"/>
        <v>-18838.339859999716</v>
      </c>
      <c r="N69" s="119">
        <v>8279321.549860001</v>
      </c>
      <c r="O69" s="119">
        <v>8956285.61086</v>
      </c>
      <c r="P69" s="103">
        <f t="shared" si="3"/>
        <v>736342.5991400015</v>
      </c>
    </row>
    <row r="70" spans="1:16" s="115" customFormat="1" ht="17.25">
      <c r="A70" s="115">
        <v>1</v>
      </c>
      <c r="C70" s="95" t="s">
        <v>180</v>
      </c>
      <c r="D70" s="95" t="s">
        <v>181</v>
      </c>
      <c r="E70" s="95"/>
      <c r="F70" s="124"/>
      <c r="G70" s="116"/>
      <c r="H70" s="116"/>
      <c r="I70" s="117"/>
      <c r="J70" s="118">
        <f>J49+J69</f>
        <v>15844840</v>
      </c>
      <c r="K70" s="118">
        <f>K49+K69</f>
        <v>14013826.21</v>
      </c>
      <c r="L70" s="119">
        <v>14144332.33986</v>
      </c>
      <c r="M70" s="119">
        <f t="shared" si="2"/>
        <v>1700507.6601400003</v>
      </c>
      <c r="N70" s="119">
        <v>13636010.64986</v>
      </c>
      <c r="O70" s="119">
        <v>13308421.61086</v>
      </c>
      <c r="P70" s="103">
        <f t="shared" si="3"/>
        <v>705404.5991400015</v>
      </c>
    </row>
    <row r="71" spans="3:16" ht="16.5">
      <c r="C71" s="125"/>
      <c r="D71" s="125"/>
      <c r="E71" s="125"/>
      <c r="F71" s="125"/>
      <c r="G71" s="126"/>
      <c r="H71" s="126"/>
      <c r="I71" s="127"/>
      <c r="J71" s="128"/>
      <c r="K71" s="128"/>
      <c r="L71" s="128"/>
      <c r="M71" s="103">
        <f>K71-L71</f>
        <v>0</v>
      </c>
      <c r="N71" s="128"/>
      <c r="O71" s="128"/>
      <c r="P71" s="103">
        <f t="shared" si="3"/>
        <v>0</v>
      </c>
    </row>
    <row r="72" spans="3:16" ht="16.5">
      <c r="C72" s="111"/>
      <c r="D72" s="111"/>
      <c r="E72" s="111"/>
      <c r="F72" s="111"/>
      <c r="G72" s="129"/>
      <c r="H72" s="129"/>
      <c r="I72" s="127"/>
      <c r="J72" s="130"/>
      <c r="K72" s="128"/>
      <c r="L72" s="131"/>
      <c r="M72" s="103" t="e">
        <f>K73-L72</f>
        <v>#VALUE!</v>
      </c>
      <c r="N72" s="131"/>
      <c r="O72" s="131"/>
      <c r="P72" s="103" t="e">
        <f>K73-O72</f>
        <v>#VALUE!</v>
      </c>
    </row>
    <row r="73" spans="3:16" s="87" customFormat="1" ht="49.5">
      <c r="C73" s="132" t="s">
        <v>182</v>
      </c>
      <c r="D73" s="132"/>
      <c r="E73" s="132"/>
      <c r="F73" s="132"/>
      <c r="G73" s="133"/>
      <c r="H73" s="133"/>
      <c r="I73" s="134" t="s">
        <v>15</v>
      </c>
      <c r="J73" s="135" t="s">
        <v>16</v>
      </c>
      <c r="K73" s="135" t="s">
        <v>17</v>
      </c>
      <c r="L73" s="135" t="s">
        <v>16</v>
      </c>
      <c r="M73" s="103"/>
      <c r="N73" s="135" t="s">
        <v>17</v>
      </c>
      <c r="O73" s="135" t="s">
        <v>16</v>
      </c>
      <c r="P73" s="103"/>
    </row>
    <row r="74" spans="1:16" ht="33">
      <c r="A74" s="60">
        <v>1</v>
      </c>
      <c r="C74" s="95" t="s">
        <v>183</v>
      </c>
      <c r="D74" s="95" t="s">
        <v>184</v>
      </c>
      <c r="E74" s="95"/>
      <c r="F74" s="136"/>
      <c r="G74" s="100"/>
      <c r="H74" s="100"/>
      <c r="I74" s="97"/>
      <c r="J74" s="98"/>
      <c r="K74" s="135"/>
      <c r="L74" s="98"/>
      <c r="M74" s="103">
        <f>K75-L74</f>
        <v>8280</v>
      </c>
      <c r="N74" s="98"/>
      <c r="O74" s="98"/>
      <c r="P74" s="103">
        <f aca="true" t="shared" si="4" ref="P74:P115">K75-O74</f>
        <v>8280</v>
      </c>
    </row>
    <row r="75" spans="1:16" ht="16.5">
      <c r="A75" s="60">
        <v>1</v>
      </c>
      <c r="C75" s="96" t="s">
        <v>185</v>
      </c>
      <c r="D75" s="96" t="s">
        <v>186</v>
      </c>
      <c r="E75" s="105" t="s">
        <v>187</v>
      </c>
      <c r="F75" s="96" t="s">
        <v>188</v>
      </c>
      <c r="G75" s="100" t="s">
        <v>189</v>
      </c>
      <c r="H75" s="123" t="s">
        <v>190</v>
      </c>
      <c r="I75" s="97" t="s">
        <v>191</v>
      </c>
      <c r="J75" s="102">
        <v>9246</v>
      </c>
      <c r="K75" s="98">
        <v>8280</v>
      </c>
      <c r="L75" s="102">
        <v>0</v>
      </c>
      <c r="M75" s="102">
        <f aca="true" t="shared" si="5" ref="M75:M100">J75-L75</f>
        <v>9246</v>
      </c>
      <c r="N75" s="102">
        <v>2916001</v>
      </c>
      <c r="O75" s="102">
        <v>1251612</v>
      </c>
      <c r="P75" s="103">
        <f t="shared" si="4"/>
        <v>-1251612</v>
      </c>
    </row>
    <row r="76" spans="1:16" ht="16.5">
      <c r="A76" s="60">
        <v>1</v>
      </c>
      <c r="C76" s="112" t="s">
        <v>32</v>
      </c>
      <c r="D76" s="112" t="s">
        <v>192</v>
      </c>
      <c r="E76" s="112"/>
      <c r="F76" s="110"/>
      <c r="G76" s="100"/>
      <c r="H76" s="100"/>
      <c r="I76" s="97" t="s">
        <v>193</v>
      </c>
      <c r="J76" s="102">
        <v>0</v>
      </c>
      <c r="K76" s="102">
        <v>0</v>
      </c>
      <c r="L76" s="102">
        <v>0</v>
      </c>
      <c r="M76" s="102">
        <f t="shared" si="5"/>
        <v>0</v>
      </c>
      <c r="N76" s="102">
        <v>0</v>
      </c>
      <c r="O76" s="102">
        <v>0</v>
      </c>
      <c r="P76" s="103">
        <f t="shared" si="4"/>
        <v>0</v>
      </c>
    </row>
    <row r="77" spans="1:16" ht="33">
      <c r="A77" s="60">
        <v>1</v>
      </c>
      <c r="C77" s="96" t="s">
        <v>194</v>
      </c>
      <c r="D77" s="96" t="s">
        <v>195</v>
      </c>
      <c r="E77" s="105" t="s">
        <v>196</v>
      </c>
      <c r="F77" s="110"/>
      <c r="G77" s="100" t="s">
        <v>197</v>
      </c>
      <c r="H77" s="111" t="s">
        <v>190</v>
      </c>
      <c r="I77" s="97" t="s">
        <v>198</v>
      </c>
      <c r="J77" s="102">
        <v>0</v>
      </c>
      <c r="K77" s="102">
        <v>0</v>
      </c>
      <c r="L77" s="102">
        <v>8280</v>
      </c>
      <c r="M77" s="102">
        <f t="shared" si="5"/>
        <v>-8280</v>
      </c>
      <c r="N77" s="102">
        <v>3440</v>
      </c>
      <c r="O77" s="102">
        <v>7352</v>
      </c>
      <c r="P77" s="103">
        <f t="shared" si="4"/>
        <v>711633.1</v>
      </c>
    </row>
    <row r="78" spans="1:16" ht="33">
      <c r="A78" s="60">
        <v>1</v>
      </c>
      <c r="C78" s="96" t="s">
        <v>199</v>
      </c>
      <c r="D78" s="96" t="s">
        <v>200</v>
      </c>
      <c r="E78" s="105" t="s">
        <v>196</v>
      </c>
      <c r="F78" s="96"/>
      <c r="G78" s="100"/>
      <c r="H78" s="111" t="s">
        <v>201</v>
      </c>
      <c r="I78" s="97" t="s">
        <v>202</v>
      </c>
      <c r="J78" s="102">
        <f>519054-0.11</f>
        <v>519053.89</v>
      </c>
      <c r="K78" s="102">
        <v>718985.1</v>
      </c>
      <c r="L78" s="102">
        <v>751252.22747</v>
      </c>
      <c r="M78" s="102">
        <f t="shared" si="5"/>
        <v>-232198.33747000003</v>
      </c>
      <c r="N78" s="102">
        <v>563940</v>
      </c>
      <c r="O78" s="102">
        <v>641294.56</v>
      </c>
      <c r="P78" s="103">
        <f t="shared" si="4"/>
        <v>77260.53999999992</v>
      </c>
    </row>
    <row r="79" spans="1:16" s="137" customFormat="1" ht="33">
      <c r="A79" s="137">
        <v>1</v>
      </c>
      <c r="C79" s="96" t="s">
        <v>203</v>
      </c>
      <c r="D79" s="96" t="s">
        <v>204</v>
      </c>
      <c r="E79" s="96"/>
      <c r="F79" s="96" t="s">
        <v>205</v>
      </c>
      <c r="G79" s="100" t="s">
        <v>206</v>
      </c>
      <c r="H79" s="100"/>
      <c r="I79" s="97" t="s">
        <v>207</v>
      </c>
      <c r="J79" s="102">
        <v>519053.89</v>
      </c>
      <c r="K79" s="102">
        <v>718555.1</v>
      </c>
      <c r="L79" s="102">
        <v>751252.22747</v>
      </c>
      <c r="M79" s="102">
        <f t="shared" si="5"/>
        <v>-232198.33747000003</v>
      </c>
      <c r="N79" s="102">
        <v>563940</v>
      </c>
      <c r="O79" s="102">
        <v>641294.56</v>
      </c>
      <c r="P79" s="102">
        <f t="shared" si="4"/>
        <v>-640864.56</v>
      </c>
    </row>
    <row r="80" spans="1:16" ht="33">
      <c r="A80" s="60">
        <v>1</v>
      </c>
      <c r="C80" s="96" t="s">
        <v>208</v>
      </c>
      <c r="D80" s="96"/>
      <c r="E80" s="96"/>
      <c r="F80" s="96" t="s">
        <v>209</v>
      </c>
      <c r="G80" s="100"/>
      <c r="H80" s="100"/>
      <c r="I80" s="97" t="s">
        <v>210</v>
      </c>
      <c r="J80" s="102">
        <v>0</v>
      </c>
      <c r="K80" s="102">
        <v>430</v>
      </c>
      <c r="L80" s="102">
        <v>0</v>
      </c>
      <c r="M80" s="102">
        <f t="shared" si="5"/>
        <v>0</v>
      </c>
      <c r="N80" s="102">
        <v>0</v>
      </c>
      <c r="O80" s="102">
        <v>0</v>
      </c>
      <c r="P80" s="103">
        <f t="shared" si="4"/>
        <v>0</v>
      </c>
    </row>
    <row r="81" spans="1:16" ht="33">
      <c r="A81" s="60">
        <v>1</v>
      </c>
      <c r="C81" s="96" t="s">
        <v>211</v>
      </c>
      <c r="D81" s="96" t="s">
        <v>212</v>
      </c>
      <c r="E81" s="96"/>
      <c r="F81" s="96" t="s">
        <v>213</v>
      </c>
      <c r="G81" s="100" t="s">
        <v>197</v>
      </c>
      <c r="H81" s="100"/>
      <c r="I81" s="97" t="s">
        <v>214</v>
      </c>
      <c r="J81" s="102">
        <v>0</v>
      </c>
      <c r="K81" s="102">
        <v>0</v>
      </c>
      <c r="L81" s="102">
        <v>0</v>
      </c>
      <c r="M81" s="102">
        <f t="shared" si="5"/>
        <v>0</v>
      </c>
      <c r="N81" s="102">
        <v>0</v>
      </c>
      <c r="O81" s="102">
        <v>0</v>
      </c>
      <c r="P81" s="103">
        <f t="shared" si="4"/>
        <v>299266</v>
      </c>
    </row>
    <row r="82" spans="1:16" ht="16.5">
      <c r="A82" s="60">
        <v>1</v>
      </c>
      <c r="C82" s="96" t="s">
        <v>215</v>
      </c>
      <c r="D82" s="96" t="s">
        <v>216</v>
      </c>
      <c r="E82" s="105" t="s">
        <v>196</v>
      </c>
      <c r="F82" s="96" t="s">
        <v>217</v>
      </c>
      <c r="G82" s="100" t="s">
        <v>197</v>
      </c>
      <c r="H82" s="111" t="s">
        <v>197</v>
      </c>
      <c r="I82" s="97" t="s">
        <v>218</v>
      </c>
      <c r="J82" s="102">
        <v>444279</v>
      </c>
      <c r="K82" s="102">
        <v>299266</v>
      </c>
      <c r="L82" s="102">
        <v>312763</v>
      </c>
      <c r="M82" s="102">
        <f t="shared" si="5"/>
        <v>131516</v>
      </c>
      <c r="N82" s="102">
        <v>460873</v>
      </c>
      <c r="O82" s="102">
        <v>365381</v>
      </c>
      <c r="P82" s="103">
        <f t="shared" si="4"/>
        <v>-365381</v>
      </c>
    </row>
    <row r="83" spans="1:16" ht="33">
      <c r="A83" s="60">
        <v>1</v>
      </c>
      <c r="C83" s="106" t="s">
        <v>219</v>
      </c>
      <c r="D83" s="106" t="s">
        <v>220</v>
      </c>
      <c r="E83" s="105" t="s">
        <v>221</v>
      </c>
      <c r="F83" s="107"/>
      <c r="G83" s="108" t="s">
        <v>197</v>
      </c>
      <c r="H83" s="111" t="s">
        <v>197</v>
      </c>
      <c r="I83" s="97" t="s">
        <v>222</v>
      </c>
      <c r="J83" s="102">
        <v>10701</v>
      </c>
      <c r="K83" s="102">
        <v>0</v>
      </c>
      <c r="L83" s="102">
        <v>1227</v>
      </c>
      <c r="M83" s="102">
        <f t="shared" si="5"/>
        <v>9474</v>
      </c>
      <c r="N83" s="102">
        <v>0</v>
      </c>
      <c r="O83" s="102">
        <v>0</v>
      </c>
      <c r="P83" s="103">
        <f t="shared" si="4"/>
        <v>6083</v>
      </c>
    </row>
    <row r="84" spans="1:16" ht="16.5">
      <c r="A84" s="60">
        <v>1</v>
      </c>
      <c r="C84" s="96" t="s">
        <v>223</v>
      </c>
      <c r="D84" s="96" t="s">
        <v>224</v>
      </c>
      <c r="E84" s="105" t="s">
        <v>196</v>
      </c>
      <c r="F84" s="96" t="s">
        <v>225</v>
      </c>
      <c r="G84" s="100" t="s">
        <v>197</v>
      </c>
      <c r="H84" s="111" t="s">
        <v>197</v>
      </c>
      <c r="I84" s="97" t="s">
        <v>226</v>
      </c>
      <c r="J84" s="102">
        <v>761</v>
      </c>
      <c r="K84" s="102">
        <v>6083</v>
      </c>
      <c r="L84" s="102">
        <v>6093</v>
      </c>
      <c r="M84" s="102">
        <f t="shared" si="5"/>
        <v>-5332</v>
      </c>
      <c r="N84" s="102">
        <v>78855</v>
      </c>
      <c r="O84" s="102">
        <v>2564</v>
      </c>
      <c r="P84" s="103">
        <f t="shared" si="4"/>
        <v>506091</v>
      </c>
    </row>
    <row r="85" spans="1:16" s="137" customFormat="1" ht="16.5">
      <c r="A85" s="137">
        <v>1</v>
      </c>
      <c r="C85" s="96" t="s">
        <v>227</v>
      </c>
      <c r="D85" s="96" t="s">
        <v>228</v>
      </c>
      <c r="E85" s="96"/>
      <c r="F85" s="110"/>
      <c r="G85" s="100"/>
      <c r="H85" s="100"/>
      <c r="I85" s="97" t="s">
        <v>229</v>
      </c>
      <c r="J85" s="102">
        <v>343829</v>
      </c>
      <c r="K85" s="102">
        <v>508655</v>
      </c>
      <c r="L85" s="102">
        <v>527178</v>
      </c>
      <c r="M85" s="102">
        <f t="shared" si="5"/>
        <v>-183349</v>
      </c>
      <c r="N85" s="102">
        <v>436781</v>
      </c>
      <c r="O85" s="102">
        <v>199961</v>
      </c>
      <c r="P85" s="103">
        <f t="shared" si="4"/>
        <v>-77427</v>
      </c>
    </row>
    <row r="86" spans="1:16" s="137" customFormat="1" ht="33">
      <c r="A86" s="137">
        <v>1</v>
      </c>
      <c r="C86" s="96" t="s">
        <v>230</v>
      </c>
      <c r="D86" s="96" t="s">
        <v>231</v>
      </c>
      <c r="E86" s="105" t="s">
        <v>221</v>
      </c>
      <c r="F86" s="96" t="s">
        <v>232</v>
      </c>
      <c r="G86" s="100" t="s">
        <v>197</v>
      </c>
      <c r="H86" s="111" t="s">
        <v>197</v>
      </c>
      <c r="I86" s="97" t="s">
        <v>233</v>
      </c>
      <c r="J86" s="102">
        <v>261066</v>
      </c>
      <c r="K86" s="102">
        <v>122534</v>
      </c>
      <c r="L86" s="102">
        <v>139004</v>
      </c>
      <c r="M86" s="102">
        <f t="shared" si="5"/>
        <v>122062</v>
      </c>
      <c r="N86" s="102">
        <v>245338</v>
      </c>
      <c r="O86" s="102">
        <v>124393</v>
      </c>
      <c r="P86" s="103">
        <f t="shared" si="4"/>
        <v>-89932</v>
      </c>
    </row>
    <row r="87" spans="1:16" s="137" customFormat="1" ht="33">
      <c r="A87" s="137">
        <v>1</v>
      </c>
      <c r="C87" s="96" t="s">
        <v>234</v>
      </c>
      <c r="D87" s="96"/>
      <c r="E87" s="114" t="s">
        <v>196</v>
      </c>
      <c r="F87" s="96" t="s">
        <v>235</v>
      </c>
      <c r="G87" s="100" t="s">
        <v>197</v>
      </c>
      <c r="H87" s="111" t="s">
        <v>197</v>
      </c>
      <c r="I87" s="97" t="s">
        <v>236</v>
      </c>
      <c r="J87" s="102">
        <v>55901</v>
      </c>
      <c r="K87" s="102">
        <v>34461</v>
      </c>
      <c r="L87" s="138">
        <v>36514</v>
      </c>
      <c r="M87" s="138">
        <f t="shared" si="5"/>
        <v>19387</v>
      </c>
      <c r="N87" s="138">
        <v>56716</v>
      </c>
      <c r="O87" s="138">
        <v>142</v>
      </c>
      <c r="P87" s="139">
        <f t="shared" si="4"/>
        <v>-142</v>
      </c>
    </row>
    <row r="88" spans="1:16" s="137" customFormat="1" ht="33">
      <c r="A88" s="137">
        <v>1</v>
      </c>
      <c r="C88" s="112" t="s">
        <v>237</v>
      </c>
      <c r="D88" s="112" t="s">
        <v>238</v>
      </c>
      <c r="E88" s="105" t="s">
        <v>196</v>
      </c>
      <c r="F88" s="110"/>
      <c r="G88" s="100"/>
      <c r="H88" s="100"/>
      <c r="I88" s="97" t="s">
        <v>239</v>
      </c>
      <c r="J88" s="102">
        <v>0</v>
      </c>
      <c r="K88" s="102">
        <v>0</v>
      </c>
      <c r="L88" s="102">
        <v>0</v>
      </c>
      <c r="M88" s="102">
        <f t="shared" si="5"/>
        <v>0</v>
      </c>
      <c r="N88" s="102">
        <v>47007</v>
      </c>
      <c r="O88" s="102">
        <v>222</v>
      </c>
      <c r="P88" s="103">
        <f t="shared" si="4"/>
        <v>351438</v>
      </c>
    </row>
    <row r="89" spans="1:16" ht="33">
      <c r="A89" s="60">
        <v>1</v>
      </c>
      <c r="C89" s="96" t="s">
        <v>227</v>
      </c>
      <c r="D89" s="96" t="s">
        <v>240</v>
      </c>
      <c r="E89" s="96"/>
      <c r="F89" s="96" t="s">
        <v>241</v>
      </c>
      <c r="G89" s="100" t="s">
        <v>197</v>
      </c>
      <c r="H89" s="111" t="s">
        <v>197</v>
      </c>
      <c r="I89" s="97" t="s">
        <v>242</v>
      </c>
      <c r="J89" s="102">
        <v>26862</v>
      </c>
      <c r="K89" s="102">
        <v>351660</v>
      </c>
      <c r="L89" s="102">
        <v>351660</v>
      </c>
      <c r="M89" s="102">
        <f t="shared" si="5"/>
        <v>-324798</v>
      </c>
      <c r="N89" s="102">
        <v>87720</v>
      </c>
      <c r="O89" s="102">
        <v>75204</v>
      </c>
      <c r="P89" s="103">
        <f t="shared" si="4"/>
        <v>-75204</v>
      </c>
    </row>
    <row r="90" spans="1:16" ht="33">
      <c r="A90" s="60">
        <v>1</v>
      </c>
      <c r="C90" s="112" t="s">
        <v>243</v>
      </c>
      <c r="D90" s="112" t="s">
        <v>244</v>
      </c>
      <c r="E90" s="105" t="s">
        <v>196</v>
      </c>
      <c r="F90" s="110"/>
      <c r="G90" s="100" t="s">
        <v>243</v>
      </c>
      <c r="H90" s="111" t="s">
        <v>243</v>
      </c>
      <c r="I90" s="97" t="s">
        <v>245</v>
      </c>
      <c r="J90" s="102">
        <v>0</v>
      </c>
      <c r="K90" s="102">
        <v>0</v>
      </c>
      <c r="L90" s="102">
        <v>0</v>
      </c>
      <c r="M90" s="102">
        <f t="shared" si="5"/>
        <v>0</v>
      </c>
      <c r="N90" s="102">
        <v>0</v>
      </c>
      <c r="O90" s="102">
        <v>0</v>
      </c>
      <c r="P90" s="103">
        <f t="shared" si="4"/>
        <v>1541269.1</v>
      </c>
    </row>
    <row r="91" spans="1:16" s="115" customFormat="1" ht="33">
      <c r="A91" s="115">
        <v>1</v>
      </c>
      <c r="C91" s="95" t="s">
        <v>246</v>
      </c>
      <c r="D91" s="95" t="s">
        <v>247</v>
      </c>
      <c r="E91" s="95"/>
      <c r="F91" s="95"/>
      <c r="G91" s="116"/>
      <c r="H91" s="116"/>
      <c r="I91" s="117">
        <v>300</v>
      </c>
      <c r="J91" s="118">
        <f>J75+J76+J77+J78+J82+J83+J84+J85</f>
        <v>1327869.8900000001</v>
      </c>
      <c r="K91" s="118">
        <f>K75+K76+K77+K78+K82+K83+K84+K85</f>
        <v>1541269.1</v>
      </c>
      <c r="L91" s="118">
        <v>1606793.22747</v>
      </c>
      <c r="M91" s="118">
        <f t="shared" si="5"/>
        <v>-278923.3374699999</v>
      </c>
      <c r="N91" s="118">
        <v>4459890</v>
      </c>
      <c r="O91" s="118">
        <v>2468164.56</v>
      </c>
      <c r="P91" s="103">
        <f t="shared" si="4"/>
        <v>-2468164.56</v>
      </c>
    </row>
    <row r="92" spans="1:16" ht="33">
      <c r="A92" s="60">
        <v>1</v>
      </c>
      <c r="C92" s="96" t="s">
        <v>248</v>
      </c>
      <c r="D92" s="96"/>
      <c r="E92" s="96"/>
      <c r="F92" s="95"/>
      <c r="G92" s="116"/>
      <c r="H92" s="116"/>
      <c r="I92" s="97" t="s">
        <v>249</v>
      </c>
      <c r="J92" s="102">
        <v>0</v>
      </c>
      <c r="K92" s="118">
        <v>0</v>
      </c>
      <c r="L92" s="102">
        <v>0</v>
      </c>
      <c r="M92" s="102">
        <f t="shared" si="5"/>
        <v>0</v>
      </c>
      <c r="N92" s="102">
        <v>0</v>
      </c>
      <c r="O92" s="102">
        <v>0</v>
      </c>
      <c r="P92" s="103">
        <f t="shared" si="4"/>
        <v>0</v>
      </c>
    </row>
    <row r="93" spans="1:16" ht="33">
      <c r="A93" s="60">
        <v>1</v>
      </c>
      <c r="C93" s="95" t="s">
        <v>250</v>
      </c>
      <c r="D93" s="95" t="s">
        <v>251</v>
      </c>
      <c r="E93" s="95"/>
      <c r="F93" s="136"/>
      <c r="G93" s="100"/>
      <c r="H93" s="100"/>
      <c r="I93" s="97"/>
      <c r="J93" s="98"/>
      <c r="K93" s="102"/>
      <c r="L93" s="98"/>
      <c r="M93" s="98">
        <f t="shared" si="5"/>
        <v>0</v>
      </c>
      <c r="N93" s="98"/>
      <c r="O93" s="98"/>
      <c r="P93" s="103">
        <f t="shared" si="4"/>
        <v>11707</v>
      </c>
    </row>
    <row r="94" spans="1:16" ht="16.5">
      <c r="A94" s="60">
        <v>1</v>
      </c>
      <c r="C94" s="96" t="s">
        <v>185</v>
      </c>
      <c r="D94" s="96" t="s">
        <v>186</v>
      </c>
      <c r="E94" s="105" t="s">
        <v>252</v>
      </c>
      <c r="F94" s="140" t="s">
        <v>253</v>
      </c>
      <c r="G94" s="108"/>
      <c r="H94" s="123" t="s">
        <v>254</v>
      </c>
      <c r="I94" s="97" t="s">
        <v>255</v>
      </c>
      <c r="J94" s="102">
        <v>2303</v>
      </c>
      <c r="K94" s="98">
        <v>11707</v>
      </c>
      <c r="L94" s="102">
        <v>11549</v>
      </c>
      <c r="M94" s="102">
        <f t="shared" si="5"/>
        <v>-9246</v>
      </c>
      <c r="N94" s="102">
        <v>27514</v>
      </c>
      <c r="O94" s="102">
        <v>19691</v>
      </c>
      <c r="P94" s="103">
        <f t="shared" si="4"/>
        <v>-19691</v>
      </c>
    </row>
    <row r="95" spans="1:16" ht="16.5">
      <c r="A95" s="60">
        <v>1</v>
      </c>
      <c r="C95" s="112" t="s">
        <v>32</v>
      </c>
      <c r="D95" s="112"/>
      <c r="E95" s="112"/>
      <c r="F95" s="110"/>
      <c r="G95" s="100"/>
      <c r="H95" s="100"/>
      <c r="I95" s="97" t="s">
        <v>257</v>
      </c>
      <c r="J95" s="102">
        <v>0</v>
      </c>
      <c r="K95" s="102">
        <v>0</v>
      </c>
      <c r="L95" s="102">
        <v>0</v>
      </c>
      <c r="M95" s="102">
        <f t="shared" si="5"/>
        <v>0</v>
      </c>
      <c r="N95" s="102">
        <v>0</v>
      </c>
      <c r="O95" s="102">
        <v>0</v>
      </c>
      <c r="P95" s="103">
        <f t="shared" si="4"/>
        <v>0</v>
      </c>
    </row>
    <row r="96" spans="1:16" ht="16.5">
      <c r="A96" s="60">
        <v>1</v>
      </c>
      <c r="C96" s="112" t="s">
        <v>258</v>
      </c>
      <c r="D96" s="112"/>
      <c r="E96" s="112"/>
      <c r="F96" s="110"/>
      <c r="G96" s="100"/>
      <c r="H96" s="100"/>
      <c r="I96" s="97" t="s">
        <v>259</v>
      </c>
      <c r="J96" s="102">
        <v>0</v>
      </c>
      <c r="K96" s="102">
        <v>0</v>
      </c>
      <c r="L96" s="102">
        <v>0</v>
      </c>
      <c r="M96" s="102">
        <f t="shared" si="5"/>
        <v>0</v>
      </c>
      <c r="N96" s="102">
        <v>0</v>
      </c>
      <c r="O96" s="102">
        <v>0</v>
      </c>
      <c r="P96" s="103">
        <f t="shared" si="4"/>
        <v>0</v>
      </c>
    </row>
    <row r="97" spans="1:16" ht="16.5">
      <c r="A97" s="60">
        <v>1</v>
      </c>
      <c r="C97" s="96" t="s">
        <v>260</v>
      </c>
      <c r="D97" s="96" t="s">
        <v>261</v>
      </c>
      <c r="E97" s="96"/>
      <c r="F97" s="96"/>
      <c r="G97" s="100"/>
      <c r="H97" s="100"/>
      <c r="I97" s="97" t="s">
        <v>262</v>
      </c>
      <c r="J97" s="102">
        <v>0</v>
      </c>
      <c r="K97" s="102">
        <v>0</v>
      </c>
      <c r="L97" s="102">
        <v>0</v>
      </c>
      <c r="M97" s="102">
        <f t="shared" si="5"/>
        <v>0</v>
      </c>
      <c r="N97" s="102">
        <v>0</v>
      </c>
      <c r="O97" s="102">
        <v>0</v>
      </c>
      <c r="P97" s="103">
        <f t="shared" si="4"/>
        <v>0</v>
      </c>
    </row>
    <row r="98" spans="1:16" ht="16.5">
      <c r="A98" s="60">
        <v>1</v>
      </c>
      <c r="C98" s="96" t="s">
        <v>203</v>
      </c>
      <c r="D98" s="96" t="s">
        <v>204</v>
      </c>
      <c r="E98" s="96"/>
      <c r="F98" s="96" t="s">
        <v>263</v>
      </c>
      <c r="G98" s="100"/>
      <c r="H98" s="100"/>
      <c r="I98" s="97" t="s">
        <v>264</v>
      </c>
      <c r="J98" s="102"/>
      <c r="K98" s="102"/>
      <c r="L98" s="102"/>
      <c r="M98" s="102">
        <f t="shared" si="5"/>
        <v>0</v>
      </c>
      <c r="N98" s="102"/>
      <c r="O98" s="102"/>
      <c r="P98" s="103">
        <f t="shared" si="4"/>
        <v>0</v>
      </c>
    </row>
    <row r="99" spans="1:16" ht="16.5">
      <c r="A99" s="60">
        <v>1</v>
      </c>
      <c r="C99" s="96" t="s">
        <v>265</v>
      </c>
      <c r="D99" s="96"/>
      <c r="E99" s="96"/>
      <c r="F99" s="96" t="s">
        <v>266</v>
      </c>
      <c r="G99" s="100"/>
      <c r="H99" s="100"/>
      <c r="I99" s="97" t="s">
        <v>267</v>
      </c>
      <c r="J99" s="102"/>
      <c r="K99" s="102"/>
      <c r="L99" s="102"/>
      <c r="M99" s="102">
        <f t="shared" si="5"/>
        <v>0</v>
      </c>
      <c r="N99" s="102"/>
      <c r="O99" s="102"/>
      <c r="P99" s="103">
        <f t="shared" si="4"/>
        <v>0</v>
      </c>
    </row>
    <row r="100" spans="1:16" ht="16.5">
      <c r="A100" s="60">
        <v>1</v>
      </c>
      <c r="C100" s="96" t="s">
        <v>211</v>
      </c>
      <c r="D100" s="96" t="s">
        <v>212</v>
      </c>
      <c r="E100" s="96"/>
      <c r="F100" s="96" t="s">
        <v>268</v>
      </c>
      <c r="G100" s="100"/>
      <c r="H100" s="100"/>
      <c r="I100" s="97" t="s">
        <v>269</v>
      </c>
      <c r="J100" s="102">
        <v>0</v>
      </c>
      <c r="K100" s="102">
        <v>0</v>
      </c>
      <c r="L100" s="102">
        <v>0</v>
      </c>
      <c r="M100" s="102">
        <f t="shared" si="5"/>
        <v>0</v>
      </c>
      <c r="N100" s="102">
        <v>0</v>
      </c>
      <c r="O100" s="102">
        <v>0</v>
      </c>
      <c r="P100" s="103">
        <f t="shared" si="4"/>
        <v>42748</v>
      </c>
    </row>
    <row r="101" spans="1:16" ht="16.5">
      <c r="A101" s="60">
        <v>1</v>
      </c>
      <c r="C101" s="96" t="s">
        <v>270</v>
      </c>
      <c r="D101" s="96" t="s">
        <v>271</v>
      </c>
      <c r="E101" s="105" t="s">
        <v>252</v>
      </c>
      <c r="F101" s="96" t="s">
        <v>272</v>
      </c>
      <c r="G101" s="100" t="s">
        <v>256</v>
      </c>
      <c r="H101" s="111" t="s">
        <v>273</v>
      </c>
      <c r="I101" s="97" t="s">
        <v>274</v>
      </c>
      <c r="J101" s="102">
        <v>47112</v>
      </c>
      <c r="K101" s="102">
        <v>42748</v>
      </c>
      <c r="L101" s="102">
        <v>30668</v>
      </c>
      <c r="M101" s="102">
        <f aca="true" t="shared" si="6" ref="M101:M116">J101-L101</f>
        <v>16444</v>
      </c>
      <c r="N101" s="102">
        <v>49345</v>
      </c>
      <c r="O101" s="102">
        <v>40243</v>
      </c>
      <c r="P101" s="103">
        <f t="shared" si="4"/>
        <v>1164154</v>
      </c>
    </row>
    <row r="102" spans="1:16" ht="16.5">
      <c r="A102" s="60">
        <v>1</v>
      </c>
      <c r="C102" s="96" t="s">
        <v>275</v>
      </c>
      <c r="D102" s="96" t="s">
        <v>276</v>
      </c>
      <c r="E102" s="105" t="s">
        <v>277</v>
      </c>
      <c r="F102" s="96" t="s">
        <v>278</v>
      </c>
      <c r="G102" s="100" t="s">
        <v>256</v>
      </c>
      <c r="H102" s="111" t="s">
        <v>279</v>
      </c>
      <c r="I102" s="97" t="s">
        <v>280</v>
      </c>
      <c r="J102" s="102">
        <v>1204397</v>
      </c>
      <c r="K102" s="102">
        <v>1204397</v>
      </c>
      <c r="L102" s="102">
        <v>976717</v>
      </c>
      <c r="M102" s="102">
        <f t="shared" si="6"/>
        <v>227680</v>
      </c>
      <c r="N102" s="102">
        <v>873913</v>
      </c>
      <c r="O102" s="102">
        <v>976717</v>
      </c>
      <c r="P102" s="103">
        <f t="shared" si="4"/>
        <v>-976717</v>
      </c>
    </row>
    <row r="103" spans="1:16" ht="16.5">
      <c r="A103" s="60">
        <v>1</v>
      </c>
      <c r="C103" s="96" t="s">
        <v>256</v>
      </c>
      <c r="D103" s="96" t="s">
        <v>281</v>
      </c>
      <c r="E103" s="96"/>
      <c r="F103" s="96" t="s">
        <v>282</v>
      </c>
      <c r="G103" s="100"/>
      <c r="H103" s="100"/>
      <c r="I103" s="97" t="s">
        <v>283</v>
      </c>
      <c r="J103" s="102">
        <v>0</v>
      </c>
      <c r="K103" s="102">
        <v>0</v>
      </c>
      <c r="L103" s="102">
        <v>0</v>
      </c>
      <c r="M103" s="102">
        <f t="shared" si="6"/>
        <v>0</v>
      </c>
      <c r="N103" s="102">
        <v>0</v>
      </c>
      <c r="O103" s="102">
        <v>0</v>
      </c>
      <c r="P103" s="103">
        <f t="shared" si="4"/>
        <v>1258852</v>
      </c>
    </row>
    <row r="104" spans="1:16" s="115" customFormat="1" ht="16.5">
      <c r="A104" s="115">
        <v>1</v>
      </c>
      <c r="C104" s="95" t="s">
        <v>284</v>
      </c>
      <c r="D104" s="95" t="s">
        <v>285</v>
      </c>
      <c r="E104" s="95"/>
      <c r="F104" s="95"/>
      <c r="G104" s="116"/>
      <c r="H104" s="116"/>
      <c r="I104" s="117">
        <v>400</v>
      </c>
      <c r="J104" s="118">
        <v>1253812</v>
      </c>
      <c r="K104" s="118">
        <v>1258852</v>
      </c>
      <c r="L104" s="118">
        <v>1018934</v>
      </c>
      <c r="M104" s="118">
        <f t="shared" si="6"/>
        <v>234878</v>
      </c>
      <c r="N104" s="118">
        <v>950772</v>
      </c>
      <c r="O104" s="118">
        <v>1036651</v>
      </c>
      <c r="P104" s="103">
        <f t="shared" si="4"/>
        <v>-1036651</v>
      </c>
    </row>
    <row r="105" spans="1:16" ht="16.5">
      <c r="A105" s="60">
        <v>1</v>
      </c>
      <c r="C105" s="95" t="s">
        <v>286</v>
      </c>
      <c r="D105" s="95" t="s">
        <v>287</v>
      </c>
      <c r="E105" s="95"/>
      <c r="F105" s="136"/>
      <c r="G105" s="100"/>
      <c r="H105" s="100"/>
      <c r="I105" s="97"/>
      <c r="J105" s="98"/>
      <c r="K105" s="118"/>
      <c r="L105" s="98"/>
      <c r="M105" s="98">
        <f t="shared" si="6"/>
        <v>0</v>
      </c>
      <c r="N105" s="98"/>
      <c r="O105" s="98"/>
      <c r="P105" s="103">
        <f t="shared" si="4"/>
        <v>47742.11</v>
      </c>
    </row>
    <row r="106" spans="1:16" ht="16.5">
      <c r="A106" s="60">
        <v>1</v>
      </c>
      <c r="C106" s="96" t="s">
        <v>288</v>
      </c>
      <c r="D106" s="96" t="s">
        <v>289</v>
      </c>
      <c r="E106" s="105" t="s">
        <v>290</v>
      </c>
      <c r="F106" s="136"/>
      <c r="G106" s="100" t="s">
        <v>291</v>
      </c>
      <c r="H106" s="111" t="s">
        <v>292</v>
      </c>
      <c r="I106" s="97" t="s">
        <v>293</v>
      </c>
      <c r="J106" s="102">
        <v>46662.11</v>
      </c>
      <c r="K106" s="98">
        <v>47742.11</v>
      </c>
      <c r="L106" s="102">
        <v>46662.00499999999</v>
      </c>
      <c r="M106" s="102">
        <f t="shared" si="6"/>
        <v>0.10500000001047738</v>
      </c>
      <c r="N106" s="102">
        <v>46662.00499999999</v>
      </c>
      <c r="O106" s="102">
        <v>46662.00499999999</v>
      </c>
      <c r="P106" s="103">
        <f t="shared" si="4"/>
        <v>-39653.00499999999</v>
      </c>
    </row>
    <row r="107" spans="1:16" ht="16.5">
      <c r="A107" s="60">
        <v>1</v>
      </c>
      <c r="C107" s="96" t="s">
        <v>294</v>
      </c>
      <c r="D107" s="96" t="s">
        <v>295</v>
      </c>
      <c r="E107" s="105" t="s">
        <v>296</v>
      </c>
      <c r="F107" s="96" t="s">
        <v>297</v>
      </c>
      <c r="G107" s="100" t="s">
        <v>291</v>
      </c>
      <c r="H107" s="111" t="s">
        <v>298</v>
      </c>
      <c r="I107" s="97" t="s">
        <v>299</v>
      </c>
      <c r="J107" s="102">
        <v>7009</v>
      </c>
      <c r="K107" s="102">
        <v>7009</v>
      </c>
      <c r="L107" s="102">
        <v>7009</v>
      </c>
      <c r="M107" s="102">
        <f t="shared" si="6"/>
        <v>0</v>
      </c>
      <c r="N107" s="102">
        <v>7009</v>
      </c>
      <c r="O107" s="102">
        <v>7009</v>
      </c>
      <c r="P107" s="103">
        <f t="shared" si="4"/>
        <v>-7009</v>
      </c>
    </row>
    <row r="108" spans="1:16" ht="16.5">
      <c r="A108" s="60">
        <v>1</v>
      </c>
      <c r="C108" s="96" t="s">
        <v>300</v>
      </c>
      <c r="D108" s="96"/>
      <c r="E108" s="96"/>
      <c r="F108" s="96" t="s">
        <v>301</v>
      </c>
      <c r="G108" s="100"/>
      <c r="H108" s="100"/>
      <c r="I108" s="97" t="s">
        <v>302</v>
      </c>
      <c r="J108" s="102">
        <v>0</v>
      </c>
      <c r="K108" s="102">
        <v>0</v>
      </c>
      <c r="L108" s="102">
        <v>0</v>
      </c>
      <c r="M108" s="102">
        <f t="shared" si="6"/>
        <v>0</v>
      </c>
      <c r="N108" s="102">
        <v>0</v>
      </c>
      <c r="O108" s="102">
        <v>0</v>
      </c>
      <c r="P108" s="103">
        <f t="shared" si="4"/>
        <v>7455</v>
      </c>
    </row>
    <row r="109" spans="1:16" ht="16.5">
      <c r="A109" s="60">
        <v>1</v>
      </c>
      <c r="C109" s="96" t="s">
        <v>303</v>
      </c>
      <c r="D109" s="96" t="s">
        <v>304</v>
      </c>
      <c r="E109" s="105" t="s">
        <v>304</v>
      </c>
      <c r="F109" s="96" t="s">
        <v>305</v>
      </c>
      <c r="G109" s="100" t="s">
        <v>291</v>
      </c>
      <c r="H109" s="111" t="s">
        <v>306</v>
      </c>
      <c r="I109" s="97" t="s">
        <v>307</v>
      </c>
      <c r="J109" s="102">
        <v>7455</v>
      </c>
      <c r="K109" s="102">
        <v>7455</v>
      </c>
      <c r="L109" s="102">
        <v>7455</v>
      </c>
      <c r="M109" s="102">
        <f t="shared" si="6"/>
        <v>0</v>
      </c>
      <c r="N109" s="102">
        <v>7455</v>
      </c>
      <c r="O109" s="102">
        <v>7455</v>
      </c>
      <c r="P109" s="103">
        <f t="shared" si="4"/>
        <v>11144044</v>
      </c>
    </row>
    <row r="110" spans="1:16" ht="16.5">
      <c r="A110" s="60">
        <v>1</v>
      </c>
      <c r="C110" s="96" t="s">
        <v>308</v>
      </c>
      <c r="D110" s="96" t="s">
        <v>309</v>
      </c>
      <c r="E110" s="105" t="s">
        <v>310</v>
      </c>
      <c r="F110" s="96" t="s">
        <v>311</v>
      </c>
      <c r="G110" s="100" t="s">
        <v>312</v>
      </c>
      <c r="H110" s="111" t="s">
        <v>313</v>
      </c>
      <c r="I110" s="97" t="s">
        <v>314</v>
      </c>
      <c r="J110" s="102">
        <v>13202032</v>
      </c>
      <c r="K110" s="102">
        <v>11151499</v>
      </c>
      <c r="L110" s="102">
        <v>11457479.10739</v>
      </c>
      <c r="M110" s="102">
        <f t="shared" si="6"/>
        <v>1744552.8926100004</v>
      </c>
      <c r="N110" s="102">
        <v>8164222.64486</v>
      </c>
      <c r="O110" s="102">
        <v>9742480.04486</v>
      </c>
      <c r="P110" s="103">
        <f t="shared" si="4"/>
        <v>-8154776.79049</v>
      </c>
    </row>
    <row r="111" spans="1:16" ht="30.75" customHeight="1" hidden="1" outlineLevel="1">
      <c r="A111" s="60">
        <v>1</v>
      </c>
      <c r="C111" s="96" t="s">
        <v>315</v>
      </c>
      <c r="D111" s="96" t="s">
        <v>316</v>
      </c>
      <c r="E111" s="96"/>
      <c r="F111" s="96"/>
      <c r="G111" s="100"/>
      <c r="H111" s="100"/>
      <c r="I111" s="97" t="s">
        <v>317</v>
      </c>
      <c r="J111" s="102">
        <v>2156118</v>
      </c>
      <c r="K111" s="102">
        <v>1587703.25437</v>
      </c>
      <c r="L111" s="102">
        <v>1714999</v>
      </c>
      <c r="M111" s="102">
        <f t="shared" si="6"/>
        <v>441119</v>
      </c>
      <c r="N111" s="102">
        <v>2328021</v>
      </c>
      <c r="O111" s="102">
        <v>1578307</v>
      </c>
      <c r="P111" s="103">
        <f t="shared" si="4"/>
        <v>-1578307</v>
      </c>
    </row>
    <row r="112" spans="1:16" ht="15" customHeight="1" hidden="1" outlineLevel="1">
      <c r="A112" s="60">
        <v>1</v>
      </c>
      <c r="C112" s="96" t="s">
        <v>318</v>
      </c>
      <c r="D112" s="96" t="s">
        <v>319</v>
      </c>
      <c r="E112" s="96"/>
      <c r="F112" s="96"/>
      <c r="G112" s="100"/>
      <c r="H112" s="100"/>
      <c r="I112" s="97" t="s">
        <v>320</v>
      </c>
      <c r="J112" s="102">
        <v>-105585</v>
      </c>
      <c r="K112" s="102"/>
      <c r="L112" s="103">
        <v>0</v>
      </c>
      <c r="M112" s="103">
        <f t="shared" si="6"/>
        <v>-105585</v>
      </c>
      <c r="N112" s="103">
        <v>-839658</v>
      </c>
      <c r="O112" s="103">
        <v>-49.6</v>
      </c>
      <c r="P112" s="103">
        <f t="shared" si="4"/>
        <v>11213754.709999999</v>
      </c>
    </row>
    <row r="113" spans="1:16" s="115" customFormat="1" ht="33" collapsed="1">
      <c r="A113" s="115">
        <v>1</v>
      </c>
      <c r="C113" s="95" t="s">
        <v>321</v>
      </c>
      <c r="D113" s="95" t="s">
        <v>322</v>
      </c>
      <c r="E113" s="95"/>
      <c r="F113" s="95"/>
      <c r="G113" s="116"/>
      <c r="H113" s="116"/>
      <c r="I113" s="117" t="s">
        <v>323</v>
      </c>
      <c r="J113" s="118">
        <v>13263158.11</v>
      </c>
      <c r="K113" s="102">
        <v>11213705.11</v>
      </c>
      <c r="L113" s="118">
        <v>11518605.11239</v>
      </c>
      <c r="M113" s="118">
        <f t="shared" si="6"/>
        <v>1744552.997609999</v>
      </c>
      <c r="N113" s="118">
        <v>8225348.64986</v>
      </c>
      <c r="O113" s="118">
        <v>9803606.04986</v>
      </c>
      <c r="P113" s="103">
        <f t="shared" si="4"/>
        <v>-9803606.04986</v>
      </c>
    </row>
    <row r="114" spans="1:16" ht="16.5">
      <c r="A114" s="60">
        <v>1</v>
      </c>
      <c r="C114" s="96" t="s">
        <v>324</v>
      </c>
      <c r="D114" s="96"/>
      <c r="E114" s="96"/>
      <c r="F114" s="96"/>
      <c r="G114" s="100"/>
      <c r="H114" s="100"/>
      <c r="I114" s="97" t="s">
        <v>325</v>
      </c>
      <c r="J114" s="102">
        <v>0</v>
      </c>
      <c r="K114" s="118">
        <v>0</v>
      </c>
      <c r="L114" s="103">
        <v>0</v>
      </c>
      <c r="M114" s="103">
        <f t="shared" si="6"/>
        <v>0</v>
      </c>
      <c r="N114" s="103">
        <v>0</v>
      </c>
      <c r="O114" s="103">
        <v>0</v>
      </c>
      <c r="P114" s="103">
        <f t="shared" si="4"/>
        <v>11213705.11</v>
      </c>
    </row>
    <row r="115" spans="1:16" s="115" customFormat="1" ht="16.5">
      <c r="A115" s="115">
        <v>1</v>
      </c>
      <c r="C115" s="95" t="s">
        <v>326</v>
      </c>
      <c r="D115" s="95" t="s">
        <v>322</v>
      </c>
      <c r="E115" s="95"/>
      <c r="F115" s="95"/>
      <c r="G115" s="116"/>
      <c r="H115" s="116"/>
      <c r="I115" s="117">
        <v>500</v>
      </c>
      <c r="J115" s="118">
        <v>13263158.11</v>
      </c>
      <c r="K115" s="118">
        <v>11213705.11</v>
      </c>
      <c r="L115" s="118">
        <v>11518605.11239</v>
      </c>
      <c r="M115" s="118">
        <f t="shared" si="6"/>
        <v>1744552.997609999</v>
      </c>
      <c r="N115" s="118">
        <v>8225348.64986</v>
      </c>
      <c r="O115" s="118">
        <v>9803606.04986</v>
      </c>
      <c r="P115" s="103">
        <f t="shared" si="4"/>
        <v>4210220.160139998</v>
      </c>
    </row>
    <row r="116" spans="1:16" s="115" customFormat="1" ht="17.25">
      <c r="A116" s="115">
        <v>1</v>
      </c>
      <c r="C116" s="95" t="s">
        <v>327</v>
      </c>
      <c r="D116" s="95" t="s">
        <v>328</v>
      </c>
      <c r="E116" s="95"/>
      <c r="F116" s="124"/>
      <c r="G116" s="116"/>
      <c r="H116" s="116"/>
      <c r="I116" s="117"/>
      <c r="J116" s="118">
        <f>J91+J104+J115</f>
        <v>15844840</v>
      </c>
      <c r="K116" s="118">
        <v>14013826.209999999</v>
      </c>
      <c r="L116" s="118">
        <v>14144332.33986</v>
      </c>
      <c r="M116" s="118">
        <f t="shared" si="6"/>
        <v>1700507.6601400003</v>
      </c>
      <c r="N116" s="118">
        <v>13636010.64986</v>
      </c>
      <c r="O116" s="118">
        <v>13308421.609860001</v>
      </c>
      <c r="P116" s="103" t="e">
        <f>#REF!-O116</f>
        <v>#REF!</v>
      </c>
    </row>
    <row r="117" spans="3:16" ht="15.75" customHeight="1">
      <c r="C117" s="123"/>
      <c r="D117" s="123"/>
      <c r="E117" s="123"/>
      <c r="F117" s="123"/>
      <c r="G117" s="123"/>
      <c r="H117" s="123"/>
      <c r="I117" s="141"/>
      <c r="J117" s="142">
        <f>J70-J116</f>
        <v>0</v>
      </c>
      <c r="K117" s="142">
        <f>K70-K116</f>
        <v>0</v>
      </c>
      <c r="L117" s="143"/>
      <c r="M117" s="143"/>
      <c r="N117" s="143"/>
      <c r="O117" s="143"/>
      <c r="P117" s="143"/>
    </row>
    <row r="118" spans="3:16" ht="15.75" customHeight="1">
      <c r="C118" s="101"/>
      <c r="D118" s="101"/>
      <c r="E118" s="101"/>
      <c r="F118" s="101"/>
      <c r="G118" s="101"/>
      <c r="H118" s="101"/>
      <c r="J118" s="143"/>
      <c r="K118" s="143"/>
      <c r="L118" s="143"/>
      <c r="M118" s="143"/>
      <c r="N118" s="143"/>
      <c r="O118" s="143"/>
      <c r="P118" s="143"/>
    </row>
    <row r="119" spans="3:16" ht="15.75" customHeight="1">
      <c r="C119" s="101"/>
      <c r="D119" s="101"/>
      <c r="E119" s="101"/>
      <c r="F119" s="101"/>
      <c r="G119" s="101"/>
      <c r="H119" s="101"/>
      <c r="J119" s="143"/>
      <c r="K119" s="143"/>
      <c r="L119" s="143"/>
      <c r="M119" s="143"/>
      <c r="N119" s="143"/>
      <c r="O119" s="143"/>
      <c r="P119" s="143"/>
    </row>
    <row r="120" spans="3:16" ht="15.75" customHeight="1">
      <c r="C120" s="101" t="s">
        <v>435</v>
      </c>
      <c r="D120" s="101"/>
      <c r="E120" s="101"/>
      <c r="F120" s="101"/>
      <c r="G120" s="101"/>
      <c r="H120" s="101"/>
      <c r="K120" s="144"/>
      <c r="L120" s="144"/>
      <c r="M120" s="144"/>
      <c r="N120" s="144"/>
      <c r="O120" s="144"/>
      <c r="P120" s="144"/>
    </row>
    <row r="121" spans="3:10" ht="15.75" customHeight="1">
      <c r="C121" s="101" t="s">
        <v>330</v>
      </c>
      <c r="D121" s="101"/>
      <c r="E121" s="101"/>
      <c r="F121" s="101"/>
      <c r="G121" s="101"/>
      <c r="H121" s="101"/>
      <c r="I121" s="145"/>
      <c r="J121" s="63"/>
    </row>
    <row r="122" spans="3:16" ht="15.75" customHeight="1">
      <c r="C122" s="101" t="s">
        <v>331</v>
      </c>
      <c r="D122" s="101"/>
      <c r="E122" s="101"/>
      <c r="F122" s="101"/>
      <c r="G122" s="101"/>
      <c r="H122" s="101"/>
      <c r="I122" s="141"/>
      <c r="J122" s="63"/>
      <c r="K122" s="144"/>
      <c r="L122" s="144"/>
      <c r="M122" s="144"/>
      <c r="N122" s="144"/>
      <c r="O122" s="144"/>
      <c r="P122" s="144"/>
    </row>
    <row r="123" spans="3:10" ht="15.75" customHeight="1">
      <c r="C123" s="101" t="s">
        <v>332</v>
      </c>
      <c r="D123" s="101"/>
      <c r="E123" s="101"/>
      <c r="F123" s="101"/>
      <c r="G123" s="101"/>
      <c r="H123" s="101"/>
      <c r="I123" s="145"/>
      <c r="J123" s="63"/>
    </row>
    <row r="124" spans="3:10" ht="16.5">
      <c r="C124" s="101" t="s">
        <v>333</v>
      </c>
      <c r="D124" s="101"/>
      <c r="E124" s="101"/>
      <c r="F124" s="101"/>
      <c r="G124" s="101"/>
      <c r="H124" s="101"/>
      <c r="I124" s="141"/>
      <c r="J124" s="63"/>
    </row>
    <row r="125" spans="9:10" ht="16.5">
      <c r="I125" s="141"/>
      <c r="J125" s="63"/>
    </row>
    <row r="126" spans="9:10" ht="16.5">
      <c r="I126" s="141"/>
      <c r="J126" s="63"/>
    </row>
    <row r="127" ht="16.5">
      <c r="J127" s="63"/>
    </row>
    <row r="128" ht="16.5">
      <c r="J128" s="63"/>
    </row>
  </sheetData>
  <sheetProtection/>
  <mergeCells count="6">
    <mergeCell ref="C8:K8"/>
    <mergeCell ref="C21:C22"/>
    <mergeCell ref="D21:D22"/>
    <mergeCell ref="F21:F22"/>
    <mergeCell ref="I21:I22"/>
    <mergeCell ref="I9:J9"/>
  </mergeCells>
  <dataValidations count="3">
    <dataValidation type="list" allowBlank="1" showInputMessage="1" showErrorMessage="1" sqref="I1">
      <formula1>консолидация</formula1>
    </dataValidation>
    <dataValidation type="list" allowBlank="1" showInputMessage="1" showErrorMessage="1" sqref="O22 K22 M22">
      <formula1>начало</formula1>
    </dataValidation>
    <dataValidation type="list" allowBlank="1" showInputMessage="1" showErrorMessage="1" sqref="J22 L22">
      <formula1>конец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tabSelected="1" zoomScale="80" zoomScaleNormal="80" zoomScalePageLayoutView="0" workbookViewId="0" topLeftCell="B22">
      <selection activeCell="M28" sqref="M28"/>
    </sheetView>
  </sheetViews>
  <sheetFormatPr defaultColWidth="9.140625" defaultRowHeight="15" outlineLevelCol="1"/>
  <cols>
    <col min="1" max="1" width="9.140625" style="8" hidden="1" customWidth="1" outlineLevel="1"/>
    <col min="2" max="2" width="9.140625" style="8" customWidth="1" outlineLevel="1"/>
    <col min="3" max="3" width="66.8515625" style="2" customWidth="1"/>
    <col min="4" max="4" width="30.00390625" style="2" hidden="1" customWidth="1" outlineLevel="1"/>
    <col min="5" max="5" width="32.00390625" style="2" hidden="1" customWidth="1" outlineLevel="1"/>
    <col min="6" max="6" width="19.57421875" style="2" hidden="1" customWidth="1" outlineLevel="1"/>
    <col min="7" max="7" width="9.140625" style="10" customWidth="1" collapsed="1"/>
    <col min="8" max="8" width="14.7109375" style="11" customWidth="1"/>
    <col min="9" max="9" width="15.140625" style="11" customWidth="1"/>
    <col min="10" max="10" width="16.7109375" style="8" bestFit="1" customWidth="1"/>
    <col min="11" max="11" width="12.421875" style="8" bestFit="1" customWidth="1"/>
    <col min="12" max="12" width="9.140625" style="8" customWidth="1"/>
    <col min="13" max="13" width="15.28125" style="8" customWidth="1"/>
    <col min="14" max="14" width="12.7109375" style="8" customWidth="1"/>
    <col min="15" max="16384" width="9.140625" style="8" customWidth="1"/>
  </cols>
  <sheetData>
    <row r="1" ht="15.75">
      <c r="I1" s="12" t="s">
        <v>0</v>
      </c>
    </row>
    <row r="2" ht="15.75">
      <c r="I2" s="12" t="s">
        <v>1</v>
      </c>
    </row>
    <row r="3" ht="15.75">
      <c r="I3" s="12" t="s">
        <v>2</v>
      </c>
    </row>
    <row r="4" ht="15.75">
      <c r="I4" s="12" t="s">
        <v>3</v>
      </c>
    </row>
    <row r="6" spans="7:9" ht="15.75">
      <c r="G6" s="1"/>
      <c r="H6" s="3"/>
      <c r="I6" s="3"/>
    </row>
    <row r="7" spans="3:9" ht="15.75">
      <c r="C7" s="2" t="s">
        <v>334</v>
      </c>
      <c r="G7" s="1"/>
      <c r="H7" s="13"/>
      <c r="I7" s="13"/>
    </row>
    <row r="8" spans="7:9" ht="15.75">
      <c r="G8" s="1"/>
      <c r="H8" s="13"/>
      <c r="I8" s="13"/>
    </row>
    <row r="9" spans="3:9" ht="15.75">
      <c r="C9" s="153" t="s">
        <v>432</v>
      </c>
      <c r="D9" s="153"/>
      <c r="E9" s="153"/>
      <c r="F9" s="153"/>
      <c r="G9" s="153"/>
      <c r="H9" s="153"/>
      <c r="I9" s="153"/>
    </row>
    <row r="10" spans="3:9" ht="15.75">
      <c r="C10" s="153" t="s">
        <v>335</v>
      </c>
      <c r="D10" s="153"/>
      <c r="E10" s="153"/>
      <c r="F10" s="153"/>
      <c r="G10" s="153"/>
      <c r="H10" s="153"/>
      <c r="I10" s="153"/>
    </row>
    <row r="11" spans="3:9" ht="15.75">
      <c r="C11" s="152">
        <f>'[1]Баланс МСФО'!$H$9</f>
        <v>42004</v>
      </c>
      <c r="D11" s="152"/>
      <c r="E11" s="152"/>
      <c r="F11" s="152"/>
      <c r="G11" s="152"/>
      <c r="H11" s="15"/>
      <c r="I11" s="15"/>
    </row>
    <row r="12" spans="3:7" ht="15.75">
      <c r="C12" s="14"/>
      <c r="D12" s="14"/>
      <c r="E12" s="14"/>
      <c r="F12" s="14"/>
      <c r="G12" s="16"/>
    </row>
    <row r="13" ht="15.75">
      <c r="C13" s="2" t="s">
        <v>336</v>
      </c>
    </row>
    <row r="14" ht="15.75">
      <c r="C14" s="2" t="s">
        <v>337</v>
      </c>
    </row>
    <row r="15" ht="15.75">
      <c r="C15" s="2" t="s">
        <v>338</v>
      </c>
    </row>
    <row r="17" spans="8:9" ht="16.5" customHeight="1">
      <c r="H17" s="17"/>
      <c r="I17" s="17"/>
    </row>
    <row r="18" spans="3:9" s="5" customFormat="1" ht="13.5" thickBot="1">
      <c r="C18" s="18"/>
      <c r="D18" s="18"/>
      <c r="E18" s="18"/>
      <c r="F18" s="18"/>
      <c r="G18" s="19"/>
      <c r="H18" s="20"/>
      <c r="I18" s="20" t="s">
        <v>11</v>
      </c>
    </row>
    <row r="19" spans="3:9" ht="47.25" customHeight="1" thickBot="1">
      <c r="C19" s="21" t="s">
        <v>339</v>
      </c>
      <c r="D19" s="22" t="s">
        <v>340</v>
      </c>
      <c r="E19" s="22"/>
      <c r="F19" s="22"/>
      <c r="G19" s="23" t="s">
        <v>341</v>
      </c>
      <c r="H19" s="24" t="s">
        <v>342</v>
      </c>
      <c r="I19" s="24" t="s">
        <v>343</v>
      </c>
    </row>
    <row r="20" spans="3:9" s="9" customFormat="1" ht="12" customHeight="1" thickBot="1">
      <c r="C20" s="25">
        <v>1</v>
      </c>
      <c r="D20" s="26"/>
      <c r="E20" s="26"/>
      <c r="F20" s="26"/>
      <c r="G20" s="27">
        <v>2</v>
      </c>
      <c r="H20" s="28">
        <v>3</v>
      </c>
      <c r="I20" s="28">
        <v>4</v>
      </c>
    </row>
    <row r="21" spans="1:14" ht="15.75">
      <c r="A21" s="8">
        <v>1</v>
      </c>
      <c r="C21" s="29" t="s">
        <v>344</v>
      </c>
      <c r="D21" s="30" t="s">
        <v>345</v>
      </c>
      <c r="E21" s="30" t="s">
        <v>344</v>
      </c>
      <c r="F21" s="5" t="s">
        <v>346</v>
      </c>
      <c r="G21" s="31" t="s">
        <v>28</v>
      </c>
      <c r="H21" s="32">
        <v>15278938</v>
      </c>
      <c r="I21" s="32">
        <v>11661171</v>
      </c>
      <c r="J21" s="33"/>
      <c r="K21" s="33"/>
      <c r="M21" s="34"/>
      <c r="N21" s="34"/>
    </row>
    <row r="22" spans="1:14" ht="15.75">
      <c r="A22" s="8">
        <v>1</v>
      </c>
      <c r="C22" s="37" t="s">
        <v>347</v>
      </c>
      <c r="D22" s="38" t="s">
        <v>348</v>
      </c>
      <c r="E22" s="38" t="s">
        <v>349</v>
      </c>
      <c r="F22" s="6" t="s">
        <v>350</v>
      </c>
      <c r="G22" s="39" t="s">
        <v>31</v>
      </c>
      <c r="H22" s="40">
        <v>10903846</v>
      </c>
      <c r="I22" s="40">
        <v>7549373</v>
      </c>
      <c r="J22" s="33"/>
      <c r="K22" s="33"/>
      <c r="M22" s="34"/>
      <c r="N22" s="34"/>
    </row>
    <row r="23" spans="1:14" ht="15.75">
      <c r="A23" s="8">
        <v>1</v>
      </c>
      <c r="C23" s="41" t="s">
        <v>351</v>
      </c>
      <c r="D23" s="42" t="s">
        <v>352</v>
      </c>
      <c r="E23" s="42"/>
      <c r="F23" s="43"/>
      <c r="G23" s="39" t="s">
        <v>33</v>
      </c>
      <c r="H23" s="40">
        <f>H21-H22</f>
        <v>4375092</v>
      </c>
      <c r="I23" s="40">
        <f>I21-I22</f>
        <v>4111798</v>
      </c>
      <c r="J23" s="33"/>
      <c r="K23" s="33"/>
      <c r="M23" s="34"/>
      <c r="N23" s="34"/>
    </row>
    <row r="24" spans="1:14" ht="15.75">
      <c r="A24" s="8">
        <v>1</v>
      </c>
      <c r="C24" s="41" t="s">
        <v>353</v>
      </c>
      <c r="D24" s="42" t="s">
        <v>354</v>
      </c>
      <c r="E24" s="42"/>
      <c r="F24" s="6" t="s">
        <v>355</v>
      </c>
      <c r="G24" s="39" t="s">
        <v>35</v>
      </c>
      <c r="H24" s="40">
        <v>497241</v>
      </c>
      <c r="I24" s="40">
        <v>455954</v>
      </c>
      <c r="J24" s="33"/>
      <c r="K24" s="33"/>
      <c r="M24" s="34"/>
      <c r="N24" s="34"/>
    </row>
    <row r="25" spans="1:14" ht="31.5">
      <c r="A25" s="8">
        <v>1</v>
      </c>
      <c r="C25" s="41" t="s">
        <v>356</v>
      </c>
      <c r="D25" s="42" t="s">
        <v>357</v>
      </c>
      <c r="E25" s="42" t="s">
        <v>358</v>
      </c>
      <c r="F25" s="6" t="s">
        <v>358</v>
      </c>
      <c r="G25" s="39" t="s">
        <v>37</v>
      </c>
      <c r="H25" s="40">
        <v>1672171</v>
      </c>
      <c r="I25" s="40">
        <v>1374798</v>
      </c>
      <c r="J25" s="33"/>
      <c r="K25" s="33"/>
      <c r="M25" s="34"/>
      <c r="N25" s="34"/>
    </row>
    <row r="26" spans="1:14" ht="15.75">
      <c r="A26" s="8">
        <v>1</v>
      </c>
      <c r="C26" s="41" t="s">
        <v>359</v>
      </c>
      <c r="D26" s="42" t="s">
        <v>360</v>
      </c>
      <c r="E26" s="42"/>
      <c r="F26" s="6" t="s">
        <v>361</v>
      </c>
      <c r="G26" s="39" t="s">
        <v>41</v>
      </c>
      <c r="H26" s="40">
        <v>17218</v>
      </c>
      <c r="I26" s="40">
        <v>14255</v>
      </c>
      <c r="J26" s="33"/>
      <c r="K26" s="33"/>
      <c r="M26" s="34"/>
      <c r="N26" s="34"/>
    </row>
    <row r="27" spans="1:14" ht="15.75">
      <c r="A27" s="8">
        <v>1</v>
      </c>
      <c r="C27" s="41" t="s">
        <v>362</v>
      </c>
      <c r="D27" s="42" t="s">
        <v>363</v>
      </c>
      <c r="E27" s="42"/>
      <c r="F27" s="6" t="s">
        <v>364</v>
      </c>
      <c r="G27" s="39" t="s">
        <v>54</v>
      </c>
      <c r="H27" s="40">
        <v>76515</v>
      </c>
      <c r="I27" s="40">
        <v>46488</v>
      </c>
      <c r="J27" s="33"/>
      <c r="K27" s="33"/>
      <c r="M27" s="34"/>
      <c r="N27" s="34"/>
    </row>
    <row r="28" spans="1:14" s="44" customFormat="1" ht="31.5">
      <c r="A28" s="44">
        <v>1</v>
      </c>
      <c r="C28" s="45" t="s">
        <v>365</v>
      </c>
      <c r="D28" s="46" t="s">
        <v>366</v>
      </c>
      <c r="E28" s="46"/>
      <c r="F28" s="47"/>
      <c r="G28" s="48" t="s">
        <v>367</v>
      </c>
      <c r="H28" s="7">
        <f>H23-H24-H25-H26+H27</f>
        <v>2264977</v>
      </c>
      <c r="I28" s="7">
        <f>I23-I24-I25-I26+I27</f>
        <v>2313279</v>
      </c>
      <c r="J28" s="49"/>
      <c r="K28" s="33"/>
      <c r="M28" s="34"/>
      <c r="N28" s="34"/>
    </row>
    <row r="29" spans="1:14" ht="15.75">
      <c r="A29" s="8">
        <v>1</v>
      </c>
      <c r="C29" s="41" t="s">
        <v>368</v>
      </c>
      <c r="D29" s="42" t="s">
        <v>369</v>
      </c>
      <c r="E29" s="42" t="s">
        <v>370</v>
      </c>
      <c r="F29" s="6" t="s">
        <v>371</v>
      </c>
      <c r="G29" s="39" t="s">
        <v>372</v>
      </c>
      <c r="H29" s="40">
        <v>195550</v>
      </c>
      <c r="I29" s="40">
        <v>170927</v>
      </c>
      <c r="J29" s="33"/>
      <c r="K29" s="33"/>
      <c r="M29" s="34"/>
      <c r="N29" s="34"/>
    </row>
    <row r="30" spans="1:14" s="9" customFormat="1" ht="15.75">
      <c r="A30" s="9">
        <v>1</v>
      </c>
      <c r="C30" s="41" t="s">
        <v>373</v>
      </c>
      <c r="D30" s="42" t="s">
        <v>374</v>
      </c>
      <c r="E30" s="42" t="s">
        <v>375</v>
      </c>
      <c r="F30" s="6" t="s">
        <v>376</v>
      </c>
      <c r="G30" s="39" t="s">
        <v>377</v>
      </c>
      <c r="H30" s="40">
        <v>6316</v>
      </c>
      <c r="I30" s="40">
        <v>198404</v>
      </c>
      <c r="J30" s="36"/>
      <c r="K30" s="33"/>
      <c r="M30" s="34"/>
      <c r="N30" s="34"/>
    </row>
    <row r="31" spans="1:14" s="9" customFormat="1" ht="47.25">
      <c r="A31" s="9">
        <v>1</v>
      </c>
      <c r="C31" s="41" t="s">
        <v>378</v>
      </c>
      <c r="D31" s="42"/>
      <c r="E31" s="42"/>
      <c r="F31" s="43"/>
      <c r="G31" s="39" t="s">
        <v>379</v>
      </c>
      <c r="H31" s="35"/>
      <c r="I31" s="35"/>
      <c r="J31" s="36"/>
      <c r="K31" s="33"/>
      <c r="M31" s="34"/>
      <c r="N31" s="34"/>
    </row>
    <row r="32" spans="1:14" s="9" customFormat="1" ht="15.75">
      <c r="A32" s="9">
        <v>1</v>
      </c>
      <c r="C32" s="41" t="s">
        <v>380</v>
      </c>
      <c r="D32" s="42" t="s">
        <v>381</v>
      </c>
      <c r="E32" s="42"/>
      <c r="F32" s="43"/>
      <c r="G32" s="39" t="s">
        <v>382</v>
      </c>
      <c r="H32" s="35"/>
      <c r="I32" s="35"/>
      <c r="J32" s="36"/>
      <c r="K32" s="33"/>
      <c r="M32" s="34"/>
      <c r="N32" s="34"/>
    </row>
    <row r="33" spans="1:14" s="9" customFormat="1" ht="15.75">
      <c r="A33" s="9">
        <v>1</v>
      </c>
      <c r="C33" s="41" t="s">
        <v>383</v>
      </c>
      <c r="D33" s="42" t="s">
        <v>384</v>
      </c>
      <c r="E33" s="42"/>
      <c r="F33" s="43"/>
      <c r="G33" s="39" t="s">
        <v>385</v>
      </c>
      <c r="H33" s="35"/>
      <c r="I33" s="35"/>
      <c r="J33" s="36"/>
      <c r="K33" s="33"/>
      <c r="M33" s="34"/>
      <c r="N33" s="34"/>
    </row>
    <row r="34" spans="1:14" ht="31.5">
      <c r="A34" s="8">
        <v>1</v>
      </c>
      <c r="C34" s="45" t="s">
        <v>386</v>
      </c>
      <c r="D34" s="46" t="s">
        <v>387</v>
      </c>
      <c r="E34" s="46"/>
      <c r="F34" s="47"/>
      <c r="G34" s="48" t="s">
        <v>388</v>
      </c>
      <c r="H34" s="7">
        <f>H28+H29-H30+H31+H32-H33</f>
        <v>2454211</v>
      </c>
      <c r="I34" s="7">
        <f>I28+I29-I30+I31+I32-I33</f>
        <v>2285802</v>
      </c>
      <c r="J34" s="33"/>
      <c r="K34" s="33"/>
      <c r="M34" s="34"/>
      <c r="N34" s="34"/>
    </row>
    <row r="35" spans="1:14" ht="31.5">
      <c r="A35" s="8">
        <v>1</v>
      </c>
      <c r="C35" s="41" t="s">
        <v>389</v>
      </c>
      <c r="D35" s="42" t="s">
        <v>390</v>
      </c>
      <c r="E35" s="42" t="s">
        <v>391</v>
      </c>
      <c r="F35" s="6" t="s">
        <v>389</v>
      </c>
      <c r="G35" s="39" t="s">
        <v>118</v>
      </c>
      <c r="H35" s="40">
        <v>298093</v>
      </c>
      <c r="I35" s="40">
        <v>334867</v>
      </c>
      <c r="J35" s="33"/>
      <c r="K35" s="33"/>
      <c r="M35" s="34"/>
      <c r="N35" s="34"/>
    </row>
    <row r="36" spans="1:14" ht="31.5">
      <c r="A36" s="8">
        <v>1</v>
      </c>
      <c r="C36" s="45" t="s">
        <v>392</v>
      </c>
      <c r="D36" s="46" t="s">
        <v>393</v>
      </c>
      <c r="E36" s="46"/>
      <c r="F36" s="46"/>
      <c r="G36" s="48" t="s">
        <v>394</v>
      </c>
      <c r="H36" s="7">
        <f>H34-H35</f>
        <v>2156118</v>
      </c>
      <c r="I36" s="7">
        <f>I34-I35</f>
        <v>1950935</v>
      </c>
      <c r="J36" s="33"/>
      <c r="K36" s="33"/>
      <c r="M36" s="34"/>
      <c r="N36" s="34"/>
    </row>
    <row r="37" spans="1:14" ht="31.5">
      <c r="A37" s="8">
        <v>1</v>
      </c>
      <c r="C37" s="37" t="s">
        <v>395</v>
      </c>
      <c r="D37" s="38"/>
      <c r="E37" s="38"/>
      <c r="F37" s="38"/>
      <c r="G37" s="4" t="s">
        <v>396</v>
      </c>
      <c r="H37" s="40">
        <v>0</v>
      </c>
      <c r="I37" s="40"/>
      <c r="J37" s="33"/>
      <c r="K37" s="33"/>
      <c r="M37" s="34"/>
      <c r="N37" s="34"/>
    </row>
    <row r="38" spans="1:14" ht="15.75">
      <c r="A38" s="8">
        <v>1</v>
      </c>
      <c r="C38" s="45" t="s">
        <v>397</v>
      </c>
      <c r="D38" s="46" t="s">
        <v>398</v>
      </c>
      <c r="E38" s="46"/>
      <c r="F38" s="46"/>
      <c r="G38" s="48" t="s">
        <v>399</v>
      </c>
      <c r="H38" s="7">
        <f>H36+H37</f>
        <v>2156118</v>
      </c>
      <c r="I38" s="7">
        <f>I36+I37</f>
        <v>1950935</v>
      </c>
      <c r="J38" s="33"/>
      <c r="K38" s="33"/>
      <c r="M38" s="34"/>
      <c r="N38" s="34"/>
    </row>
    <row r="39" spans="1:14" ht="15.75">
      <c r="A39" s="8">
        <v>1</v>
      </c>
      <c r="C39" s="50" t="s">
        <v>400</v>
      </c>
      <c r="D39" s="51"/>
      <c r="E39" s="51"/>
      <c r="F39" s="51"/>
      <c r="G39" s="52"/>
      <c r="H39" s="53"/>
      <c r="I39" s="7"/>
      <c r="J39" s="33"/>
      <c r="K39" s="33"/>
      <c r="M39" s="34"/>
      <c r="N39" s="34"/>
    </row>
    <row r="40" spans="1:14" ht="15.75">
      <c r="A40" s="8">
        <v>1</v>
      </c>
      <c r="C40" s="50" t="s">
        <v>401</v>
      </c>
      <c r="D40" s="51"/>
      <c r="E40" s="51"/>
      <c r="F40" s="51"/>
      <c r="G40" s="52"/>
      <c r="H40" s="53"/>
      <c r="I40" s="7"/>
      <c r="J40" s="33"/>
      <c r="K40" s="33"/>
      <c r="M40" s="34"/>
      <c r="N40" s="34"/>
    </row>
    <row r="41" spans="1:14" s="44" customFormat="1" ht="31.5">
      <c r="A41" s="44">
        <v>1</v>
      </c>
      <c r="C41" s="45" t="s">
        <v>402</v>
      </c>
      <c r="D41" s="46" t="s">
        <v>403</v>
      </c>
      <c r="E41" s="46"/>
      <c r="F41" s="46"/>
      <c r="G41" s="48">
        <v>400</v>
      </c>
      <c r="H41" s="7">
        <v>0</v>
      </c>
      <c r="I41" s="7">
        <v>0</v>
      </c>
      <c r="J41" s="49"/>
      <c r="K41" s="33"/>
      <c r="M41" s="34"/>
      <c r="N41" s="34"/>
    </row>
    <row r="42" spans="1:14" ht="15.75">
      <c r="A42" s="8">
        <v>1</v>
      </c>
      <c r="C42" s="41" t="s">
        <v>404</v>
      </c>
      <c r="D42" s="42"/>
      <c r="E42" s="42"/>
      <c r="F42" s="42"/>
      <c r="G42" s="54"/>
      <c r="H42" s="40"/>
      <c r="I42" s="40"/>
      <c r="J42" s="33"/>
      <c r="K42" s="33"/>
      <c r="M42" s="34"/>
      <c r="N42" s="34"/>
    </row>
    <row r="43" spans="1:14" ht="15.75">
      <c r="A43" s="8">
        <v>1</v>
      </c>
      <c r="C43" s="41" t="s">
        <v>405</v>
      </c>
      <c r="D43" s="42"/>
      <c r="E43" s="42"/>
      <c r="F43" s="42"/>
      <c r="G43" s="55">
        <v>410</v>
      </c>
      <c r="H43" s="40"/>
      <c r="I43" s="40"/>
      <c r="J43" s="33"/>
      <c r="K43" s="33"/>
      <c r="M43" s="34"/>
      <c r="N43" s="34"/>
    </row>
    <row r="44" spans="1:14" ht="31.5">
      <c r="A44" s="8">
        <v>1</v>
      </c>
      <c r="C44" s="41" t="s">
        <v>406</v>
      </c>
      <c r="D44" s="42"/>
      <c r="E44" s="42"/>
      <c r="F44" s="42"/>
      <c r="G44" s="55">
        <v>411</v>
      </c>
      <c r="H44" s="40"/>
      <c r="I44" s="40"/>
      <c r="J44" s="33"/>
      <c r="K44" s="33"/>
      <c r="M44" s="34"/>
      <c r="N44" s="34"/>
    </row>
    <row r="45" spans="1:14" ht="47.25">
      <c r="A45" s="8">
        <v>1</v>
      </c>
      <c r="C45" s="41" t="s">
        <v>407</v>
      </c>
      <c r="D45" s="42"/>
      <c r="E45" s="42"/>
      <c r="F45" s="42"/>
      <c r="G45" s="55">
        <v>412</v>
      </c>
      <c r="H45" s="40"/>
      <c r="I45" s="40"/>
      <c r="J45" s="33"/>
      <c r="K45" s="33"/>
      <c r="M45" s="34"/>
      <c r="N45" s="34"/>
    </row>
    <row r="46" spans="1:14" ht="15.75">
      <c r="A46" s="8">
        <v>1</v>
      </c>
      <c r="C46" s="41" t="s">
        <v>408</v>
      </c>
      <c r="D46" s="42"/>
      <c r="E46" s="42"/>
      <c r="F46" s="42"/>
      <c r="G46" s="55">
        <v>413</v>
      </c>
      <c r="H46" s="40"/>
      <c r="I46" s="40"/>
      <c r="J46" s="33"/>
      <c r="K46" s="33"/>
      <c r="M46" s="34"/>
      <c r="N46" s="34"/>
    </row>
    <row r="47" spans="1:14" ht="31.5">
      <c r="A47" s="8">
        <v>1</v>
      </c>
      <c r="C47" s="41" t="s">
        <v>409</v>
      </c>
      <c r="D47" s="42"/>
      <c r="E47" s="42"/>
      <c r="F47" s="42"/>
      <c r="G47" s="55">
        <v>414</v>
      </c>
      <c r="H47" s="40"/>
      <c r="I47" s="40"/>
      <c r="J47" s="33"/>
      <c r="K47" s="33"/>
      <c r="M47" s="34"/>
      <c r="N47" s="34"/>
    </row>
    <row r="48" spans="1:14" ht="15.75">
      <c r="A48" s="8">
        <v>1</v>
      </c>
      <c r="C48" s="41" t="s">
        <v>410</v>
      </c>
      <c r="D48" s="42"/>
      <c r="E48" s="42"/>
      <c r="F48" s="42"/>
      <c r="G48" s="55">
        <v>415</v>
      </c>
      <c r="H48" s="40"/>
      <c r="I48" s="40"/>
      <c r="J48" s="33"/>
      <c r="K48" s="33"/>
      <c r="M48" s="34"/>
      <c r="N48" s="34"/>
    </row>
    <row r="49" spans="1:14" ht="15.75">
      <c r="A49" s="8">
        <v>1</v>
      </c>
      <c r="C49" s="41" t="s">
        <v>411</v>
      </c>
      <c r="D49" s="42"/>
      <c r="E49" s="42"/>
      <c r="F49" s="42"/>
      <c r="G49" s="55">
        <v>416</v>
      </c>
      <c r="H49" s="40"/>
      <c r="I49" s="40"/>
      <c r="J49" s="33"/>
      <c r="K49" s="33"/>
      <c r="M49" s="34"/>
      <c r="N49" s="34"/>
    </row>
    <row r="50" spans="1:14" ht="15.75">
      <c r="A50" s="8">
        <v>1</v>
      </c>
      <c r="C50" s="41" t="s">
        <v>412</v>
      </c>
      <c r="D50" s="42"/>
      <c r="E50" s="42"/>
      <c r="F50" s="42"/>
      <c r="G50" s="55">
        <v>417</v>
      </c>
      <c r="H50" s="40"/>
      <c r="I50" s="40"/>
      <c r="J50" s="33"/>
      <c r="K50" s="33"/>
      <c r="M50" s="34"/>
      <c r="N50" s="34"/>
    </row>
    <row r="51" spans="1:14" ht="15.75">
      <c r="A51" s="8">
        <v>1</v>
      </c>
      <c r="C51" s="41" t="s">
        <v>413</v>
      </c>
      <c r="D51" s="42"/>
      <c r="E51" s="42"/>
      <c r="F51" s="42"/>
      <c r="G51" s="55">
        <v>418</v>
      </c>
      <c r="H51" s="40"/>
      <c r="I51" s="40"/>
      <c r="J51" s="33"/>
      <c r="K51" s="33"/>
      <c r="M51" s="34"/>
      <c r="N51" s="34"/>
    </row>
    <row r="52" spans="1:14" ht="31.5">
      <c r="A52" s="8">
        <v>1</v>
      </c>
      <c r="C52" s="41" t="s">
        <v>414</v>
      </c>
      <c r="D52" s="42"/>
      <c r="E52" s="42"/>
      <c r="F52" s="42"/>
      <c r="G52" s="55">
        <v>419</v>
      </c>
      <c r="H52" s="40"/>
      <c r="I52" s="40"/>
      <c r="J52" s="33"/>
      <c r="K52" s="33"/>
      <c r="M52" s="34"/>
      <c r="N52" s="34"/>
    </row>
    <row r="53" spans="1:14" ht="15.75">
      <c r="A53" s="8">
        <v>1</v>
      </c>
      <c r="C53" s="41" t="s">
        <v>415</v>
      </c>
      <c r="D53" s="42"/>
      <c r="E53" s="42"/>
      <c r="F53" s="42"/>
      <c r="G53" s="55">
        <v>420</v>
      </c>
      <c r="H53" s="40"/>
      <c r="I53" s="40"/>
      <c r="J53" s="33"/>
      <c r="K53" s="33"/>
      <c r="M53" s="34"/>
      <c r="N53" s="34"/>
    </row>
    <row r="54" spans="1:14" ht="31.5">
      <c r="A54" s="8">
        <v>1</v>
      </c>
      <c r="C54" s="45" t="s">
        <v>416</v>
      </c>
      <c r="D54" s="46" t="s">
        <v>417</v>
      </c>
      <c r="E54" s="46" t="s">
        <v>418</v>
      </c>
      <c r="F54" s="46"/>
      <c r="G54" s="48" t="s">
        <v>419</v>
      </c>
      <c r="H54" s="7">
        <f>H38+H41</f>
        <v>2156118</v>
      </c>
      <c r="I54" s="7">
        <f>I38+I41</f>
        <v>1950935</v>
      </c>
      <c r="J54" s="33"/>
      <c r="K54" s="33"/>
      <c r="M54" s="34"/>
      <c r="N54" s="34"/>
    </row>
    <row r="55" spans="1:9" ht="15.75">
      <c r="A55" s="8">
        <v>1</v>
      </c>
      <c r="C55" s="45" t="s">
        <v>420</v>
      </c>
      <c r="D55" s="46"/>
      <c r="E55" s="46"/>
      <c r="F55" s="46"/>
      <c r="G55" s="39"/>
      <c r="H55" s="40"/>
      <c r="I55" s="40"/>
    </row>
    <row r="56" spans="1:9" ht="15.75">
      <c r="A56" s="8">
        <v>1</v>
      </c>
      <c r="C56" s="41" t="s">
        <v>400</v>
      </c>
      <c r="D56" s="42"/>
      <c r="E56" s="42"/>
      <c r="F56" s="42"/>
      <c r="G56" s="39"/>
      <c r="H56" s="40"/>
      <c r="I56" s="40"/>
    </row>
    <row r="57" spans="1:9" ht="15.75">
      <c r="A57" s="8">
        <v>1</v>
      </c>
      <c r="C57" s="41" t="s">
        <v>421</v>
      </c>
      <c r="D57" s="42"/>
      <c r="E57" s="42"/>
      <c r="F57" s="42"/>
      <c r="G57" s="39"/>
      <c r="H57" s="40"/>
      <c r="I57" s="40"/>
    </row>
    <row r="58" spans="1:9" ht="15.75">
      <c r="A58" s="8">
        <v>1</v>
      </c>
      <c r="C58" s="45" t="s">
        <v>422</v>
      </c>
      <c r="D58" s="46" t="s">
        <v>423</v>
      </c>
      <c r="E58" s="46"/>
      <c r="F58" s="46"/>
      <c r="G58" s="48">
        <v>600</v>
      </c>
      <c r="H58" s="40"/>
      <c r="I58" s="40"/>
    </row>
    <row r="59" spans="1:9" ht="15.75">
      <c r="A59" s="8">
        <v>1</v>
      </c>
      <c r="C59" s="45" t="s">
        <v>404</v>
      </c>
      <c r="D59" s="46"/>
      <c r="E59" s="46"/>
      <c r="F59" s="46"/>
      <c r="G59" s="39"/>
      <c r="H59" s="40"/>
      <c r="I59" s="40"/>
    </row>
    <row r="60" spans="1:9" ht="15.75">
      <c r="A60" s="8">
        <v>1</v>
      </c>
      <c r="C60" s="45" t="s">
        <v>424</v>
      </c>
      <c r="D60" s="46" t="s">
        <v>425</v>
      </c>
      <c r="E60" s="46"/>
      <c r="F60" s="46"/>
      <c r="G60" s="39"/>
      <c r="H60" s="40"/>
      <c r="I60" s="40"/>
    </row>
    <row r="61" spans="1:9" ht="15.75">
      <c r="A61" s="8">
        <v>1</v>
      </c>
      <c r="C61" s="41" t="s">
        <v>426</v>
      </c>
      <c r="D61" s="42"/>
      <c r="E61" s="42"/>
      <c r="F61" s="42"/>
      <c r="G61" s="39"/>
      <c r="H61" s="40"/>
      <c r="I61" s="40"/>
    </row>
    <row r="62" spans="1:9" ht="15.75">
      <c r="A62" s="8">
        <v>1</v>
      </c>
      <c r="C62" s="41" t="s">
        <v>427</v>
      </c>
      <c r="D62" s="42"/>
      <c r="E62" s="42"/>
      <c r="F62" s="42"/>
      <c r="G62" s="39"/>
      <c r="H62" s="40"/>
      <c r="I62" s="40"/>
    </row>
    <row r="63" spans="1:9" ht="15.75">
      <c r="A63" s="8">
        <v>1</v>
      </c>
      <c r="C63" s="45" t="s">
        <v>428</v>
      </c>
      <c r="D63" s="46" t="s">
        <v>429</v>
      </c>
      <c r="E63" s="46"/>
      <c r="F63" s="46"/>
      <c r="G63" s="39"/>
      <c r="H63" s="40"/>
      <c r="I63" s="40"/>
    </row>
    <row r="64" spans="1:9" ht="15.75">
      <c r="A64" s="8">
        <v>1</v>
      </c>
      <c r="C64" s="41" t="s">
        <v>426</v>
      </c>
      <c r="D64" s="42"/>
      <c r="E64" s="42"/>
      <c r="F64" s="42"/>
      <c r="G64" s="39"/>
      <c r="H64" s="40"/>
      <c r="I64" s="40"/>
    </row>
    <row r="65" spans="1:9" ht="15.75">
      <c r="A65" s="8">
        <v>1</v>
      </c>
      <c r="C65" s="41" t="s">
        <v>427</v>
      </c>
      <c r="D65" s="42"/>
      <c r="E65" s="42"/>
      <c r="F65" s="42"/>
      <c r="G65" s="39"/>
      <c r="H65" s="40"/>
      <c r="I65" s="40"/>
    </row>
    <row r="66" spans="3:9" ht="15.75">
      <c r="C66" s="56"/>
      <c r="D66" s="56"/>
      <c r="E66" s="56"/>
      <c r="F66" s="56"/>
      <c r="G66" s="57"/>
      <c r="H66" s="58"/>
      <c r="I66" s="58"/>
    </row>
    <row r="67" spans="3:9" ht="15.75">
      <c r="C67" s="56"/>
      <c r="D67" s="56"/>
      <c r="E67" s="56"/>
      <c r="F67" s="56"/>
      <c r="G67" s="57"/>
      <c r="H67" s="58"/>
      <c r="I67" s="58"/>
    </row>
    <row r="68" spans="3:9" ht="15.75">
      <c r="C68" s="56"/>
      <c r="D68" s="56"/>
      <c r="E68" s="56"/>
      <c r="F68" s="56"/>
      <c r="G68" s="57"/>
      <c r="H68" s="58"/>
      <c r="I68" s="58"/>
    </row>
    <row r="70" spans="3:6" ht="15.75">
      <c r="C70" s="8" t="s">
        <v>329</v>
      </c>
      <c r="D70" s="8"/>
      <c r="E70" s="8"/>
      <c r="F70" s="8"/>
    </row>
    <row r="71" spans="3:6" ht="15.75">
      <c r="C71" s="9" t="s">
        <v>430</v>
      </c>
      <c r="D71" s="9"/>
      <c r="E71" s="9"/>
      <c r="F71" s="9"/>
    </row>
    <row r="72" spans="3:6" ht="15.75">
      <c r="C72" s="8" t="s">
        <v>331</v>
      </c>
      <c r="D72" s="8"/>
      <c r="E72" s="8"/>
      <c r="F72" s="8"/>
    </row>
    <row r="73" spans="3:6" ht="15.75">
      <c r="C73" s="9" t="s">
        <v>431</v>
      </c>
      <c r="D73" s="9"/>
      <c r="E73" s="9"/>
      <c r="F73" s="9"/>
    </row>
    <row r="74" spans="3:6" ht="15.75">
      <c r="C74" s="8" t="s">
        <v>333</v>
      </c>
      <c r="D74" s="8"/>
      <c r="E74" s="8"/>
      <c r="F74" s="8"/>
    </row>
  </sheetData>
  <sheetProtection/>
  <mergeCells count="3">
    <mergeCell ref="C11:G11"/>
    <mergeCell ref="C10:I10"/>
    <mergeCell ref="C9:I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 KazTransCom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R.Demessinov</dc:creator>
  <cp:keywords/>
  <dc:description/>
  <cp:lastModifiedBy>a.utegulova</cp:lastModifiedBy>
  <cp:lastPrinted>2015-01-22T11:15:33Z</cp:lastPrinted>
  <dcterms:created xsi:type="dcterms:W3CDTF">2015-01-22T08:58:17Z</dcterms:created>
  <dcterms:modified xsi:type="dcterms:W3CDTF">2015-01-23T11:06:31Z</dcterms:modified>
  <cp:category/>
  <cp:version/>
  <cp:contentType/>
  <cp:contentStatus/>
</cp:coreProperties>
</file>