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8" yWindow="576" windowWidth="15180" windowHeight="8832" tabRatio="948" firstSheet="2" activeTab="5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МСФО'!$A$1:$E$127</definedName>
    <definedName name="_xlnm.Print_Area" localSheetId="3">'ф2'!$A$1:$E$72</definedName>
    <definedName name="_xlnm.Print_Area" localSheetId="4">'ф3 с пред'!$A$1:$E$91</definedName>
    <definedName name="_xlnm.Print_Area" localSheetId="5">'ф4'!$A$1:$J$85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<sst xmlns="http://schemas.openxmlformats.org/spreadsheetml/2006/main" count="583" uniqueCount="445">
  <si>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</si>
  <si>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</si>
  <si>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</si>
  <si>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</si>
  <si>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</si>
  <si>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</si>
  <si>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</si>
  <si>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</si>
  <si>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</si>
  <si>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</si>
  <si>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</si>
  <si>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</si>
  <si>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</si>
  <si>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</si>
  <si>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</si>
  <si>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</si>
  <si>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</si>
  <si>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</si>
  <si>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</si>
  <si>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</si>
  <si>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</si>
  <si>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</si>
  <si>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</si>
  <si>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</si>
  <si>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</si>
  <si>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</si>
  <si>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</si>
  <si>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</si>
  <si>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</si>
  <si>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</si>
  <si>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</si>
  <si>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</si>
  <si>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</si>
  <si>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</si>
  <si>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</si>
  <si>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</si>
  <si>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</si>
  <si>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</si>
  <si>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</si>
  <si>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</si>
  <si>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</si>
  <si>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</si>
  <si>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</si>
  <si>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</si>
  <si>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</si>
  <si>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</si>
  <si>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</si>
  <si>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</si>
  <si>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</si>
  <si>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</si>
  <si>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</si>
  <si>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</si>
  <si>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</si>
  <si>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</si>
  <si>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</si>
  <si>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</si>
  <si>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</si>
  <si>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</si>
  <si>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</si>
  <si>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</si>
  <si>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</si>
  <si>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</si>
  <si>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</si>
  <si>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</si>
  <si>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</si>
  <si>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</si>
  <si>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тыс. тенге</t>
  </si>
  <si>
    <t>На начало отчетного  периода</t>
  </si>
  <si>
    <t>Выплата дивидендов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</si>
  <si>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</si>
  <si>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</si>
  <si>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</si>
  <si>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</si>
  <si>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</si>
  <si>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</si>
  <si>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</si>
  <si>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</si>
  <si>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</si>
  <si>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</si>
  <si>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</si>
  <si>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</si>
  <si>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</si>
  <si>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</si>
  <si>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</si>
  <si>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</si>
  <si>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</si>
  <si>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</si>
  <si>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</si>
  <si>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</si>
  <si>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</si>
  <si>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</si>
  <si>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</si>
  <si>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</si>
  <si>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</si>
  <si>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</si>
  <si>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</si>
  <si>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</si>
  <si>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</si>
  <si>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</si>
  <si>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</si>
  <si>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</si>
  <si>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</si>
  <si>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</si>
  <si>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</si>
  <si>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</si>
  <si>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</si>
  <si>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</si>
  <si>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</si>
  <si>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</si>
  <si>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</si>
  <si>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</si>
  <si>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</si>
  <si>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</si>
  <si>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</si>
  <si>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</si>
  <si>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</si>
  <si>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</si>
  <si>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</si>
  <si>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</si>
  <si>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</si>
  <si>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</si>
  <si>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</si>
  <si>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</si>
  <si>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</si>
  <si>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</si>
  <si>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</si>
  <si>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</si>
  <si>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</si>
  <si>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</si>
  <si>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</si>
  <si>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</si>
  <si>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</si>
  <si>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</si>
  <si>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</si>
  <si>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</si>
  <si>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</si>
  <si>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</si>
  <si>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</si>
  <si>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</si>
  <si>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</si>
  <si>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</si>
  <si>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</si>
  <si>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</si>
  <si>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</si>
  <si>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</si>
  <si>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</si>
  <si>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</si>
  <si>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</si>
  <si>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</si>
  <si>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</si>
  <si>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</si>
  <si>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</si>
  <si>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</si>
  <si>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</si>
  <si>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060</t>
  </si>
  <si>
    <t>070</t>
  </si>
  <si>
    <t>080</t>
  </si>
  <si>
    <t>090</t>
  </si>
  <si>
    <t>120</t>
  </si>
  <si>
    <t>130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</si>
  <si>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</si>
  <si>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</si>
  <si>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</si>
  <si>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</si>
  <si>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</si>
  <si>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</si>
  <si>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051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</si>
  <si>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</si>
  <si>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</si>
  <si>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</si>
  <si>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</si>
  <si>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</si>
  <si>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</si>
  <si>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</si>
  <si>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</si>
  <si>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</si>
  <si>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</si>
  <si>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</si>
  <si>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</si>
  <si>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</si>
  <si>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</si>
  <si>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</si>
  <si>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</si>
  <si>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</si>
  <si>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</si>
  <si>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</si>
  <si>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</si>
  <si>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</si>
  <si>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</si>
  <si>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</si>
  <si>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</si>
  <si>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</si>
  <si>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</si>
  <si>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</si>
  <si>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</si>
  <si>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</si>
  <si>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</si>
  <si>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</si>
  <si>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</si>
  <si>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</si>
  <si>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</si>
  <si>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</si>
  <si>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</si>
  <si>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</si>
  <si>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</si>
  <si>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</si>
  <si>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</si>
  <si>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</si>
  <si>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</si>
  <si>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</si>
  <si>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</si>
  <si>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</si>
  <si>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</si>
  <si>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</si>
  <si>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</si>
  <si>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</si>
  <si>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</si>
  <si>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</si>
  <si>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</si>
  <si>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</si>
  <si>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</si>
  <si>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</si>
  <si>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</si>
  <si>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</si>
  <si>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</si>
  <si>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</si>
  <si>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</si>
  <si>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</si>
  <si>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</si>
  <si>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</si>
  <si>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</si>
  <si>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</si>
  <si>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</si>
  <si>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</si>
  <si>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</si>
  <si>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</si>
  <si>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</si>
  <si>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</si>
  <si>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</si>
  <si>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</si>
  <si>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</si>
  <si>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</si>
  <si>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</si>
  <si>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</si>
  <si>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</si>
  <si>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</si>
  <si>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</si>
  <si>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</si>
  <si>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</si>
  <si>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</si>
  <si>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</si>
  <si>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</si>
  <si>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</si>
  <si>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</si>
  <si>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</si>
  <si>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</si>
  <si>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</si>
  <si>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</si>
  <si>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</si>
  <si>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</si>
  <si>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</si>
  <si>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</si>
  <si>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</si>
  <si>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</si>
  <si>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</si>
  <si>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</si>
  <si>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</si>
  <si>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</si>
  <si>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</si>
  <si>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</si>
  <si>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</si>
  <si>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</si>
  <si>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</si>
  <si>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</si>
  <si>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</si>
  <si>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</si>
  <si>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</si>
  <si>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</si>
  <si>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</si>
  <si>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</si>
  <si>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</si>
  <si>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</si>
  <si>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</si>
  <si>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</si>
  <si>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</si>
  <si>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</si>
  <si>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</si>
  <si>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</si>
  <si>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</si>
  <si>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</si>
  <si>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</si>
  <si>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</si>
  <si>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</si>
  <si>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</si>
  <si>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</si>
  <si>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</si>
  <si>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год, заканчивающийся</t>
  </si>
  <si>
    <t>по состоянию на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</si>
  <si>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</si>
  <si>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</si>
  <si>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</si>
  <si>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</si>
  <si>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</si>
  <si>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</si>
  <si>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</si>
  <si>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</si>
  <si>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</si>
  <si>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</si>
  <si>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</si>
  <si>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</si>
  <si>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</si>
  <si>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</si>
  <si>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</si>
  <si>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</si>
  <si>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</si>
  <si>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</si>
  <si>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</si>
  <si>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</si>
  <si>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</si>
  <si>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</si>
  <si>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</si>
  <si>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</si>
  <si>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</si>
  <si>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</si>
  <si>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</si>
  <si>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</si>
  <si>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</si>
  <si>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</si>
  <si>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</si>
  <si>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r>
      <t xml:space="preserve">Наименование организации </t>
    </r>
    <r>
      <rPr>
        <b/>
        <u val="single"/>
        <sz val="12"/>
        <rFont val="Times New Roman"/>
        <family val="1"/>
      </rPr>
      <t xml:space="preserve">                                 АО "KazTransCom"                 </t>
    </r>
  </si>
  <si>
    <t>Нераспределен-ная прибыль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</si>
  <si>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</si>
  <si>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</si>
  <si>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</si>
  <si>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</si>
  <si>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</si>
  <si>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</si>
  <si>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</si>
  <si>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</si>
  <si>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</si>
  <si>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</si>
  <si>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</si>
  <si>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</si>
  <si>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</si>
  <si>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</si>
  <si>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</si>
  <si>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</si>
  <si>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</si>
  <si>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</si>
  <si>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</si>
  <si>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</si>
  <si>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</si>
  <si>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</si>
  <si>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</si>
  <si>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</si>
  <si>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</si>
  <si>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</si>
  <si>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</si>
  <si>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</si>
  <si>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</si>
  <si>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</si>
  <si>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</si>
  <si>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</si>
  <si>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</si>
  <si>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</si>
  <si>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</si>
  <si>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</si>
  <si>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</si>
  <si>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</si>
  <si>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</si>
  <si>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</si>
  <si>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</si>
  <si>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</si>
  <si>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</si>
  <si>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</si>
  <si>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</si>
  <si>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 xml:space="preserve">получение вознаграждения 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</si>
  <si>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</si>
  <si>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</si>
  <si>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</si>
  <si>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</si>
  <si>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</si>
  <si>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</si>
  <si>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r>
      <t xml:space="preserve">Наименование организации:  </t>
    </r>
    <r>
      <rPr>
        <b/>
        <sz val="11"/>
        <color indexed="8"/>
        <rFont val="Times New Roman"/>
        <family val="1"/>
      </rPr>
      <t>АО "KazTransCom"</t>
    </r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</si>
  <si>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</si>
  <si>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</si>
  <si>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</si>
  <si>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</si>
  <si>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</si>
  <si>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</si>
  <si>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</si>
  <si>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</si>
  <si>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t>переписать примечания по консолидации и отдельной</t>
  </si>
  <si>
    <t>Прим.</t>
  </si>
  <si>
    <t>2.10</t>
  </si>
  <si>
    <t>2.16</t>
  </si>
  <si>
    <t>2.18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</si>
  <si>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</si>
  <si>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</si>
  <si>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</si>
  <si>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</si>
  <si>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</si>
  <si>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3</t>
  </si>
  <si>
    <t>2.23</t>
  </si>
  <si>
    <t>2.9</t>
  </si>
  <si>
    <t>2.13</t>
  </si>
  <si>
    <t>2.15</t>
  </si>
  <si>
    <t>2.22</t>
  </si>
  <si>
    <t>CTC</t>
  </si>
  <si>
    <t>CTC-Network</t>
  </si>
  <si>
    <t>ТОО "СТС"</t>
  </si>
  <si>
    <t>ТОО "СТС-Network "</t>
  </si>
  <si>
    <t>Консолидированный бухгалтерский баланс</t>
  </si>
  <si>
    <t>Консолидированный отчет о прибылях и убытках</t>
  </si>
  <si>
    <t>Консолидированный отчет о движении денежных средств (прямой метод)</t>
  </si>
  <si>
    <t>Консолидированный отчет об изменениях в собственном капитале</t>
  </si>
  <si>
    <t>от 27 февраля 2015 № 143</t>
  </si>
  <si>
    <t>Гудвилл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</si>
  <si>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</si>
  <si>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</si>
  <si>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>2.8</t>
  </si>
  <si>
    <t>2.4</t>
  </si>
  <si>
    <t>2.2, 2.3</t>
  </si>
  <si>
    <t>2.12</t>
  </si>
  <si>
    <t>2.14</t>
  </si>
  <si>
    <t>2.11, 2.13</t>
  </si>
  <si>
    <t>2.19</t>
  </si>
  <si>
    <t>2.21</t>
  </si>
  <si>
    <t>2.1, 2.5, 2.19</t>
  </si>
  <si>
    <t>2.1, 2.5, 2.12, 2.16, 2.19</t>
  </si>
  <si>
    <t>Форма собственности частная</t>
  </si>
  <si>
    <t>Форма №1</t>
  </si>
  <si>
    <t>Форма №2</t>
  </si>
  <si>
    <t>Форма №3</t>
  </si>
  <si>
    <t>Форма №4</t>
  </si>
  <si>
    <t xml:space="preserve">                </t>
  </si>
  <si>
    <r>
      <t xml:space="preserve">Руководитель          Хан А.В.  </t>
    </r>
    <r>
      <rPr>
        <i/>
        <sz val="12"/>
        <rFont val="Times New Roman"/>
        <family val="1"/>
      </rPr>
      <t>________________</t>
    </r>
  </si>
  <si>
    <t>Руководитель            Хан А.В. ________________________</t>
  </si>
  <si>
    <t>Среднегодовая численность работников     1 181 чел.</t>
  </si>
  <si>
    <t>за период с 01.01.2017 по 31.03.2017</t>
  </si>
  <si>
    <t>Сальдо на 31 марта отчетного года (строка 500 + строка 600 + строка 700)</t>
  </si>
  <si>
    <t>4. Влияние обменных курсов валют к тенге</t>
  </si>
  <si>
    <t>5. Увеличение +/– уменьшение денежных средств (стр.030 +/- стр.080 +/- стр.110)</t>
  </si>
  <si>
    <t>6. Денежные средства и их эквиваленты на начало отчетного периода</t>
  </si>
  <si>
    <t>7. Денежные средства и их эквиваленты  на конец отчетного периода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</si>
</sst>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&quot; &quot;;\(#,##0.0\);_-* &quot;-&quot;?;_-@_-"/>
    <numFmt numFmtId="218" formatCode="_-* #,##0.000&quot; &quot;;\(#,##0.000\);_-* &quot;-&quot;?;_-@_-"/>
    <numFmt numFmtId="219" formatCode="_-* #,##0.0000&quot; &quot;;\(#,##0.0000\);_-* &quot;-&quot;?;_-@_-"/>
    <numFmt numFmtId="220" formatCode="_-* #,##0.00000&quot; &quot;;\(#,##0.00000\);_-* &quot;-&quot;?;_-@_-"/>
    <numFmt numFmtId="221" formatCode="_-* #,##0.000000&quot; &quot;;\(#,##0.000000\);_-* &quot;-&quot;?;_-@_-"/>
    <numFmt numFmtId="222" formatCode="_-* #,##0.0000000&quot; &quot;;\(#,##0.0000000\);_-* &quot;-&quot;?;_-@_-"/>
    <numFmt numFmtId="223" formatCode="_-* #,##0.00000000&quot; &quot;;\(#,##0.00000000\);_-* &quot;-&quot;?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 horizontal="left"/>
      <protection/>
    </xf>
    <xf numFmtId="0" fontId="1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1" fillId="0" borderId="0">
      <alignment/>
      <protection/>
    </xf>
    <xf numFmtId="0" fontId="6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2" fillId="0" borderId="0" xfId="135" applyNumberFormat="1" applyFont="1" applyAlignment="1">
      <alignment/>
    </xf>
    <xf numFmtId="0" fontId="16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6" fillId="0" borderId="10" xfId="135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2" fillId="0" borderId="10" xfId="69" applyFont="1" applyBorder="1" applyAlignment="1">
      <alignment horizontal="center"/>
      <protection/>
    </xf>
    <xf numFmtId="14" fontId="6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9" fontId="9" fillId="0" borderId="14" xfId="135" applyNumberFormat="1" applyFont="1" applyFill="1" applyBorder="1" applyAlignment="1">
      <alignment horizontal="center" vertical="top" wrapText="1"/>
    </xf>
    <xf numFmtId="169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5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4" fontId="65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9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9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10" fillId="0" borderId="10" xfId="135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197" fontId="4" fillId="0" borderId="0" xfId="135" applyNumberFormat="1" applyFont="1" applyFill="1" applyAlignment="1">
      <alignment/>
    </xf>
    <xf numFmtId="0" fontId="44" fillId="0" borderId="19" xfId="0" applyFont="1" applyBorder="1" applyAlignment="1">
      <alignment/>
    </xf>
    <xf numFmtId="177" fontId="9" fillId="0" borderId="10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45" fillId="0" borderId="10" xfId="69" applyFont="1" applyBorder="1" applyAlignment="1">
      <alignment horizontal="center"/>
      <protection/>
    </xf>
    <xf numFmtId="0" fontId="13" fillId="0" borderId="2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/>
    </xf>
    <xf numFmtId="177" fontId="9" fillId="0" borderId="10" xfId="0" applyNumberFormat="1" applyFont="1" applyFill="1" applyBorder="1" applyAlignment="1">
      <alignment vertical="top"/>
    </xf>
    <xf numFmtId="177" fontId="5" fillId="0" borderId="10" xfId="0" applyNumberFormat="1" applyFont="1" applyFill="1" applyBorder="1" applyAlignment="1">
      <alignment vertical="top"/>
    </xf>
    <xf numFmtId="177" fontId="6" fillId="0" borderId="1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3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right" vertical="top"/>
    </xf>
    <xf numFmtId="177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13" fillId="0" borderId="22" xfId="0" applyFont="1" applyBorder="1" applyAlignment="1">
      <alignment vertical="top" wrapText="1"/>
    </xf>
    <xf numFmtId="43" fontId="6" fillId="0" borderId="10" xfId="135" applyNumberFormat="1" applyFont="1" applyFill="1" applyBorder="1" applyAlignment="1">
      <alignment horizontal="center"/>
    </xf>
    <xf numFmtId="0" fontId="26" fillId="0" borderId="0" xfId="0" applyFont="1" applyAlignment="1">
      <alignment vertical="top"/>
    </xf>
    <xf numFmtId="169" fontId="6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22" fillId="0" borderId="10" xfId="69" applyFont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21" xfId="0" applyFont="1" applyBorder="1" applyAlignment="1">
      <alignment/>
    </xf>
    <xf numFmtId="49" fontId="4" fillId="0" borderId="19" xfId="0" applyNumberFormat="1" applyFont="1" applyBorder="1" applyAlignment="1">
      <alignment/>
    </xf>
    <xf numFmtId="43" fontId="6" fillId="0" borderId="10" xfId="137" applyNumberFormat="1" applyFont="1" applyFill="1" applyBorder="1" applyAlignment="1">
      <alignment horizontal="center" vertical="top" wrapText="1"/>
    </xf>
    <xf numFmtId="186" fontId="6" fillId="0" borderId="0" xfId="0" applyNumberFormat="1" applyFont="1" applyFill="1" applyAlignment="1">
      <alignment/>
    </xf>
    <xf numFmtId="0" fontId="16" fillId="33" borderId="23" xfId="0" applyFont="1" applyFill="1" applyBorder="1" applyAlignment="1">
      <alignment horizontal="center" vertical="top" wrapText="1"/>
    </xf>
    <xf numFmtId="186" fontId="6" fillId="0" borderId="0" xfId="0" applyNumberFormat="1" applyFont="1" applyAlignment="1">
      <alignment/>
    </xf>
    <xf numFmtId="43" fontId="9" fillId="0" borderId="10" xfId="137" applyNumberFormat="1" applyFont="1" applyFill="1" applyBorder="1" applyAlignment="1">
      <alignment horizontal="center" vertical="top" wrapText="1"/>
    </xf>
    <xf numFmtId="3" fontId="6" fillId="0" borderId="0" xfId="135" applyNumberFormat="1" applyFont="1" applyAlignment="1">
      <alignment/>
    </xf>
    <xf numFmtId="3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69" fontId="5" fillId="0" borderId="0" xfId="137" applyNumberFormat="1" applyFont="1" applyFill="1" applyAlignment="1">
      <alignment horizontal="right"/>
    </xf>
    <xf numFmtId="223" fontId="0" fillId="0" borderId="0" xfId="0" applyNumberFormat="1" applyAlignment="1">
      <alignment/>
    </xf>
    <xf numFmtId="49" fontId="9" fillId="0" borderId="13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center" wrapText="1"/>
    </xf>
    <xf numFmtId="177" fontId="13" fillId="0" borderId="21" xfId="0" applyNumberFormat="1" applyFont="1" applyFill="1" applyBorder="1" applyAlignment="1">
      <alignment vertical="top"/>
    </xf>
    <xf numFmtId="177" fontId="13" fillId="0" borderId="10" xfId="0" applyNumberFormat="1" applyFont="1" applyFill="1" applyBorder="1" applyAlignment="1">
      <alignment vertical="top"/>
    </xf>
    <xf numFmtId="177" fontId="13" fillId="0" borderId="21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86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13" fillId="0" borderId="21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69" fontId="10" fillId="0" borderId="21" xfId="135" applyNumberFormat="1" applyFont="1" applyBorder="1" applyAlignment="1">
      <alignment horizontal="center" vertical="center" wrapText="1"/>
    </xf>
    <xf numFmtId="169" fontId="10" fillId="0" borderId="20" xfId="135" applyNumberFormat="1" applyFont="1" applyBorder="1" applyAlignment="1">
      <alignment horizontal="center" vertical="center" wrapText="1"/>
    </xf>
    <xf numFmtId="169" fontId="10" fillId="0" borderId="19" xfId="135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10" fillId="34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lef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  <sheetName val="Data, This"/>
      <sheetName val="Lookup"/>
      <sheetName val="Dialog data"/>
      <sheetName val="Date calculations"/>
      <sheetName val="З"/>
      <sheetName val="P-115"/>
      <sheetName val="FS-97"/>
      <sheetName val="Tabeller"/>
      <sheetName val="IS"/>
      <sheetName val="B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  <sheetName val="Март"/>
      <sheetName val="Сентябрь"/>
      <sheetName val="Квартал"/>
      <sheetName val="Январь"/>
      <sheetName val="Декабрь"/>
      <sheetName val="Ноябрь"/>
      <sheetName val="Изменяемые данные"/>
      <sheetName val="AHEPS"/>
      <sheetName val="OshHPP"/>
      <sheetName val="BHPP"/>
      <sheetName val="XREF"/>
      <sheetName val="Нормативы"/>
      <sheetName val="summary"/>
      <sheetName val="Cust acc 2003"/>
      <sheetName val="Апрель"/>
      <sheetName val="Июль"/>
      <sheetName val="Ию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50390625" style="0" customWidth="1"/>
    <col min="3" max="4" width="7.875" style="76" customWidth="1"/>
    <col min="6" max="6" width="27.625" style="0" customWidth="1"/>
  </cols>
  <sheetData>
    <row r="1" spans="1:6" ht="45.75">
      <c r="A1" s="53" t="s">
        <v>141</v>
      </c>
      <c r="B1" s="53" t="s">
        <v>142</v>
      </c>
      <c r="C1" s="110" t="s">
        <v>172</v>
      </c>
      <c r="D1" s="139" t="s">
        <v>388</v>
      </c>
      <c r="E1" s="53" t="s">
        <v>81</v>
      </c>
      <c r="F1" s="53" t="s">
        <v>143</v>
      </c>
    </row>
    <row r="2" spans="1:6" ht="14.25">
      <c r="A2" s="54">
        <v>42735</v>
      </c>
      <c r="B2" s="54">
        <v>42766</v>
      </c>
      <c r="C2" s="77">
        <v>31</v>
      </c>
      <c r="D2" s="107">
        <v>1</v>
      </c>
      <c r="E2" s="109" t="s">
        <v>144</v>
      </c>
      <c r="F2" s="55" t="s">
        <v>79</v>
      </c>
    </row>
    <row r="3" spans="1:6" ht="14.25">
      <c r="A3" s="54">
        <v>42736</v>
      </c>
      <c r="B3" s="54">
        <v>42794</v>
      </c>
      <c r="C3" s="77">
        <v>60</v>
      </c>
      <c r="D3" s="107">
        <v>2</v>
      </c>
      <c r="E3" s="109" t="s">
        <v>77</v>
      </c>
      <c r="F3" s="55" t="s">
        <v>145</v>
      </c>
    </row>
    <row r="4" spans="1:6" ht="14.25">
      <c r="A4" s="54">
        <v>42767</v>
      </c>
      <c r="B4" s="54">
        <v>42825</v>
      </c>
      <c r="C4" s="77">
        <v>91</v>
      </c>
      <c r="D4" s="107"/>
      <c r="E4" s="109" t="s">
        <v>73</v>
      </c>
      <c r="F4" s="55" t="s">
        <v>146</v>
      </c>
    </row>
    <row r="5" spans="1:6" ht="14.25">
      <c r="A5" s="54">
        <v>42795</v>
      </c>
      <c r="B5" s="54">
        <v>42855</v>
      </c>
      <c r="C5" s="77">
        <v>121</v>
      </c>
      <c r="D5" s="107"/>
      <c r="E5" s="109" t="s">
        <v>80</v>
      </c>
      <c r="F5" s="55" t="s">
        <v>147</v>
      </c>
    </row>
    <row r="6" spans="1:6" ht="14.25">
      <c r="A6" s="54">
        <v>42826</v>
      </c>
      <c r="B6" s="54">
        <v>42886</v>
      </c>
      <c r="C6" s="77">
        <v>152</v>
      </c>
      <c r="D6" s="107"/>
      <c r="E6" s="109" t="s">
        <v>72</v>
      </c>
      <c r="F6" s="55" t="s">
        <v>148</v>
      </c>
    </row>
    <row r="7" spans="1:6" ht="14.25">
      <c r="A7" s="54">
        <v>42856</v>
      </c>
      <c r="B7" s="54">
        <v>42916</v>
      </c>
      <c r="C7" s="77">
        <v>182</v>
      </c>
      <c r="D7" s="107"/>
      <c r="E7" s="109" t="s">
        <v>75</v>
      </c>
      <c r="F7" s="55" t="s">
        <v>149</v>
      </c>
    </row>
    <row r="8" spans="1:6" ht="14.25">
      <c r="A8" s="54">
        <v>42887</v>
      </c>
      <c r="B8" s="54">
        <v>42947</v>
      </c>
      <c r="C8" s="77">
        <v>213</v>
      </c>
      <c r="D8" s="107"/>
      <c r="E8" s="109" t="s">
        <v>74</v>
      </c>
      <c r="F8" s="55" t="s">
        <v>150</v>
      </c>
    </row>
    <row r="9" spans="1:6" ht="14.25">
      <c r="A9" s="54">
        <v>42917</v>
      </c>
      <c r="B9" s="54">
        <v>42978</v>
      </c>
      <c r="C9" s="77">
        <v>244</v>
      </c>
      <c r="D9" s="107"/>
      <c r="E9" s="109" t="s">
        <v>76</v>
      </c>
      <c r="F9" s="55" t="s">
        <v>151</v>
      </c>
    </row>
    <row r="10" spans="1:6" ht="14.25">
      <c r="A10" s="54">
        <v>42948</v>
      </c>
      <c r="B10" s="54">
        <v>43008</v>
      </c>
      <c r="C10" s="77">
        <v>274</v>
      </c>
      <c r="D10" s="107"/>
      <c r="E10" s="109" t="s">
        <v>152</v>
      </c>
      <c r="F10" s="55" t="s">
        <v>153</v>
      </c>
    </row>
    <row r="11" spans="1:6" ht="14.25">
      <c r="A11" s="54">
        <v>42979</v>
      </c>
      <c r="B11" s="54">
        <v>43039</v>
      </c>
      <c r="C11" s="77">
        <v>305</v>
      </c>
      <c r="D11" s="107"/>
      <c r="E11" s="109" t="s">
        <v>408</v>
      </c>
      <c r="F11" s="55" t="s">
        <v>410</v>
      </c>
    </row>
    <row r="12" spans="1:6" ht="14.25">
      <c r="A12" s="54">
        <v>43009</v>
      </c>
      <c r="B12" s="54">
        <v>43069</v>
      </c>
      <c r="C12" s="77">
        <v>335</v>
      </c>
      <c r="D12" s="107"/>
      <c r="E12" s="109" t="s">
        <v>409</v>
      </c>
      <c r="F12" s="55" t="s">
        <v>411</v>
      </c>
    </row>
    <row r="13" spans="1:6" ht="14.25">
      <c r="A13" s="54">
        <v>43040</v>
      </c>
      <c r="B13" s="54">
        <v>43100</v>
      </c>
      <c r="C13" s="77">
        <v>365</v>
      </c>
      <c r="D13" s="138"/>
      <c r="E13" s="56"/>
      <c r="F13" s="56"/>
    </row>
    <row r="14" ht="14.25">
      <c r="A14" s="54">
        <v>43070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G128"/>
  <sheetViews>
    <sheetView zoomScale="73" zoomScaleNormal="73" zoomScalePageLayoutView="0" workbookViewId="0" topLeftCell="A5">
      <selection activeCell="I125" sqref="I125"/>
    </sheetView>
  </sheetViews>
  <sheetFormatPr defaultColWidth="9.125" defaultRowHeight="15.75" customHeight="1" outlineLevelRow="1"/>
  <cols>
    <col min="1" max="1" width="83.00390625" style="1" customWidth="1"/>
    <col min="2" max="2" width="13.50390625" style="31" customWidth="1"/>
    <col min="3" max="3" width="7.50390625" style="38" customWidth="1"/>
    <col min="4" max="4" width="21.875" style="3" customWidth="1"/>
    <col min="5" max="5" width="21.875" style="4" customWidth="1"/>
    <col min="6" max="16384" width="9.125" style="1" customWidth="1"/>
  </cols>
  <sheetData>
    <row r="1" spans="4:5" ht="15.75" customHeight="1" hidden="1" outlineLevel="1">
      <c r="D1" s="2"/>
      <c r="E1" s="162" t="s">
        <v>62</v>
      </c>
    </row>
    <row r="2" spans="4:5" ht="15.75" customHeight="1" hidden="1" outlineLevel="1">
      <c r="D2" s="2"/>
      <c r="E2" s="162" t="s">
        <v>63</v>
      </c>
    </row>
    <row r="3" spans="4:5" ht="15.75" customHeight="1" hidden="1" outlineLevel="1">
      <c r="D3" s="2"/>
      <c r="E3" s="162" t="s">
        <v>64</v>
      </c>
    </row>
    <row r="4" spans="4:5" ht="15.75" customHeight="1" hidden="1" outlineLevel="1">
      <c r="D4" s="2"/>
      <c r="E4" s="162" t="s">
        <v>416</v>
      </c>
    </row>
    <row r="5" spans="1:5" ht="15.75" customHeight="1" collapsed="1">
      <c r="A5" s="5"/>
      <c r="B5" s="30"/>
      <c r="E5" s="28" t="s">
        <v>431</v>
      </c>
    </row>
    <row r="6" spans="1:2" ht="15.75" customHeight="1">
      <c r="A6" s="5"/>
      <c r="B6" s="30"/>
    </row>
    <row r="7" spans="1:5" ht="15.75" customHeight="1">
      <c r="A7" s="175" t="s">
        <v>412</v>
      </c>
      <c r="B7" s="175"/>
      <c r="C7" s="175"/>
      <c r="D7" s="175"/>
      <c r="E7" s="175"/>
    </row>
    <row r="8" spans="1:5" ht="15.75" customHeight="1">
      <c r="A8" s="17" t="s">
        <v>297</v>
      </c>
      <c r="B8" s="176">
        <v>42825</v>
      </c>
      <c r="C8" s="176"/>
      <c r="D8" s="151"/>
      <c r="E8" s="132"/>
    </row>
    <row r="9" spans="1:5" ht="15.75" customHeight="1">
      <c r="A9" s="5"/>
      <c r="B9" s="30"/>
      <c r="E9" s="3"/>
    </row>
    <row r="10" spans="1:5" ht="15.75" customHeight="1">
      <c r="A10" s="5" t="s">
        <v>26</v>
      </c>
      <c r="B10" s="30"/>
      <c r="D10" s="75"/>
      <c r="E10" s="74"/>
    </row>
    <row r="11" spans="1:4" ht="15.75" customHeight="1">
      <c r="A11" s="5" t="s">
        <v>257</v>
      </c>
      <c r="B11" s="30"/>
      <c r="D11" s="75"/>
    </row>
    <row r="12" spans="1:5" ht="15.75" customHeight="1">
      <c r="A12" s="5" t="s">
        <v>69</v>
      </c>
      <c r="B12" s="30"/>
      <c r="D12" s="136"/>
      <c r="E12" s="136"/>
    </row>
    <row r="13" spans="1:5" ht="15.75" customHeight="1">
      <c r="A13" s="5" t="s">
        <v>56</v>
      </c>
      <c r="B13" s="30"/>
      <c r="D13" s="136"/>
      <c r="E13" s="136"/>
    </row>
    <row r="14" spans="1:5" ht="15.75" customHeight="1">
      <c r="A14" s="30" t="s">
        <v>430</v>
      </c>
      <c r="B14" s="30"/>
      <c r="D14" s="136"/>
      <c r="E14" s="136"/>
    </row>
    <row r="15" spans="1:5" ht="15.75" customHeight="1">
      <c r="A15" s="30" t="s">
        <v>438</v>
      </c>
      <c r="B15" s="30"/>
      <c r="D15" s="72"/>
      <c r="E15" s="136"/>
    </row>
    <row r="16" spans="1:5" ht="15.75" customHeight="1">
      <c r="A16" s="5" t="s">
        <v>258</v>
      </c>
      <c r="B16" s="30"/>
      <c r="D16" s="75"/>
      <c r="E16" s="69"/>
    </row>
    <row r="17" spans="1:5" ht="15.75" customHeight="1">
      <c r="A17" s="5" t="s">
        <v>167</v>
      </c>
      <c r="B17" s="30"/>
      <c r="D17" s="72"/>
      <c r="E17" s="73"/>
    </row>
    <row r="18" spans="1:5" ht="15.75" customHeight="1">
      <c r="A18" s="5"/>
      <c r="B18" s="30"/>
      <c r="D18" s="72"/>
      <c r="E18" s="72"/>
    </row>
    <row r="19" spans="1:4" ht="15.75" customHeight="1">
      <c r="A19" s="5"/>
      <c r="B19" s="30"/>
      <c r="D19" s="72"/>
    </row>
    <row r="20" ht="15.75" customHeight="1">
      <c r="E20" s="28" t="s">
        <v>24</v>
      </c>
    </row>
    <row r="21" spans="1:5" s="45" customFormat="1" ht="54.75" customHeight="1">
      <c r="A21" s="171" t="s">
        <v>46</v>
      </c>
      <c r="B21" s="173" t="s">
        <v>393</v>
      </c>
      <c r="C21" s="173" t="s">
        <v>47</v>
      </c>
      <c r="D21" s="52" t="s">
        <v>48</v>
      </c>
      <c r="E21" s="52" t="s">
        <v>67</v>
      </c>
    </row>
    <row r="22" spans="1:5" s="58" customFormat="1" ht="20.25" customHeight="1">
      <c r="A22" s="172"/>
      <c r="B22" s="174"/>
      <c r="C22" s="174"/>
      <c r="D22" s="57">
        <v>42825</v>
      </c>
      <c r="E22" s="57">
        <v>42736</v>
      </c>
    </row>
    <row r="23" spans="1:5" ht="15.75" customHeight="1">
      <c r="A23" s="82" t="s">
        <v>193</v>
      </c>
      <c r="B23" s="7"/>
      <c r="C23" s="8"/>
      <c r="D23" s="6"/>
      <c r="E23" s="6"/>
    </row>
    <row r="24" spans="1:5" ht="15">
      <c r="A24" s="7" t="s">
        <v>83</v>
      </c>
      <c r="B24" s="140" t="s">
        <v>394</v>
      </c>
      <c r="C24" s="8" t="s">
        <v>121</v>
      </c>
      <c r="D24" s="113">
        <v>776156</v>
      </c>
      <c r="E24" s="113">
        <v>482964</v>
      </c>
    </row>
    <row r="25" spans="1:5" ht="15">
      <c r="A25" s="7" t="s">
        <v>96</v>
      </c>
      <c r="B25" s="141"/>
      <c r="C25" s="8" t="s">
        <v>122</v>
      </c>
      <c r="D25" s="113">
        <v>0</v>
      </c>
      <c r="E25" s="113">
        <v>0</v>
      </c>
    </row>
    <row r="26" spans="1:5" ht="15">
      <c r="A26" s="7" t="s">
        <v>174</v>
      </c>
      <c r="B26" s="141"/>
      <c r="C26" s="8" t="s">
        <v>123</v>
      </c>
      <c r="D26" s="113">
        <v>0</v>
      </c>
      <c r="E26" s="113">
        <v>0</v>
      </c>
    </row>
    <row r="27" spans="1:5" ht="30.75">
      <c r="A27" s="7" t="s">
        <v>175</v>
      </c>
      <c r="B27" s="141"/>
      <c r="C27" s="8" t="s">
        <v>124</v>
      </c>
      <c r="D27" s="113">
        <v>0</v>
      </c>
      <c r="E27" s="113">
        <v>0</v>
      </c>
    </row>
    <row r="28" spans="1:5" ht="15">
      <c r="A28" s="7" t="s">
        <v>176</v>
      </c>
      <c r="B28" s="141"/>
      <c r="C28" s="8" t="s">
        <v>125</v>
      </c>
      <c r="D28" s="113">
        <v>0</v>
      </c>
      <c r="E28" s="113">
        <v>0</v>
      </c>
    </row>
    <row r="29" spans="1:5" ht="15">
      <c r="A29" s="7" t="s">
        <v>177</v>
      </c>
      <c r="B29" s="141"/>
      <c r="C29" s="8" t="s">
        <v>126</v>
      </c>
      <c r="D29" s="113">
        <f>D30+D31</f>
        <v>157395</v>
      </c>
      <c r="E29" s="113">
        <f>E30+E31</f>
        <v>166645</v>
      </c>
    </row>
    <row r="30" spans="1:5" ht="15">
      <c r="A30" s="7" t="s">
        <v>84</v>
      </c>
      <c r="B30" s="141"/>
      <c r="C30" s="8" t="s">
        <v>138</v>
      </c>
      <c r="D30" s="113">
        <v>157395</v>
      </c>
      <c r="E30" s="113">
        <v>166645</v>
      </c>
    </row>
    <row r="31" spans="1:5" ht="15">
      <c r="A31" s="71" t="s">
        <v>136</v>
      </c>
      <c r="B31" s="142"/>
      <c r="C31" s="8" t="s">
        <v>139</v>
      </c>
      <c r="D31" s="113">
        <v>0</v>
      </c>
      <c r="E31" s="113"/>
    </row>
    <row r="32" spans="1:5" ht="23.25" customHeight="1">
      <c r="A32" s="7" t="s">
        <v>85</v>
      </c>
      <c r="B32" s="140" t="s">
        <v>404</v>
      </c>
      <c r="C32" s="8" t="s">
        <v>127</v>
      </c>
      <c r="D32" s="113">
        <f>D33+D34+D35+D36</f>
        <v>3169307</v>
      </c>
      <c r="E32" s="113">
        <f>E33+E34+E35+E36</f>
        <v>3046200</v>
      </c>
    </row>
    <row r="33" spans="1:5" ht="15">
      <c r="A33" s="7" t="s">
        <v>86</v>
      </c>
      <c r="B33" s="141"/>
      <c r="C33" s="8" t="s">
        <v>178</v>
      </c>
      <c r="D33" s="113">
        <v>3329732</v>
      </c>
      <c r="E33" s="113">
        <v>3205297</v>
      </c>
    </row>
    <row r="34" spans="1:5" ht="15">
      <c r="A34" s="7" t="s">
        <v>87</v>
      </c>
      <c r="B34" s="141"/>
      <c r="C34" s="8" t="s">
        <v>179</v>
      </c>
      <c r="D34" s="113">
        <v>0</v>
      </c>
      <c r="E34" s="113">
        <v>0</v>
      </c>
    </row>
    <row r="35" spans="1:5" ht="15">
      <c r="A35" s="7" t="s">
        <v>88</v>
      </c>
      <c r="B35" s="141"/>
      <c r="C35" s="8" t="s">
        <v>180</v>
      </c>
      <c r="D35" s="113">
        <v>0</v>
      </c>
      <c r="E35" s="113">
        <v>0</v>
      </c>
    </row>
    <row r="36" spans="1:5" ht="15">
      <c r="A36" s="7" t="s">
        <v>89</v>
      </c>
      <c r="B36" s="141"/>
      <c r="C36" s="8" t="s">
        <v>181</v>
      </c>
      <c r="D36" s="113">
        <v>-160425</v>
      </c>
      <c r="E36" s="113">
        <v>-159097</v>
      </c>
    </row>
    <row r="37" spans="1:5" ht="15">
      <c r="A37" s="9" t="s">
        <v>182</v>
      </c>
      <c r="B37" s="141"/>
      <c r="C37" s="8" t="s">
        <v>137</v>
      </c>
      <c r="D37" s="113">
        <v>211298</v>
      </c>
      <c r="E37" s="113">
        <v>211298</v>
      </c>
    </row>
    <row r="38" spans="1:5" ht="15">
      <c r="A38" s="9" t="s">
        <v>90</v>
      </c>
      <c r="B38" s="140" t="s">
        <v>420</v>
      </c>
      <c r="C38" s="8" t="s">
        <v>140</v>
      </c>
      <c r="D38" s="113">
        <f>D39+D40+D41+D42+D43+D44</f>
        <v>1031915</v>
      </c>
      <c r="E38" s="113">
        <f>E39+E40+E41+E42+E43+E44</f>
        <v>1197315</v>
      </c>
    </row>
    <row r="39" spans="1:5" ht="15">
      <c r="A39" s="9" t="s">
        <v>91</v>
      </c>
      <c r="B39" s="141"/>
      <c r="C39" s="8" t="s">
        <v>165</v>
      </c>
      <c r="D39" s="113">
        <v>231819</v>
      </c>
      <c r="E39" s="113">
        <v>195547</v>
      </c>
    </row>
    <row r="40" spans="1:5" ht="15">
      <c r="A40" s="9" t="s">
        <v>92</v>
      </c>
      <c r="B40" s="141"/>
      <c r="C40" s="8" t="s">
        <v>187</v>
      </c>
      <c r="D40" s="113">
        <v>98906</v>
      </c>
      <c r="E40" s="113">
        <v>91531</v>
      </c>
    </row>
    <row r="41" spans="1:5" ht="15">
      <c r="A41" s="9" t="s">
        <v>71</v>
      </c>
      <c r="B41" s="141"/>
      <c r="C41" s="8" t="s">
        <v>188</v>
      </c>
      <c r="D41" s="113"/>
      <c r="E41" s="113"/>
    </row>
    <row r="42" spans="1:5" ht="15">
      <c r="A42" s="9" t="s">
        <v>93</v>
      </c>
      <c r="B42" s="141"/>
      <c r="C42" s="8" t="s">
        <v>189</v>
      </c>
      <c r="D42" s="113">
        <v>124127</v>
      </c>
      <c r="E42" s="113">
        <v>118958</v>
      </c>
    </row>
    <row r="43" spans="1:5" ht="15">
      <c r="A43" s="7" t="s">
        <v>163</v>
      </c>
      <c r="B43" s="141"/>
      <c r="C43" s="8" t="s">
        <v>190</v>
      </c>
      <c r="D43" s="113">
        <v>0</v>
      </c>
      <c r="E43" s="113">
        <v>0</v>
      </c>
    </row>
    <row r="44" spans="1:5" ht="30.75">
      <c r="A44" s="7" t="s">
        <v>95</v>
      </c>
      <c r="B44" s="141"/>
      <c r="C44" s="8" t="s">
        <v>256</v>
      </c>
      <c r="D44" s="113">
        <v>577063</v>
      </c>
      <c r="E44" s="113">
        <v>791279</v>
      </c>
    </row>
    <row r="45" spans="1:5" ht="15">
      <c r="A45" s="7" t="s">
        <v>58</v>
      </c>
      <c r="B45" s="141"/>
      <c r="C45" s="8" t="s">
        <v>183</v>
      </c>
      <c r="D45" s="113">
        <f>D46+D47+D48</f>
        <v>460478</v>
      </c>
      <c r="E45" s="113">
        <f>E46+E47+E48</f>
        <v>468174</v>
      </c>
    </row>
    <row r="46" spans="1:5" ht="15">
      <c r="A46" s="70" t="s">
        <v>22</v>
      </c>
      <c r="B46" s="141"/>
      <c r="C46" s="8" t="s">
        <v>184</v>
      </c>
      <c r="D46" s="113">
        <v>253976</v>
      </c>
      <c r="E46" s="113">
        <v>209303</v>
      </c>
    </row>
    <row r="47" spans="1:5" ht="21" customHeight="1">
      <c r="A47" s="7" t="s">
        <v>94</v>
      </c>
      <c r="B47" s="141"/>
      <c r="C47" s="8" t="s">
        <v>185</v>
      </c>
      <c r="D47" s="113">
        <v>3405</v>
      </c>
      <c r="E47" s="113">
        <v>7952</v>
      </c>
    </row>
    <row r="48" spans="1:5" ht="17.25" customHeight="1">
      <c r="A48" s="7" t="s">
        <v>58</v>
      </c>
      <c r="B48" s="141"/>
      <c r="C48" s="8" t="s">
        <v>186</v>
      </c>
      <c r="D48" s="113">
        <v>203097</v>
      </c>
      <c r="E48" s="113">
        <v>250919</v>
      </c>
    </row>
    <row r="49" spans="1:5" s="83" customFormat="1" ht="15">
      <c r="A49" s="82" t="s">
        <v>191</v>
      </c>
      <c r="B49" s="143"/>
      <c r="C49" s="80">
        <v>100</v>
      </c>
      <c r="D49" s="114">
        <f>D24+D25+D26+D27+D28+D29+D32+D37+D38+D45</f>
        <v>5806549</v>
      </c>
      <c r="E49" s="114">
        <f>E24+E25+E26+E27+E28+E29+E32+E37+E38+E45</f>
        <v>5572596</v>
      </c>
    </row>
    <row r="50" spans="1:5" ht="15">
      <c r="A50" s="7" t="s">
        <v>192</v>
      </c>
      <c r="B50" s="158"/>
      <c r="C50" s="8" t="s">
        <v>49</v>
      </c>
      <c r="D50" s="113">
        <v>0</v>
      </c>
      <c r="E50" s="113">
        <v>0</v>
      </c>
    </row>
    <row r="51" spans="1:5" ht="15">
      <c r="A51" s="82" t="s">
        <v>248</v>
      </c>
      <c r="B51" s="141"/>
      <c r="C51" s="8"/>
      <c r="D51" s="113"/>
      <c r="E51" s="113"/>
    </row>
    <row r="52" spans="1:5" ht="15">
      <c r="A52" s="7" t="s">
        <v>96</v>
      </c>
      <c r="B52" s="141"/>
      <c r="C52" s="8" t="s">
        <v>194</v>
      </c>
      <c r="D52" s="113">
        <v>0</v>
      </c>
      <c r="E52" s="113">
        <v>0</v>
      </c>
    </row>
    <row r="53" spans="1:5" ht="15">
      <c r="A53" s="70" t="s">
        <v>174</v>
      </c>
      <c r="B53" s="141"/>
      <c r="C53" s="8" t="s">
        <v>60</v>
      </c>
      <c r="D53" s="113">
        <v>0</v>
      </c>
      <c r="E53" s="113">
        <v>0</v>
      </c>
    </row>
    <row r="54" spans="1:5" ht="30.75">
      <c r="A54" s="70" t="s">
        <v>175</v>
      </c>
      <c r="B54" s="141"/>
      <c r="C54" s="8" t="s">
        <v>82</v>
      </c>
      <c r="D54" s="113">
        <v>0</v>
      </c>
      <c r="E54" s="113">
        <v>0</v>
      </c>
    </row>
    <row r="55" spans="1:5" ht="15">
      <c r="A55" s="70" t="s">
        <v>176</v>
      </c>
      <c r="B55" s="141"/>
      <c r="C55" s="8" t="s">
        <v>196</v>
      </c>
      <c r="D55" s="113">
        <v>0</v>
      </c>
      <c r="E55" s="113">
        <v>0</v>
      </c>
    </row>
    <row r="56" spans="1:5" ht="15">
      <c r="A56" s="70" t="s">
        <v>195</v>
      </c>
      <c r="B56" s="141"/>
      <c r="C56" s="8" t="s">
        <v>197</v>
      </c>
      <c r="D56" s="113">
        <v>0</v>
      </c>
      <c r="E56" s="113">
        <v>0</v>
      </c>
    </row>
    <row r="57" spans="1:5" ht="18.75" customHeight="1">
      <c r="A57" s="7" t="s">
        <v>97</v>
      </c>
      <c r="B57" s="141"/>
      <c r="C57" s="8" t="s">
        <v>198</v>
      </c>
      <c r="D57" s="113">
        <f>D58+D59+D60</f>
        <v>549</v>
      </c>
      <c r="E57" s="113">
        <f>E58+E59+E60</f>
        <v>549</v>
      </c>
    </row>
    <row r="58" spans="1:5" ht="15">
      <c r="A58" s="7" t="s">
        <v>86</v>
      </c>
      <c r="B58" s="141"/>
      <c r="C58" s="8" t="s">
        <v>199</v>
      </c>
      <c r="D58" s="113">
        <v>0</v>
      </c>
      <c r="E58" s="113"/>
    </row>
    <row r="59" spans="1:5" ht="15">
      <c r="A59" s="7" t="s">
        <v>87</v>
      </c>
      <c r="B59" s="141"/>
      <c r="C59" s="8" t="s">
        <v>200</v>
      </c>
      <c r="D59" s="113"/>
      <c r="E59" s="113"/>
    </row>
    <row r="60" spans="1:5" ht="15">
      <c r="A60" s="7" t="s">
        <v>88</v>
      </c>
      <c r="B60" s="141"/>
      <c r="C60" s="8" t="s">
        <v>201</v>
      </c>
      <c r="D60" s="113">
        <v>549</v>
      </c>
      <c r="E60" s="113">
        <v>549</v>
      </c>
    </row>
    <row r="61" spans="1:5" ht="15">
      <c r="A61" s="7" t="s">
        <v>55</v>
      </c>
      <c r="B61" s="141"/>
      <c r="C61" s="8" t="s">
        <v>202</v>
      </c>
      <c r="D61" s="113"/>
      <c r="E61" s="113">
        <v>0</v>
      </c>
    </row>
    <row r="62" spans="1:5" ht="15">
      <c r="A62" s="7" t="s">
        <v>417</v>
      </c>
      <c r="B62" s="141"/>
      <c r="C62" s="8" t="s">
        <v>202</v>
      </c>
      <c r="D62" s="113">
        <v>123297.74132999312</v>
      </c>
      <c r="E62" s="113">
        <v>123297.74132999312</v>
      </c>
    </row>
    <row r="63" spans="1:5" ht="15">
      <c r="A63" s="7" t="s">
        <v>203</v>
      </c>
      <c r="B63" s="141"/>
      <c r="C63" s="8" t="s">
        <v>204</v>
      </c>
      <c r="D63" s="113">
        <v>0</v>
      </c>
      <c r="E63" s="113">
        <v>0</v>
      </c>
    </row>
    <row r="64" spans="1:5" ht="15">
      <c r="A64" s="7" t="s">
        <v>20</v>
      </c>
      <c r="B64" s="144" t="s">
        <v>422</v>
      </c>
      <c r="C64" s="8" t="s">
        <v>205</v>
      </c>
      <c r="D64" s="113">
        <v>15657461</v>
      </c>
      <c r="E64" s="113">
        <v>15470704</v>
      </c>
    </row>
    <row r="65" spans="1:5" ht="15">
      <c r="A65" s="7" t="s">
        <v>98</v>
      </c>
      <c r="B65" s="141"/>
      <c r="C65" s="8" t="s">
        <v>206</v>
      </c>
      <c r="D65" s="113"/>
      <c r="E65" s="113"/>
    </row>
    <row r="66" spans="1:5" ht="15">
      <c r="A66" s="9" t="s">
        <v>99</v>
      </c>
      <c r="B66" s="141"/>
      <c r="C66" s="8" t="s">
        <v>158</v>
      </c>
      <c r="D66" s="113"/>
      <c r="E66" s="113"/>
    </row>
    <row r="67" spans="1:5" ht="15">
      <c r="A67" s="7" t="s">
        <v>100</v>
      </c>
      <c r="B67" s="140" t="s">
        <v>421</v>
      </c>
      <c r="C67" s="8" t="s">
        <v>21</v>
      </c>
      <c r="D67" s="113">
        <v>204500</v>
      </c>
      <c r="E67" s="113">
        <v>218082</v>
      </c>
    </row>
    <row r="68" spans="1:5" ht="15">
      <c r="A68" s="7" t="s">
        <v>101</v>
      </c>
      <c r="B68" s="141"/>
      <c r="C68" s="8" t="s">
        <v>61</v>
      </c>
      <c r="D68" s="113">
        <v>0</v>
      </c>
      <c r="E68" s="113">
        <v>0</v>
      </c>
    </row>
    <row r="69" spans="1:7" s="83" customFormat="1" ht="15">
      <c r="A69" s="7" t="s">
        <v>102</v>
      </c>
      <c r="B69" s="141"/>
      <c r="C69" s="8" t="s">
        <v>207</v>
      </c>
      <c r="D69" s="113">
        <v>3290</v>
      </c>
      <c r="E69" s="113">
        <v>3290</v>
      </c>
      <c r="F69" s="1"/>
      <c r="G69" s="1"/>
    </row>
    <row r="70" spans="1:5" s="83" customFormat="1" ht="15">
      <c r="A70" s="82" t="s">
        <v>208</v>
      </c>
      <c r="B70" s="143"/>
      <c r="C70" s="80">
        <v>200</v>
      </c>
      <c r="D70" s="114">
        <f>D52+D53+D54+D55+D56+D57+D61+D62+D63+D64+D65+D66+D67+D68+D69</f>
        <v>15989097.741329994</v>
      </c>
      <c r="E70" s="114">
        <f>E52+E53+E54+E55+E56+E57+E61+E62+E63+E64+E65+E66+E67+E68+E69</f>
        <v>15815922.741329994</v>
      </c>
    </row>
    <row r="71" spans="1:7" ht="15">
      <c r="A71" s="82" t="s">
        <v>209</v>
      </c>
      <c r="B71" s="143"/>
      <c r="C71" s="80"/>
      <c r="D71" s="114">
        <f>D49+D70</f>
        <v>21795646.741329994</v>
      </c>
      <c r="E71" s="114">
        <f>E49+E70</f>
        <v>21388518.741329994</v>
      </c>
      <c r="F71" s="83"/>
      <c r="G71" s="83"/>
    </row>
    <row r="72" spans="1:5" ht="15">
      <c r="A72" s="10"/>
      <c r="B72" s="145"/>
      <c r="C72" s="39"/>
      <c r="D72" s="11"/>
      <c r="E72" s="11"/>
    </row>
    <row r="73" spans="1:7" s="45" customFormat="1" ht="15">
      <c r="A73" s="12"/>
      <c r="B73" s="146"/>
      <c r="C73" s="39"/>
      <c r="D73" s="134"/>
      <c r="E73" s="13"/>
      <c r="F73" s="1"/>
      <c r="G73" s="1"/>
    </row>
    <row r="74" spans="1:7" ht="30.75">
      <c r="A74" s="42" t="s">
        <v>254</v>
      </c>
      <c r="B74" s="147"/>
      <c r="C74" s="43" t="s">
        <v>47</v>
      </c>
      <c r="D74" s="44" t="s">
        <v>48</v>
      </c>
      <c r="E74" s="44" t="s">
        <v>67</v>
      </c>
      <c r="F74" s="161"/>
      <c r="G74" s="45"/>
    </row>
    <row r="75" spans="1:6" ht="15">
      <c r="A75" s="82" t="s">
        <v>249</v>
      </c>
      <c r="B75" s="141"/>
      <c r="C75" s="8"/>
      <c r="D75" s="6"/>
      <c r="E75" s="6"/>
      <c r="F75" s="31"/>
    </row>
    <row r="76" spans="1:6" ht="15">
      <c r="A76" s="7" t="s">
        <v>210</v>
      </c>
      <c r="B76" s="140" t="s">
        <v>405</v>
      </c>
      <c r="C76" s="8" t="s">
        <v>211</v>
      </c>
      <c r="D76" s="113"/>
      <c r="E76" s="113"/>
      <c r="F76" s="31"/>
    </row>
    <row r="77" spans="1:6" ht="15">
      <c r="A77" s="70" t="s">
        <v>174</v>
      </c>
      <c r="B77" s="141"/>
      <c r="C77" s="8" t="s">
        <v>39</v>
      </c>
      <c r="D77" s="113">
        <v>0</v>
      </c>
      <c r="E77" s="113">
        <v>0</v>
      </c>
      <c r="F77" s="31"/>
    </row>
    <row r="78" spans="1:5" ht="15">
      <c r="A78" s="7" t="s">
        <v>57</v>
      </c>
      <c r="B78" s="141"/>
      <c r="C78" s="8" t="s">
        <v>212</v>
      </c>
      <c r="D78" s="113">
        <v>0</v>
      </c>
      <c r="E78" s="113">
        <v>0</v>
      </c>
    </row>
    <row r="79" spans="1:5" ht="15">
      <c r="A79" s="7" t="s">
        <v>106</v>
      </c>
      <c r="B79" s="140" t="s">
        <v>423</v>
      </c>
      <c r="C79" s="8" t="s">
        <v>214</v>
      </c>
      <c r="D79" s="113">
        <f>D80+D81+D82</f>
        <v>1585351.39</v>
      </c>
      <c r="E79" s="113">
        <f>E80+E81+E82</f>
        <v>1638467.995000001</v>
      </c>
    </row>
    <row r="80" spans="1:5" ht="15">
      <c r="A80" s="7" t="s">
        <v>107</v>
      </c>
      <c r="B80" s="141"/>
      <c r="C80" s="8" t="s">
        <v>215</v>
      </c>
      <c r="D80" s="113">
        <v>1585351.39</v>
      </c>
      <c r="E80" s="113">
        <v>1638467.995000001</v>
      </c>
    </row>
    <row r="81" spans="1:5" ht="15">
      <c r="A81" s="7" t="s">
        <v>108</v>
      </c>
      <c r="B81" s="141"/>
      <c r="C81" s="8" t="s">
        <v>216</v>
      </c>
      <c r="D81" s="113">
        <v>0</v>
      </c>
      <c r="E81" s="113">
        <v>0</v>
      </c>
    </row>
    <row r="82" spans="1:5" ht="15">
      <c r="A82" s="7" t="s">
        <v>25</v>
      </c>
      <c r="B82" s="141"/>
      <c r="C82" s="8" t="s">
        <v>217</v>
      </c>
      <c r="D82" s="113">
        <v>0</v>
      </c>
      <c r="E82" s="113">
        <v>0</v>
      </c>
    </row>
    <row r="83" spans="1:5" ht="15">
      <c r="A83" s="7" t="s">
        <v>219</v>
      </c>
      <c r="B83" s="141"/>
      <c r="C83" s="8" t="s">
        <v>218</v>
      </c>
      <c r="D83" s="113">
        <v>276542</v>
      </c>
      <c r="E83" s="113">
        <v>263027</v>
      </c>
    </row>
    <row r="84" spans="1:5" ht="15">
      <c r="A84" s="71" t="s">
        <v>220</v>
      </c>
      <c r="B84" s="140" t="s">
        <v>424</v>
      </c>
      <c r="C84" s="8" t="s">
        <v>23</v>
      </c>
      <c r="D84" s="113">
        <v>9833</v>
      </c>
      <c r="E84" s="113">
        <v>14121</v>
      </c>
    </row>
    <row r="85" spans="1:7" s="31" customFormat="1" ht="15">
      <c r="A85" s="7" t="s">
        <v>173</v>
      </c>
      <c r="B85" s="140" t="s">
        <v>395</v>
      </c>
      <c r="C85" s="8" t="s">
        <v>221</v>
      </c>
      <c r="D85" s="113">
        <v>11450</v>
      </c>
      <c r="E85" s="113">
        <v>5684</v>
      </c>
      <c r="F85" s="1"/>
      <c r="G85" s="1"/>
    </row>
    <row r="86" spans="1:5" s="31" customFormat="1" ht="15">
      <c r="A86" s="7" t="s">
        <v>54</v>
      </c>
      <c r="B86" s="141"/>
      <c r="C86" s="8" t="s">
        <v>213</v>
      </c>
      <c r="D86" s="113">
        <f>D87+D88+D89+D90+D91</f>
        <v>676429</v>
      </c>
      <c r="E86" s="113">
        <f>E87+E88+E89+E90+E91</f>
        <v>533006</v>
      </c>
    </row>
    <row r="87" spans="1:5" s="31" customFormat="1" ht="15">
      <c r="A87" s="7" t="s">
        <v>103</v>
      </c>
      <c r="B87" s="140" t="s">
        <v>406</v>
      </c>
      <c r="C87" s="8" t="s">
        <v>222</v>
      </c>
      <c r="D87" s="113">
        <v>301902</v>
      </c>
      <c r="E87" s="113">
        <v>371425</v>
      </c>
    </row>
    <row r="88" spans="1:5" s="31" customFormat="1" ht="15">
      <c r="A88" s="7" t="s">
        <v>105</v>
      </c>
      <c r="B88" s="141"/>
      <c r="C88" s="8" t="s">
        <v>223</v>
      </c>
      <c r="D88" s="113">
        <v>31334</v>
      </c>
      <c r="E88" s="113">
        <v>32831</v>
      </c>
    </row>
    <row r="89" spans="1:7" ht="15">
      <c r="A89" s="70" t="s">
        <v>109</v>
      </c>
      <c r="B89" s="141"/>
      <c r="C89" s="8" t="s">
        <v>224</v>
      </c>
      <c r="D89" s="113">
        <v>0</v>
      </c>
      <c r="E89" s="113">
        <v>0</v>
      </c>
      <c r="F89" s="31"/>
      <c r="G89" s="31"/>
    </row>
    <row r="90" spans="1:5" ht="15">
      <c r="A90" s="7" t="s">
        <v>54</v>
      </c>
      <c r="B90" s="141"/>
      <c r="C90" s="8" t="s">
        <v>225</v>
      </c>
      <c r="D90" s="113">
        <v>343193</v>
      </c>
      <c r="E90" s="113">
        <v>128750</v>
      </c>
    </row>
    <row r="91" spans="1:7" s="83" customFormat="1" ht="15">
      <c r="A91" s="70" t="s">
        <v>31</v>
      </c>
      <c r="B91" s="141"/>
      <c r="C91" s="8" t="s">
        <v>226</v>
      </c>
      <c r="D91" s="113">
        <v>0</v>
      </c>
      <c r="E91" s="113">
        <v>0</v>
      </c>
      <c r="F91" s="1"/>
      <c r="G91" s="1"/>
    </row>
    <row r="92" spans="1:7" ht="15">
      <c r="A92" s="82" t="s">
        <v>227</v>
      </c>
      <c r="B92" s="143"/>
      <c r="C92" s="80">
        <v>300</v>
      </c>
      <c r="D92" s="114">
        <f>D76+D77+D78+D79+D83+D84+D85+D86</f>
        <v>2559605.3899999997</v>
      </c>
      <c r="E92" s="114">
        <f>E76+E77+E78+E79+E83+E84+E85+E86</f>
        <v>2454305.995000001</v>
      </c>
      <c r="F92" s="83"/>
      <c r="G92" s="83"/>
    </row>
    <row r="93" spans="1:5" ht="15">
      <c r="A93" s="7" t="s">
        <v>228</v>
      </c>
      <c r="B93" s="143"/>
      <c r="C93" s="8" t="s">
        <v>28</v>
      </c>
      <c r="D93" s="113">
        <v>0</v>
      </c>
      <c r="E93" s="113">
        <v>0</v>
      </c>
    </row>
    <row r="94" spans="1:5" ht="15">
      <c r="A94" s="82" t="s">
        <v>250</v>
      </c>
      <c r="B94" s="141"/>
      <c r="C94" s="8"/>
      <c r="D94" s="6"/>
      <c r="E94" s="6"/>
    </row>
    <row r="95" spans="1:5" ht="15">
      <c r="A95" s="7" t="s">
        <v>210</v>
      </c>
      <c r="B95" s="140" t="s">
        <v>425</v>
      </c>
      <c r="C95" s="8" t="s">
        <v>229</v>
      </c>
      <c r="D95" s="113">
        <v>2110</v>
      </c>
      <c r="E95" s="113">
        <v>2110</v>
      </c>
    </row>
    <row r="96" spans="1:5" ht="15">
      <c r="A96" s="70" t="s">
        <v>174</v>
      </c>
      <c r="B96" s="141"/>
      <c r="C96" s="8" t="s">
        <v>50</v>
      </c>
      <c r="D96" s="113">
        <v>0</v>
      </c>
      <c r="E96" s="113">
        <v>0</v>
      </c>
    </row>
    <row r="97" spans="1:5" ht="15">
      <c r="A97" s="70" t="s">
        <v>32</v>
      </c>
      <c r="B97" s="141"/>
      <c r="C97" s="8" t="s">
        <v>51</v>
      </c>
      <c r="D97" s="113">
        <v>0</v>
      </c>
      <c r="E97" s="113">
        <v>0</v>
      </c>
    </row>
    <row r="98" spans="1:5" ht="15">
      <c r="A98" s="7" t="s">
        <v>111</v>
      </c>
      <c r="B98" s="141"/>
      <c r="C98" s="8" t="s">
        <v>52</v>
      </c>
      <c r="D98" s="113">
        <f>D99+D100+D101</f>
        <v>0</v>
      </c>
      <c r="E98" s="113">
        <f>E99+E100+E101</f>
        <v>0</v>
      </c>
    </row>
    <row r="99" spans="1:5" ht="15">
      <c r="A99" s="7" t="s">
        <v>107</v>
      </c>
      <c r="B99" s="141"/>
      <c r="C99" s="8" t="s">
        <v>230</v>
      </c>
      <c r="D99" s="113"/>
      <c r="E99" s="113"/>
    </row>
    <row r="100" spans="1:5" ht="15">
      <c r="A100" s="7" t="s">
        <v>113</v>
      </c>
      <c r="B100" s="141"/>
      <c r="C100" s="8" t="s">
        <v>231</v>
      </c>
      <c r="D100" s="113"/>
      <c r="E100" s="113"/>
    </row>
    <row r="101" spans="1:5" ht="15">
      <c r="A101" s="7" t="s">
        <v>25</v>
      </c>
      <c r="B101" s="141"/>
      <c r="C101" s="8" t="s">
        <v>232</v>
      </c>
      <c r="D101" s="113">
        <v>0</v>
      </c>
      <c r="E101" s="113">
        <v>0</v>
      </c>
    </row>
    <row r="102" spans="1:5" ht="15">
      <c r="A102" s="7" t="s">
        <v>233</v>
      </c>
      <c r="B102" s="140" t="s">
        <v>396</v>
      </c>
      <c r="C102" s="8" t="s">
        <v>234</v>
      </c>
      <c r="D102" s="113">
        <v>46410</v>
      </c>
      <c r="E102" s="113">
        <v>46410</v>
      </c>
    </row>
    <row r="103" spans="1:5" ht="15">
      <c r="A103" s="7" t="s">
        <v>115</v>
      </c>
      <c r="B103" s="140" t="s">
        <v>424</v>
      </c>
      <c r="C103" s="8" t="s">
        <v>29</v>
      </c>
      <c r="D103" s="113">
        <v>1483826</v>
      </c>
      <c r="E103" s="113">
        <v>1483825.5</v>
      </c>
    </row>
    <row r="104" spans="1:7" s="83" customFormat="1" ht="15">
      <c r="A104" s="7" t="s">
        <v>117</v>
      </c>
      <c r="B104" s="141"/>
      <c r="C104" s="8" t="s">
        <v>30</v>
      </c>
      <c r="D104" s="113">
        <v>0</v>
      </c>
      <c r="E104" s="113">
        <v>0</v>
      </c>
      <c r="F104" s="1"/>
      <c r="G104" s="1"/>
    </row>
    <row r="105" spans="1:7" ht="15">
      <c r="A105" s="82" t="s">
        <v>251</v>
      </c>
      <c r="B105" s="143"/>
      <c r="C105" s="80">
        <v>400</v>
      </c>
      <c r="D105" s="114">
        <f>D95+D96+D97+D98+D102+D103+D104</f>
        <v>1532346</v>
      </c>
      <c r="E105" s="114">
        <f>E95+E96+E97+E98+E102+E103+E104</f>
        <v>1532345.5</v>
      </c>
      <c r="F105" s="83"/>
      <c r="G105" s="83"/>
    </row>
    <row r="106" spans="1:5" ht="15">
      <c r="A106" s="82" t="s">
        <v>253</v>
      </c>
      <c r="B106" s="141"/>
      <c r="C106" s="8"/>
      <c r="D106" s="6"/>
      <c r="E106" s="6"/>
    </row>
    <row r="107" spans="1:5" ht="15">
      <c r="A107" s="7" t="s">
        <v>235</v>
      </c>
      <c r="B107" s="140" t="s">
        <v>403</v>
      </c>
      <c r="C107" s="8" t="s">
        <v>236</v>
      </c>
      <c r="D107" s="113">
        <v>46662.11</v>
      </c>
      <c r="E107" s="113">
        <v>46662.00499999999</v>
      </c>
    </row>
    <row r="108" spans="1:5" ht="15">
      <c r="A108" s="7" t="s">
        <v>33</v>
      </c>
      <c r="B108" s="141"/>
      <c r="C108" s="8" t="s">
        <v>237</v>
      </c>
      <c r="D108" s="113">
        <v>7009</v>
      </c>
      <c r="E108" s="113">
        <v>7009</v>
      </c>
    </row>
    <row r="109" spans="1:5" ht="15">
      <c r="A109" s="7" t="s">
        <v>44</v>
      </c>
      <c r="B109" s="141"/>
      <c r="C109" s="8" t="s">
        <v>238</v>
      </c>
      <c r="D109" s="113">
        <v>0</v>
      </c>
      <c r="E109" s="113">
        <v>0</v>
      </c>
    </row>
    <row r="110" spans="1:5" ht="15">
      <c r="A110" s="7" t="s">
        <v>120</v>
      </c>
      <c r="B110" s="140" t="s">
        <v>399</v>
      </c>
      <c r="C110" s="8" t="s">
        <v>239</v>
      </c>
      <c r="D110" s="113">
        <v>7455</v>
      </c>
      <c r="E110" s="113">
        <v>7455</v>
      </c>
    </row>
    <row r="111" spans="1:5" ht="15" outlineLevel="1">
      <c r="A111" s="7" t="s">
        <v>243</v>
      </c>
      <c r="B111" s="141"/>
      <c r="C111" s="8" t="s">
        <v>240</v>
      </c>
      <c r="D111" s="113">
        <v>17642569.241329994</v>
      </c>
      <c r="E111" s="113">
        <v>17340741.241329994</v>
      </c>
    </row>
    <row r="112" spans="1:5" ht="15" outlineLevel="1">
      <c r="A112" s="7" t="s">
        <v>161</v>
      </c>
      <c r="B112" s="141"/>
      <c r="C112" s="8" t="s">
        <v>241</v>
      </c>
      <c r="D112" s="113">
        <f>'ф2'!D54</f>
        <v>301828</v>
      </c>
      <c r="E112" s="113">
        <v>902130</v>
      </c>
    </row>
    <row r="113" spans="1:7" s="83" customFormat="1" ht="15">
      <c r="A113" s="7" t="s">
        <v>162</v>
      </c>
      <c r="B113" s="141"/>
      <c r="C113" s="8" t="s">
        <v>242</v>
      </c>
      <c r="D113" s="113">
        <v>0</v>
      </c>
      <c r="E113" s="113">
        <v>-41572</v>
      </c>
      <c r="F113" s="1"/>
      <c r="G113" s="1"/>
    </row>
    <row r="114" spans="1:7" ht="30.75">
      <c r="A114" s="82" t="s">
        <v>252</v>
      </c>
      <c r="B114" s="143"/>
      <c r="C114" s="80" t="s">
        <v>247</v>
      </c>
      <c r="D114" s="114">
        <f>D107+D108+D109+D110+D111</f>
        <v>17703695.351329993</v>
      </c>
      <c r="E114" s="114">
        <f>E107+E108+E109+E110+E111</f>
        <v>17401867.246329993</v>
      </c>
      <c r="F114" s="83"/>
      <c r="G114" s="83"/>
    </row>
    <row r="115" spans="1:7" s="83" customFormat="1" ht="15">
      <c r="A115" s="7" t="s">
        <v>244</v>
      </c>
      <c r="B115" s="141"/>
      <c r="C115" s="8" t="s">
        <v>255</v>
      </c>
      <c r="D115" s="113">
        <v>0</v>
      </c>
      <c r="E115" s="113">
        <v>0</v>
      </c>
      <c r="F115" s="1"/>
      <c r="G115" s="1"/>
    </row>
    <row r="116" spans="1:5" s="83" customFormat="1" ht="15">
      <c r="A116" s="82" t="s">
        <v>245</v>
      </c>
      <c r="B116" s="143"/>
      <c r="C116" s="80">
        <v>500</v>
      </c>
      <c r="D116" s="114">
        <f>D114+D115</f>
        <v>17703695.351329993</v>
      </c>
      <c r="E116" s="114">
        <f>E114+E115</f>
        <v>17401867.246329993</v>
      </c>
    </row>
    <row r="117" spans="1:7" ht="15.75" customHeight="1">
      <c r="A117" s="82" t="s">
        <v>246</v>
      </c>
      <c r="B117" s="143"/>
      <c r="C117" s="80"/>
      <c r="D117" s="114">
        <f>D92+D105+D116</f>
        <v>21795646.741329994</v>
      </c>
      <c r="E117" s="114">
        <f>E92+E105+E116</f>
        <v>21388518.741329994</v>
      </c>
      <c r="F117" s="83"/>
      <c r="G117" s="83"/>
    </row>
    <row r="118" spans="1:5" ht="15.75" customHeight="1">
      <c r="A118" s="14"/>
      <c r="B118" s="159"/>
      <c r="D118" s="106">
        <f>D71-D117</f>
        <v>0</v>
      </c>
      <c r="E118" s="106">
        <f>E71-E117</f>
        <v>0</v>
      </c>
    </row>
    <row r="119" spans="1:5" ht="15.75" customHeight="1">
      <c r="A119" s="148" t="s">
        <v>400</v>
      </c>
      <c r="B119" s="140" t="s">
        <v>407</v>
      </c>
      <c r="C119" s="149"/>
      <c r="D119" s="150">
        <v>7501.1</v>
      </c>
      <c r="E119" s="106"/>
    </row>
    <row r="120" spans="1:5" ht="15.75" customHeight="1">
      <c r="A120" s="148" t="s">
        <v>401</v>
      </c>
      <c r="B120" s="140" t="s">
        <v>407</v>
      </c>
      <c r="C120" s="149"/>
      <c r="D120" s="150">
        <v>19.96</v>
      </c>
      <c r="E120" s="106"/>
    </row>
    <row r="121" spans="1:5" ht="15.75" customHeight="1">
      <c r="A121" s="14"/>
      <c r="D121" s="32"/>
      <c r="E121" s="32"/>
    </row>
    <row r="122" spans="1:5" ht="15.75" customHeight="1">
      <c r="A122" s="14"/>
      <c r="D122" s="32"/>
      <c r="E122" s="32"/>
    </row>
    <row r="123" spans="1:5" ht="15.75" customHeight="1">
      <c r="A123" s="14" t="s">
        <v>436</v>
      </c>
      <c r="B123" s="159"/>
      <c r="E123" s="32"/>
    </row>
    <row r="124" spans="1:5" ht="15.75" customHeight="1">
      <c r="A124" s="15" t="s">
        <v>418</v>
      </c>
      <c r="B124" s="160"/>
      <c r="C124" s="40"/>
      <c r="E124" s="3"/>
    </row>
    <row r="125" spans="1:5" ht="15.75" customHeight="1">
      <c r="A125" s="14" t="s">
        <v>0</v>
      </c>
      <c r="B125" s="159"/>
      <c r="C125" s="41"/>
      <c r="D125" s="32"/>
      <c r="E125" s="32"/>
    </row>
    <row r="126" spans="1:5" ht="15.75" customHeight="1">
      <c r="A126" s="15" t="s">
        <v>419</v>
      </c>
      <c r="B126" s="160"/>
      <c r="C126" s="40"/>
      <c r="E126" s="3"/>
    </row>
    <row r="127" spans="1:5" ht="15.75" customHeight="1">
      <c r="A127" s="14" t="s">
        <v>1</v>
      </c>
      <c r="B127" s="159"/>
      <c r="C127" s="41"/>
      <c r="E127" s="3"/>
    </row>
    <row r="128" spans="3:5" ht="15.75" customHeight="1">
      <c r="C128" s="41"/>
      <c r="E128" s="3"/>
    </row>
  </sheetData>
  <sheetProtection/>
  <mergeCells count="5">
    <mergeCell ref="A21:A22"/>
    <mergeCell ref="C21:C22"/>
    <mergeCell ref="A7:E7"/>
    <mergeCell ref="B21:B22"/>
    <mergeCell ref="B8:C8"/>
  </mergeCells>
  <dataValidations count="2">
    <dataValidation type="list" allowBlank="1" showInputMessage="1" showErrorMessage="1" sqref="D22">
      <formula1>конец</formula1>
    </dataValidation>
    <dataValidation type="list" allowBlank="1" showInputMessage="1" showErrorMessage="1" sqref="E22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5" r:id="rId1"/>
  <rowBreaks count="1" manualBreakCount="1">
    <brk id="7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73"/>
  <sheetViews>
    <sheetView zoomScale="75" zoomScaleNormal="75" zoomScalePageLayoutView="0" workbookViewId="0" topLeftCell="A5">
      <selection activeCell="D23" sqref="D23"/>
    </sheetView>
  </sheetViews>
  <sheetFormatPr defaultColWidth="9.125" defaultRowHeight="12.75" outlineLevelRow="1"/>
  <cols>
    <col min="1" max="1" width="56.625" style="5" customWidth="1"/>
    <col min="2" max="2" width="24.375" style="5" customWidth="1"/>
    <col min="3" max="3" width="9.125" style="47" customWidth="1"/>
    <col min="4" max="5" width="18.375" style="22" customWidth="1"/>
    <col min="6" max="16384" width="9.125" style="14" customWidth="1"/>
  </cols>
  <sheetData>
    <row r="1" ht="15" hidden="1" outlineLevel="1">
      <c r="E1" s="162" t="s">
        <v>62</v>
      </c>
    </row>
    <row r="2" ht="15" hidden="1" outlineLevel="1">
      <c r="E2" s="162" t="s">
        <v>63</v>
      </c>
    </row>
    <row r="3" ht="15" hidden="1" outlineLevel="1">
      <c r="E3" s="162" t="s">
        <v>64</v>
      </c>
    </row>
    <row r="4" ht="15" hidden="1" outlineLevel="1">
      <c r="E4" s="162" t="s">
        <v>416</v>
      </c>
    </row>
    <row r="5" ht="15" collapsed="1">
      <c r="E5" s="28" t="s">
        <v>432</v>
      </c>
    </row>
    <row r="6" spans="3:5" ht="15">
      <c r="C6" s="38"/>
      <c r="D6" s="17"/>
      <c r="E6" s="17"/>
    </row>
    <row r="7" spans="1:5" ht="15">
      <c r="A7" s="5" t="s">
        <v>27</v>
      </c>
      <c r="C7" s="38"/>
      <c r="D7" s="4"/>
      <c r="E7" s="4"/>
    </row>
    <row r="8" spans="3:5" ht="15">
      <c r="C8" s="38"/>
      <c r="D8" s="4"/>
      <c r="E8" s="4"/>
    </row>
    <row r="9" spans="1:5" ht="15">
      <c r="A9" s="177" t="s">
        <v>413</v>
      </c>
      <c r="B9" s="177"/>
      <c r="C9" s="177"/>
      <c r="D9" s="177"/>
      <c r="E9" s="177"/>
    </row>
    <row r="10" spans="1:5" ht="15">
      <c r="A10" s="177" t="s">
        <v>160</v>
      </c>
      <c r="B10" s="177"/>
      <c r="C10" s="177"/>
      <c r="D10" s="177"/>
      <c r="E10" s="177"/>
    </row>
    <row r="11" spans="2:5" ht="15">
      <c r="B11" s="153">
        <f>'Баланс МСФО'!$B$8</f>
        <v>42825</v>
      </c>
      <c r="C11" s="153"/>
      <c r="D11" s="59"/>
      <c r="E11" s="59"/>
    </row>
    <row r="12" spans="1:3" ht="15">
      <c r="A12" s="16"/>
      <c r="B12" s="16"/>
      <c r="C12" s="48"/>
    </row>
    <row r="13" ht="15">
      <c r="A13" s="5" t="s">
        <v>70</v>
      </c>
    </row>
    <row r="14" ht="15">
      <c r="A14" s="5" t="s">
        <v>65</v>
      </c>
    </row>
    <row r="15" ht="15">
      <c r="A15" s="5" t="s">
        <v>168</v>
      </c>
    </row>
    <row r="17" spans="4:5" ht="16.5" customHeight="1">
      <c r="D17" s="23"/>
      <c r="E17" s="23"/>
    </row>
    <row r="18" spans="1:5" s="15" customFormat="1" ht="13.5" thickBot="1">
      <c r="A18" s="20"/>
      <c r="B18" s="20"/>
      <c r="C18" s="49"/>
      <c r="D18" s="18"/>
      <c r="E18" s="18" t="s">
        <v>24</v>
      </c>
    </row>
    <row r="19" spans="1:5" ht="47.25" customHeight="1" thickBot="1">
      <c r="A19" s="37" t="s">
        <v>2</v>
      </c>
      <c r="B19" s="68" t="s">
        <v>393</v>
      </c>
      <c r="C19" s="68" t="s">
        <v>37</v>
      </c>
      <c r="D19" s="29" t="s">
        <v>3</v>
      </c>
      <c r="E19" s="29" t="s">
        <v>38</v>
      </c>
    </row>
    <row r="20" spans="1:5" s="19" customFormat="1" ht="12" customHeight="1" thickBot="1">
      <c r="A20" s="36">
        <v>1</v>
      </c>
      <c r="B20" s="152">
        <v>2</v>
      </c>
      <c r="C20" s="50" t="s">
        <v>402</v>
      </c>
      <c r="D20" s="26">
        <v>4</v>
      </c>
      <c r="E20" s="26">
        <v>5</v>
      </c>
    </row>
    <row r="21" spans="1:5" ht="15">
      <c r="A21" s="60" t="s">
        <v>59</v>
      </c>
      <c r="B21" s="140" t="s">
        <v>426</v>
      </c>
      <c r="C21" s="65" t="s">
        <v>121</v>
      </c>
      <c r="D21" s="66">
        <v>4603824</v>
      </c>
      <c r="E21" s="66">
        <v>4153343</v>
      </c>
    </row>
    <row r="22" spans="1:5" ht="15">
      <c r="A22" s="79" t="s">
        <v>259</v>
      </c>
      <c r="B22" s="140" t="s">
        <v>397</v>
      </c>
      <c r="C22" s="62" t="s">
        <v>122</v>
      </c>
      <c r="D22" s="6">
        <v>3534129</v>
      </c>
      <c r="E22" s="6">
        <v>3220195</v>
      </c>
    </row>
    <row r="23" spans="1:5" ht="15">
      <c r="A23" s="61" t="s">
        <v>260</v>
      </c>
      <c r="B23" s="8"/>
      <c r="C23" s="62" t="s">
        <v>123</v>
      </c>
      <c r="D23" s="6">
        <f>D21-D22</f>
        <v>1069695</v>
      </c>
      <c r="E23" s="6">
        <f>E21-E22</f>
        <v>933148</v>
      </c>
    </row>
    <row r="24" spans="1:5" ht="15">
      <c r="A24" s="61" t="s">
        <v>78</v>
      </c>
      <c r="B24" s="8"/>
      <c r="C24" s="62" t="s">
        <v>124</v>
      </c>
      <c r="D24" s="6">
        <v>132947</v>
      </c>
      <c r="E24" s="6">
        <v>124268</v>
      </c>
    </row>
    <row r="25" spans="1:5" ht="15">
      <c r="A25" s="61" t="s">
        <v>35</v>
      </c>
      <c r="B25" s="140" t="s">
        <v>398</v>
      </c>
      <c r="C25" s="62" t="s">
        <v>125</v>
      </c>
      <c r="D25" s="6">
        <v>501843</v>
      </c>
      <c r="E25" s="6">
        <v>488455</v>
      </c>
    </row>
    <row r="26" spans="1:5" ht="15">
      <c r="A26" s="61" t="s">
        <v>36</v>
      </c>
      <c r="B26" s="8"/>
      <c r="C26" s="62" t="s">
        <v>126</v>
      </c>
      <c r="D26" s="6">
        <v>1460</v>
      </c>
      <c r="E26" s="6">
        <v>1640</v>
      </c>
    </row>
    <row r="27" spans="1:5" ht="15">
      <c r="A27" s="61" t="s">
        <v>34</v>
      </c>
      <c r="B27" s="8"/>
      <c r="C27" s="62" t="s">
        <v>127</v>
      </c>
      <c r="D27" s="6">
        <v>9315</v>
      </c>
      <c r="E27" s="6">
        <v>10660</v>
      </c>
    </row>
    <row r="28" spans="1:5" s="78" customFormat="1" ht="30.75">
      <c r="A28" s="63" t="s">
        <v>261</v>
      </c>
      <c r="B28" s="80"/>
      <c r="C28" s="64" t="s">
        <v>128</v>
      </c>
      <c r="D28" s="81">
        <f>D23-D24-D25-D26+D27</f>
        <v>442760</v>
      </c>
      <c r="E28" s="81">
        <f>E23-E24-E25-E26+E27</f>
        <v>329445</v>
      </c>
    </row>
    <row r="29" spans="1:5" ht="15">
      <c r="A29" s="61" t="s">
        <v>262</v>
      </c>
      <c r="B29" s="140" t="s">
        <v>428</v>
      </c>
      <c r="C29" s="62" t="s">
        <v>129</v>
      </c>
      <c r="D29" s="6">
        <v>11995</v>
      </c>
      <c r="E29" s="6">
        <v>125096</v>
      </c>
    </row>
    <row r="30" spans="1:5" s="19" customFormat="1" ht="15">
      <c r="A30" s="61" t="s">
        <v>263</v>
      </c>
      <c r="B30" s="140" t="s">
        <v>429</v>
      </c>
      <c r="C30" s="62" t="s">
        <v>130</v>
      </c>
      <c r="D30" s="6">
        <v>43070</v>
      </c>
      <c r="E30" s="6">
        <v>4</v>
      </c>
    </row>
    <row r="31" spans="1:5" s="19" customFormat="1" ht="46.5">
      <c r="A31" s="61" t="s">
        <v>264</v>
      </c>
      <c r="B31" s="8"/>
      <c r="C31" s="62" t="s">
        <v>131</v>
      </c>
      <c r="D31" s="33"/>
      <c r="E31" s="33"/>
    </row>
    <row r="32" spans="1:5" s="19" customFormat="1" ht="15">
      <c r="A32" s="61" t="s">
        <v>265</v>
      </c>
      <c r="B32" s="8"/>
      <c r="C32" s="62" t="s">
        <v>132</v>
      </c>
      <c r="D32" s="33"/>
      <c r="E32" s="33"/>
    </row>
    <row r="33" spans="1:5" s="19" customFormat="1" ht="15">
      <c r="A33" s="61" t="s">
        <v>266</v>
      </c>
      <c r="B33" s="8"/>
      <c r="C33" s="62" t="s">
        <v>133</v>
      </c>
      <c r="D33" s="33"/>
      <c r="E33" s="33"/>
    </row>
    <row r="34" spans="1:5" ht="30.75">
      <c r="A34" s="63" t="s">
        <v>267</v>
      </c>
      <c r="B34" s="80"/>
      <c r="C34" s="64" t="s">
        <v>268</v>
      </c>
      <c r="D34" s="67">
        <f>D28+D29-D30+D31+D32-D33</f>
        <v>411685</v>
      </c>
      <c r="E34" s="67">
        <f>E28+E29-E30+E31+E32-E33</f>
        <v>454537</v>
      </c>
    </row>
    <row r="35" spans="1:5" ht="15">
      <c r="A35" s="61" t="s">
        <v>164</v>
      </c>
      <c r="B35" s="8"/>
      <c r="C35" s="62" t="s">
        <v>49</v>
      </c>
      <c r="D35" s="46">
        <v>109857</v>
      </c>
      <c r="E35" s="46">
        <v>188049</v>
      </c>
    </row>
    <row r="36" spans="1:5" ht="46.5">
      <c r="A36" s="63" t="s">
        <v>270</v>
      </c>
      <c r="B36" s="80"/>
      <c r="C36" s="64" t="s">
        <v>269</v>
      </c>
      <c r="D36" s="67">
        <f>D34-D35</f>
        <v>301828</v>
      </c>
      <c r="E36" s="67">
        <f>E34-E35</f>
        <v>266488</v>
      </c>
    </row>
    <row r="37" spans="1:5" ht="30.75">
      <c r="A37" s="61" t="s">
        <v>271</v>
      </c>
      <c r="B37" s="8"/>
      <c r="C37" s="62" t="s">
        <v>272</v>
      </c>
      <c r="D37" s="46"/>
      <c r="E37" s="46"/>
    </row>
    <row r="38" spans="1:5" ht="30.75">
      <c r="A38" s="63" t="s">
        <v>273</v>
      </c>
      <c r="B38" s="80"/>
      <c r="C38" s="64" t="s">
        <v>274</v>
      </c>
      <c r="D38" s="67">
        <f>D36+D37</f>
        <v>301828</v>
      </c>
      <c r="E38" s="67">
        <f>E36+E37</f>
        <v>266488</v>
      </c>
    </row>
    <row r="39" spans="1:5" ht="15">
      <c r="A39" s="87" t="s">
        <v>275</v>
      </c>
      <c r="B39" s="164"/>
      <c r="C39" s="85"/>
      <c r="D39" s="86"/>
      <c r="E39" s="67"/>
    </row>
    <row r="40" spans="1:5" ht="15">
      <c r="A40" s="87" t="s">
        <v>276</v>
      </c>
      <c r="B40" s="164"/>
      <c r="C40" s="85"/>
      <c r="D40" s="86"/>
      <c r="E40" s="67"/>
    </row>
    <row r="41" spans="1:5" s="78" customFormat="1" ht="30.75">
      <c r="A41" s="63" t="s">
        <v>277</v>
      </c>
      <c r="B41" s="80"/>
      <c r="C41" s="64">
        <v>400</v>
      </c>
      <c r="D41" s="67">
        <f>SUM(D43:D53)</f>
        <v>0</v>
      </c>
      <c r="E41" s="67">
        <v>0</v>
      </c>
    </row>
    <row r="42" spans="1:5" ht="15">
      <c r="A42" s="61" t="s">
        <v>53</v>
      </c>
      <c r="B42" s="165"/>
      <c r="C42" s="88"/>
      <c r="D42" s="46"/>
      <c r="E42" s="46"/>
    </row>
    <row r="43" spans="1:5" ht="15">
      <c r="A43" s="61" t="s">
        <v>278</v>
      </c>
      <c r="B43" s="43"/>
      <c r="C43" s="84">
        <v>410</v>
      </c>
      <c r="D43" s="46"/>
      <c r="E43" s="46"/>
    </row>
    <row r="44" spans="1:5" ht="30.75">
      <c r="A44" s="61" t="s">
        <v>279</v>
      </c>
      <c r="B44" s="43"/>
      <c r="C44" s="84">
        <v>411</v>
      </c>
      <c r="D44" s="46"/>
      <c r="E44" s="46"/>
    </row>
    <row r="45" spans="1:5" ht="46.5">
      <c r="A45" s="61" t="s">
        <v>280</v>
      </c>
      <c r="B45" s="43"/>
      <c r="C45" s="84">
        <v>412</v>
      </c>
      <c r="D45" s="46"/>
      <c r="E45" s="46"/>
    </row>
    <row r="46" spans="1:5" ht="30.75">
      <c r="A46" s="61" t="s">
        <v>281</v>
      </c>
      <c r="B46" s="43"/>
      <c r="C46" s="84">
        <v>413</v>
      </c>
      <c r="D46" s="46"/>
      <c r="E46" s="46"/>
    </row>
    <row r="47" spans="1:5" ht="30.75">
      <c r="A47" s="61" t="s">
        <v>282</v>
      </c>
      <c r="B47" s="43"/>
      <c r="C47" s="84">
        <v>414</v>
      </c>
      <c r="D47" s="46"/>
      <c r="E47" s="46"/>
    </row>
    <row r="48" spans="1:5" ht="15">
      <c r="A48" s="61" t="s">
        <v>43</v>
      </c>
      <c r="B48" s="43"/>
      <c r="C48" s="84">
        <v>415</v>
      </c>
      <c r="D48" s="46"/>
      <c r="E48" s="46"/>
    </row>
    <row r="49" spans="1:5" ht="30.75">
      <c r="A49" s="61" t="s">
        <v>283</v>
      </c>
      <c r="B49" s="43"/>
      <c r="C49" s="84">
        <v>416</v>
      </c>
      <c r="D49" s="46"/>
      <c r="E49" s="46"/>
    </row>
    <row r="50" spans="1:5" ht="30.75">
      <c r="A50" s="61" t="s">
        <v>284</v>
      </c>
      <c r="B50" s="43"/>
      <c r="C50" s="84">
        <v>417</v>
      </c>
      <c r="D50" s="46"/>
      <c r="E50" s="46"/>
    </row>
    <row r="51" spans="1:5" ht="15">
      <c r="A51" s="61" t="s">
        <v>285</v>
      </c>
      <c r="B51" s="43"/>
      <c r="C51" s="84">
        <v>418</v>
      </c>
      <c r="D51" s="46"/>
      <c r="E51" s="46"/>
    </row>
    <row r="52" spans="1:5" ht="30.75">
      <c r="A52" s="61" t="s">
        <v>286</v>
      </c>
      <c r="B52" s="43"/>
      <c r="C52" s="84">
        <v>419</v>
      </c>
      <c r="D52" s="46"/>
      <c r="E52" s="46"/>
    </row>
    <row r="53" spans="1:5" ht="30.75">
      <c r="A53" s="61" t="s">
        <v>287</v>
      </c>
      <c r="B53" s="43"/>
      <c r="C53" s="84">
        <v>420</v>
      </c>
      <c r="D53" s="46"/>
      <c r="E53" s="46"/>
    </row>
    <row r="54" spans="1:5" ht="30.75">
      <c r="A54" s="63" t="s">
        <v>288</v>
      </c>
      <c r="B54" s="80"/>
      <c r="C54" s="64" t="s">
        <v>289</v>
      </c>
      <c r="D54" s="67">
        <f>D38+D41</f>
        <v>301828</v>
      </c>
      <c r="E54" s="67">
        <f>E38+E41</f>
        <v>266488</v>
      </c>
    </row>
    <row r="55" spans="1:5" ht="15">
      <c r="A55" s="63" t="s">
        <v>290</v>
      </c>
      <c r="B55" s="8"/>
      <c r="C55" s="62"/>
      <c r="D55" s="46"/>
      <c r="E55" s="46"/>
    </row>
    <row r="56" spans="1:5" ht="15">
      <c r="A56" s="61" t="s">
        <v>275</v>
      </c>
      <c r="B56" s="8"/>
      <c r="C56" s="62"/>
      <c r="D56" s="46"/>
      <c r="E56" s="46"/>
    </row>
    <row r="57" spans="1:5" ht="15">
      <c r="A57" s="61" t="s">
        <v>291</v>
      </c>
      <c r="B57" s="8"/>
      <c r="C57" s="62"/>
      <c r="D57" s="46"/>
      <c r="E57" s="46"/>
    </row>
    <row r="58" spans="1:5" ht="15">
      <c r="A58" s="63" t="s">
        <v>292</v>
      </c>
      <c r="B58" s="80" t="s">
        <v>407</v>
      </c>
      <c r="C58" s="64">
        <v>600</v>
      </c>
      <c r="D58" s="154">
        <f>D60</f>
        <v>122.88150881508815</v>
      </c>
      <c r="E58" s="154">
        <f>E60</f>
        <v>108.39196391963918</v>
      </c>
    </row>
    <row r="59" spans="1:5" ht="15">
      <c r="A59" s="63" t="s">
        <v>53</v>
      </c>
      <c r="B59" s="8"/>
      <c r="C59" s="62"/>
      <c r="D59" s="46"/>
      <c r="E59" s="46"/>
    </row>
    <row r="60" spans="1:5" ht="15">
      <c r="A60" s="63" t="s">
        <v>170</v>
      </c>
      <c r="B60" s="8"/>
      <c r="C60" s="62"/>
      <c r="D60" s="154">
        <v>122.88150881508815</v>
      </c>
      <c r="E60" s="154">
        <v>108.39196391963918</v>
      </c>
    </row>
    <row r="61" spans="1:5" ht="15">
      <c r="A61" s="61" t="s">
        <v>293</v>
      </c>
      <c r="B61" s="8"/>
      <c r="C61" s="62"/>
      <c r="D61" s="150">
        <v>122.88150881508815</v>
      </c>
      <c r="E61" s="150">
        <v>108.39196391963918</v>
      </c>
    </row>
    <row r="62" spans="1:5" ht="15">
      <c r="A62" s="61" t="s">
        <v>294</v>
      </c>
      <c r="B62" s="8"/>
      <c r="C62" s="62"/>
      <c r="D62" s="46"/>
      <c r="E62" s="46"/>
    </row>
    <row r="63" spans="1:5" ht="15">
      <c r="A63" s="63" t="s">
        <v>295</v>
      </c>
      <c r="B63" s="8"/>
      <c r="C63" s="62"/>
      <c r="D63" s="46"/>
      <c r="E63" s="46"/>
    </row>
    <row r="64" spans="1:5" ht="15">
      <c r="A64" s="61" t="s">
        <v>293</v>
      </c>
      <c r="B64" s="8"/>
      <c r="C64" s="62"/>
      <c r="D64" s="46"/>
      <c r="E64" s="46"/>
    </row>
    <row r="65" spans="1:5" ht="15">
      <c r="A65" s="61" t="s">
        <v>294</v>
      </c>
      <c r="B65" s="8"/>
      <c r="C65" s="62"/>
      <c r="D65" s="46"/>
      <c r="E65" s="46"/>
    </row>
    <row r="66" spans="1:5" ht="15">
      <c r="A66" s="35"/>
      <c r="B66" s="35"/>
      <c r="C66" s="51"/>
      <c r="D66" s="27"/>
      <c r="E66" s="27"/>
    </row>
    <row r="68" spans="1:2" ht="15">
      <c r="A68" s="14" t="s">
        <v>436</v>
      </c>
      <c r="B68" s="14"/>
    </row>
    <row r="69" spans="1:2" ht="15">
      <c r="A69" s="15" t="s">
        <v>418</v>
      </c>
      <c r="B69" s="19"/>
    </row>
    <row r="70" spans="1:2" ht="15">
      <c r="A70" s="14" t="s">
        <v>0</v>
      </c>
      <c r="B70" s="14"/>
    </row>
    <row r="71" spans="1:2" ht="15">
      <c r="A71" s="15" t="s">
        <v>419</v>
      </c>
      <c r="B71" s="19"/>
    </row>
    <row r="72" spans="1:2" ht="15">
      <c r="A72" s="14" t="s">
        <v>1</v>
      </c>
      <c r="B72" s="14"/>
    </row>
    <row r="73" spans="1:5" ht="15">
      <c r="A73" s="24"/>
      <c r="B73" s="24"/>
      <c r="D73" s="25"/>
      <c r="E73" s="25"/>
    </row>
    <row r="76" ht="39.75" customHeight="1"/>
  </sheetData>
  <sheetProtection/>
  <mergeCells count="2">
    <mergeCell ref="A9:E9"/>
    <mergeCell ref="A10:E10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91"/>
  <sheetViews>
    <sheetView zoomScalePageLayoutView="0" workbookViewId="0" topLeftCell="A80">
      <selection activeCell="C87" sqref="C87"/>
    </sheetView>
  </sheetViews>
  <sheetFormatPr defaultColWidth="9.00390625" defaultRowHeight="12.75" outlineLevelRow="1"/>
  <cols>
    <col min="1" max="1" width="61.00390625" style="0" customWidth="1"/>
    <col min="2" max="2" width="7.00390625" style="0" customWidth="1"/>
    <col min="3" max="3" width="9.375" style="0" customWidth="1"/>
    <col min="4" max="4" width="15.625" style="0" customWidth="1"/>
    <col min="5" max="5" width="15.375" style="0" customWidth="1"/>
    <col min="6" max="6" width="9.50390625" style="123" customWidth="1"/>
  </cols>
  <sheetData>
    <row r="1" spans="1:5" ht="15" hidden="1" outlineLevel="1">
      <c r="A1" s="5"/>
      <c r="B1" s="5"/>
      <c r="C1" s="47"/>
      <c r="D1" s="16"/>
      <c r="E1" s="162" t="s">
        <v>62</v>
      </c>
    </row>
    <row r="2" spans="1:5" ht="15" hidden="1" outlineLevel="1">
      <c r="A2" s="5"/>
      <c r="B2" s="5"/>
      <c r="C2" s="47"/>
      <c r="D2" s="16"/>
      <c r="E2" s="162" t="s">
        <v>63</v>
      </c>
    </row>
    <row r="3" spans="1:5" ht="15" hidden="1" outlineLevel="1">
      <c r="A3" s="5"/>
      <c r="B3" s="5"/>
      <c r="C3" s="47"/>
      <c r="D3" s="16"/>
      <c r="E3" s="162" t="s">
        <v>64</v>
      </c>
    </row>
    <row r="4" spans="1:5" ht="17.25" customHeight="1" hidden="1" outlineLevel="1">
      <c r="A4" s="5"/>
      <c r="B4" s="5"/>
      <c r="C4" s="47"/>
      <c r="D4" s="16"/>
      <c r="E4" s="162" t="s">
        <v>416</v>
      </c>
    </row>
    <row r="5" spans="1:5" ht="15" collapsed="1">
      <c r="A5" s="5"/>
      <c r="B5" s="5"/>
      <c r="C5" s="47"/>
      <c r="D5" s="16"/>
      <c r="E5" s="28" t="s">
        <v>433</v>
      </c>
    </row>
    <row r="9" spans="1:5" ht="13.5">
      <c r="A9" s="21" t="s">
        <v>383</v>
      </c>
      <c r="B9" s="21"/>
      <c r="C9" s="15"/>
      <c r="D9" s="15"/>
      <c r="E9" s="15"/>
    </row>
    <row r="10" spans="1:5" ht="12.75">
      <c r="A10" s="15"/>
      <c r="B10" s="15"/>
      <c r="C10" s="15"/>
      <c r="D10" s="15"/>
      <c r="E10" s="15"/>
    </row>
    <row r="11" spans="1:5" ht="13.5">
      <c r="A11" s="181" t="s">
        <v>414</v>
      </c>
      <c r="B11" s="181"/>
      <c r="C11" s="181"/>
      <c r="D11" s="181"/>
      <c r="E11" s="181"/>
    </row>
    <row r="12" spans="1:5" ht="12.75">
      <c r="A12" s="182" t="s">
        <v>439</v>
      </c>
      <c r="B12" s="182"/>
      <c r="C12" s="182"/>
      <c r="D12" s="182"/>
      <c r="E12" s="182"/>
    </row>
    <row r="13" spans="1:5" ht="12.75">
      <c r="A13" s="15"/>
      <c r="B13" s="15"/>
      <c r="C13" s="15"/>
      <c r="D13" s="15"/>
      <c r="E13" s="15"/>
    </row>
    <row r="14" spans="1:5" ht="12.75">
      <c r="A14" s="15"/>
      <c r="B14" s="15"/>
      <c r="C14" s="15"/>
      <c r="D14" s="15"/>
      <c r="E14" s="24" t="s">
        <v>66</v>
      </c>
    </row>
    <row r="15" spans="1:5" ht="26.25">
      <c r="A15" s="97" t="s">
        <v>2</v>
      </c>
      <c r="B15" s="98" t="s">
        <v>393</v>
      </c>
      <c r="C15" s="98" t="s">
        <v>47</v>
      </c>
      <c r="D15" s="122" t="s">
        <v>3</v>
      </c>
      <c r="E15" s="99" t="s">
        <v>38</v>
      </c>
    </row>
    <row r="16" spans="1:5" ht="12.75">
      <c r="A16" s="178" t="s">
        <v>4</v>
      </c>
      <c r="B16" s="179"/>
      <c r="C16" s="179"/>
      <c r="D16" s="111"/>
      <c r="E16" s="112"/>
    </row>
    <row r="17" spans="1:6" ht="12.75">
      <c r="A17" s="100" t="s">
        <v>331</v>
      </c>
      <c r="B17" s="100"/>
      <c r="C17" s="101" t="s">
        <v>121</v>
      </c>
      <c r="D17" s="166">
        <f>SUM(D19:D24)</f>
        <v>4267643.03245</v>
      </c>
      <c r="E17" s="167">
        <f>SUM(E19:E24)</f>
        <v>3874527.01437</v>
      </c>
      <c r="F17" s="124"/>
    </row>
    <row r="18" spans="1:6" ht="12.75">
      <c r="A18" s="102" t="s">
        <v>53</v>
      </c>
      <c r="B18" s="102"/>
      <c r="C18" s="103"/>
      <c r="D18" s="118"/>
      <c r="E18" s="105"/>
      <c r="F18" s="120"/>
    </row>
    <row r="19" spans="1:6" ht="13.5" customHeight="1">
      <c r="A19" s="102" t="s">
        <v>332</v>
      </c>
      <c r="B19" s="102"/>
      <c r="C19" s="104" t="s">
        <v>122</v>
      </c>
      <c r="D19" s="105">
        <v>3870134.03245</v>
      </c>
      <c r="E19" s="105">
        <v>3489256.03315</v>
      </c>
      <c r="F19" s="120"/>
    </row>
    <row r="20" spans="1:6" ht="12.75">
      <c r="A20" s="102" t="s">
        <v>333</v>
      </c>
      <c r="B20" s="102"/>
      <c r="C20" s="104" t="s">
        <v>123</v>
      </c>
      <c r="D20" s="105">
        <v>23</v>
      </c>
      <c r="E20" s="105">
        <v>0</v>
      </c>
      <c r="F20" s="120"/>
    </row>
    <row r="21" spans="1:6" ht="12.75">
      <c r="A21" s="102" t="s">
        <v>334</v>
      </c>
      <c r="B21" s="102"/>
      <c r="C21" s="104" t="s">
        <v>124</v>
      </c>
      <c r="D21" s="105">
        <v>387290</v>
      </c>
      <c r="E21" s="105">
        <v>335048.34058</v>
      </c>
      <c r="F21" s="120"/>
    </row>
    <row r="22" spans="1:6" ht="12.75">
      <c r="A22" s="102" t="s">
        <v>335</v>
      </c>
      <c r="B22" s="102"/>
      <c r="C22" s="104" t="s">
        <v>125</v>
      </c>
      <c r="D22" s="105">
        <v>0</v>
      </c>
      <c r="E22" s="105">
        <v>0</v>
      </c>
      <c r="F22" s="120"/>
    </row>
    <row r="23" spans="1:6" ht="12.75">
      <c r="A23" s="102" t="s">
        <v>336</v>
      </c>
      <c r="B23" s="102"/>
      <c r="C23" s="104" t="s">
        <v>126</v>
      </c>
      <c r="D23" s="105">
        <v>10196</v>
      </c>
      <c r="E23" s="105">
        <v>27351</v>
      </c>
      <c r="F23" s="120"/>
    </row>
    <row r="24" spans="1:6" ht="12.75">
      <c r="A24" s="102" t="s">
        <v>5</v>
      </c>
      <c r="B24" s="102"/>
      <c r="C24" s="104" t="s">
        <v>127</v>
      </c>
      <c r="D24" s="105">
        <v>0</v>
      </c>
      <c r="E24" s="105">
        <v>22871.64064</v>
      </c>
      <c r="F24" s="120"/>
    </row>
    <row r="25" spans="1:6" ht="12.75">
      <c r="A25" s="100" t="s">
        <v>337</v>
      </c>
      <c r="B25" s="100"/>
      <c r="C25" s="101" t="s">
        <v>128</v>
      </c>
      <c r="D25" s="166">
        <f>D27+D28+D29+D30+D34+D35+D36</f>
        <v>3415840.9935699985</v>
      </c>
      <c r="E25" s="167">
        <f>E27+E28+E29+E30+E34+E35+E36</f>
        <v>4904563.610899999</v>
      </c>
      <c r="F25" s="124"/>
    </row>
    <row r="26" spans="1:6" ht="12.75">
      <c r="A26" s="102" t="s">
        <v>53</v>
      </c>
      <c r="B26" s="102"/>
      <c r="C26" s="104"/>
      <c r="D26" s="118"/>
      <c r="E26" s="105"/>
      <c r="F26" s="120"/>
    </row>
    <row r="27" spans="1:6" ht="12.75">
      <c r="A27" s="102" t="s">
        <v>6</v>
      </c>
      <c r="B27" s="102"/>
      <c r="C27" s="104" t="s">
        <v>129</v>
      </c>
      <c r="D27" s="105">
        <v>1678422.7642700002</v>
      </c>
      <c r="E27" s="105">
        <v>2636631.8531</v>
      </c>
      <c r="F27" s="120"/>
    </row>
    <row r="28" spans="1:6" ht="12.75">
      <c r="A28" s="102" t="s">
        <v>338</v>
      </c>
      <c r="B28" s="102"/>
      <c r="C28" s="104" t="s">
        <v>130</v>
      </c>
      <c r="D28" s="105">
        <v>286238</v>
      </c>
      <c r="E28" s="105">
        <v>906924.5</v>
      </c>
      <c r="F28" s="120"/>
    </row>
    <row r="29" spans="1:6" ht="12.75">
      <c r="A29" s="102" t="s">
        <v>339</v>
      </c>
      <c r="B29" s="102"/>
      <c r="C29" s="104" t="s">
        <v>131</v>
      </c>
      <c r="D29" s="105">
        <v>623128</v>
      </c>
      <c r="E29" s="105">
        <v>438840.82627</v>
      </c>
      <c r="F29" s="120"/>
    </row>
    <row r="30" spans="1:6" ht="12.75">
      <c r="A30" s="102" t="s">
        <v>340</v>
      </c>
      <c r="B30" s="102"/>
      <c r="C30" s="104" t="s">
        <v>132</v>
      </c>
      <c r="D30" s="118">
        <f>SUM(D31:D33)</f>
        <v>0</v>
      </c>
      <c r="E30" s="105">
        <f>SUM(E31:E33)</f>
        <v>4</v>
      </c>
      <c r="F30" s="121"/>
    </row>
    <row r="31" spans="1:6" ht="12.75">
      <c r="A31" s="102" t="s">
        <v>389</v>
      </c>
      <c r="B31" s="102"/>
      <c r="C31" s="104" t="s">
        <v>384</v>
      </c>
      <c r="D31" s="105">
        <v>0</v>
      </c>
      <c r="E31" s="105">
        <v>0</v>
      </c>
      <c r="F31" s="120"/>
    </row>
    <row r="32" spans="1:6" ht="12.75">
      <c r="A32" s="102" t="s">
        <v>391</v>
      </c>
      <c r="B32" s="102"/>
      <c r="C32" s="104" t="s">
        <v>385</v>
      </c>
      <c r="D32" s="105">
        <v>0</v>
      </c>
      <c r="E32" s="105">
        <v>0</v>
      </c>
      <c r="F32" s="120"/>
    </row>
    <row r="33" spans="1:6" ht="12.75">
      <c r="A33" s="102" t="s">
        <v>390</v>
      </c>
      <c r="B33" s="102"/>
      <c r="C33" s="104" t="s">
        <v>386</v>
      </c>
      <c r="D33" s="105">
        <v>0</v>
      </c>
      <c r="E33" s="105">
        <v>4</v>
      </c>
      <c r="F33" s="120"/>
    </row>
    <row r="34" spans="1:6" ht="12.75">
      <c r="A34" s="102" t="s">
        <v>341</v>
      </c>
      <c r="B34" s="102"/>
      <c r="C34" s="104" t="s">
        <v>133</v>
      </c>
      <c r="D34" s="105">
        <v>17124</v>
      </c>
      <c r="E34" s="105">
        <v>5168</v>
      </c>
      <c r="F34" s="120"/>
    </row>
    <row r="35" spans="1:6" ht="12.75">
      <c r="A35" s="102" t="s">
        <v>342</v>
      </c>
      <c r="B35" s="102"/>
      <c r="C35" s="104" t="s">
        <v>134</v>
      </c>
      <c r="D35" s="105">
        <v>684341</v>
      </c>
      <c r="E35" s="105">
        <v>749469.50778</v>
      </c>
      <c r="F35" s="120"/>
    </row>
    <row r="36" spans="1:6" ht="12.75">
      <c r="A36" s="102" t="s">
        <v>7</v>
      </c>
      <c r="B36" s="102"/>
      <c r="C36" s="104" t="s">
        <v>135</v>
      </c>
      <c r="D36" s="105">
        <v>126587.22929999846</v>
      </c>
      <c r="E36" s="137">
        <v>167524.9237499993</v>
      </c>
      <c r="F36" s="120"/>
    </row>
    <row r="37" spans="1:6" ht="26.25">
      <c r="A37" s="100" t="s">
        <v>8</v>
      </c>
      <c r="B37" s="100"/>
      <c r="C37" s="101" t="s">
        <v>104</v>
      </c>
      <c r="D37" s="168">
        <f>D17-D25</f>
        <v>851802.0388800013</v>
      </c>
      <c r="E37" s="169">
        <f>E17-E25</f>
        <v>-1030036.5965299988</v>
      </c>
      <c r="F37" s="125"/>
    </row>
    <row r="38" spans="1:6" ht="12.75" customHeight="1">
      <c r="A38" s="178" t="s">
        <v>9</v>
      </c>
      <c r="B38" s="179"/>
      <c r="C38" s="179"/>
      <c r="D38" s="126"/>
      <c r="E38" s="129"/>
      <c r="F38" s="133"/>
    </row>
    <row r="39" spans="1:6" ht="16.5" customHeight="1">
      <c r="A39" s="100" t="s">
        <v>343</v>
      </c>
      <c r="B39" s="100"/>
      <c r="C39" s="101" t="s">
        <v>110</v>
      </c>
      <c r="D39" s="166">
        <f>SUM(D41:D51)</f>
        <v>0</v>
      </c>
      <c r="E39" s="167">
        <f>SUM(E41:E51)</f>
        <v>2561</v>
      </c>
      <c r="F39" s="119"/>
    </row>
    <row r="40" spans="1:6" ht="12.75" customHeight="1">
      <c r="A40" s="102" t="s">
        <v>53</v>
      </c>
      <c r="B40" s="102"/>
      <c r="C40" s="103"/>
      <c r="D40" s="118"/>
      <c r="E40" s="105"/>
      <c r="F40" s="120"/>
    </row>
    <row r="41" spans="1:6" ht="12.75" customHeight="1">
      <c r="A41" s="102" t="s">
        <v>10</v>
      </c>
      <c r="B41" s="102"/>
      <c r="C41" s="104" t="s">
        <v>112</v>
      </c>
      <c r="D41" s="105"/>
      <c r="E41" s="115">
        <v>2561</v>
      </c>
      <c r="F41" s="120"/>
    </row>
    <row r="42" spans="1:6" ht="12.75">
      <c r="A42" s="102" t="s">
        <v>11</v>
      </c>
      <c r="B42" s="102"/>
      <c r="C42" s="104" t="s">
        <v>114</v>
      </c>
      <c r="D42" s="117"/>
      <c r="E42" s="115"/>
      <c r="F42" s="120"/>
    </row>
    <row r="43" spans="1:6" ht="12.75">
      <c r="A43" s="102" t="s">
        <v>12</v>
      </c>
      <c r="B43" s="102"/>
      <c r="C43" s="104" t="s">
        <v>116</v>
      </c>
      <c r="D43" s="117"/>
      <c r="E43" s="115"/>
      <c r="F43" s="120"/>
    </row>
    <row r="44" spans="1:6" ht="26.25">
      <c r="A44" s="102" t="s">
        <v>344</v>
      </c>
      <c r="B44" s="102"/>
      <c r="C44" s="104" t="s">
        <v>118</v>
      </c>
      <c r="D44" s="117"/>
      <c r="E44" s="115"/>
      <c r="F44" s="120"/>
    </row>
    <row r="45" spans="1:6" ht="12.75">
      <c r="A45" s="102" t="s">
        <v>345</v>
      </c>
      <c r="B45" s="102"/>
      <c r="C45" s="104" t="s">
        <v>346</v>
      </c>
      <c r="D45" s="117"/>
      <c r="E45" s="115"/>
      <c r="F45" s="120"/>
    </row>
    <row r="46" spans="1:6" ht="12.75">
      <c r="A46" s="102" t="s">
        <v>347</v>
      </c>
      <c r="B46" s="102"/>
      <c r="C46" s="104" t="s">
        <v>348</v>
      </c>
      <c r="D46" s="117"/>
      <c r="E46" s="115"/>
      <c r="F46" s="120"/>
    </row>
    <row r="47" spans="1:6" ht="12.75">
      <c r="A47" s="102" t="s">
        <v>349</v>
      </c>
      <c r="B47" s="102"/>
      <c r="C47" s="104" t="s">
        <v>350</v>
      </c>
      <c r="D47" s="117"/>
      <c r="E47" s="115"/>
      <c r="F47" s="120"/>
    </row>
    <row r="48" spans="1:6" ht="12.75">
      <c r="A48" s="102" t="s">
        <v>13</v>
      </c>
      <c r="B48" s="102"/>
      <c r="C48" s="104" t="s">
        <v>351</v>
      </c>
      <c r="D48" s="117"/>
      <c r="E48" s="115"/>
      <c r="F48" s="120"/>
    </row>
    <row r="49" spans="1:6" ht="12.75">
      <c r="A49" s="102" t="s">
        <v>352</v>
      </c>
      <c r="B49" s="102"/>
      <c r="C49" s="104" t="s">
        <v>353</v>
      </c>
      <c r="D49" s="117"/>
      <c r="E49" s="115"/>
      <c r="F49" s="120"/>
    </row>
    <row r="50" spans="1:6" ht="12.75">
      <c r="A50" s="102" t="s">
        <v>336</v>
      </c>
      <c r="B50" s="102"/>
      <c r="C50" s="104" t="s">
        <v>119</v>
      </c>
      <c r="D50" s="117"/>
      <c r="E50" s="115"/>
      <c r="F50" s="120"/>
    </row>
    <row r="51" spans="1:6" ht="12.75">
      <c r="A51" s="102" t="s">
        <v>5</v>
      </c>
      <c r="B51" s="102"/>
      <c r="C51" s="104" t="s">
        <v>166</v>
      </c>
      <c r="D51" s="117"/>
      <c r="E51" s="115"/>
      <c r="F51" s="120"/>
    </row>
    <row r="52" spans="1:6" ht="12.75">
      <c r="A52" s="100" t="s">
        <v>354</v>
      </c>
      <c r="B52" s="100"/>
      <c r="C52" s="101" t="s">
        <v>154</v>
      </c>
      <c r="D52" s="166">
        <f>SUM(D54:D64)</f>
        <v>531343</v>
      </c>
      <c r="E52" s="167">
        <f>SUM(E54:E64)</f>
        <v>169467</v>
      </c>
      <c r="F52" s="124"/>
    </row>
    <row r="53" spans="1:6" ht="12.75">
      <c r="A53" s="102" t="s">
        <v>53</v>
      </c>
      <c r="B53" s="102"/>
      <c r="C53" s="103"/>
      <c r="D53" s="128"/>
      <c r="E53" s="130"/>
      <c r="F53" s="120"/>
    </row>
    <row r="54" spans="1:6" ht="12.75">
      <c r="A54" s="102" t="s">
        <v>14</v>
      </c>
      <c r="B54" s="102"/>
      <c r="C54" s="104" t="s">
        <v>355</v>
      </c>
      <c r="D54" s="105">
        <v>531101</v>
      </c>
      <c r="E54" s="105">
        <v>165012</v>
      </c>
      <c r="F54" s="120"/>
    </row>
    <row r="55" spans="1:6" ht="12.75">
      <c r="A55" s="102" t="s">
        <v>15</v>
      </c>
      <c r="B55" s="102"/>
      <c r="C55" s="104" t="s">
        <v>356</v>
      </c>
      <c r="D55" s="105">
        <v>242</v>
      </c>
      <c r="E55" s="105">
        <v>4455</v>
      </c>
      <c r="F55" s="120"/>
    </row>
    <row r="56" spans="1:6" ht="12.75">
      <c r="A56" s="102" t="s">
        <v>16</v>
      </c>
      <c r="B56" s="102"/>
      <c r="C56" s="104" t="s">
        <v>357</v>
      </c>
      <c r="D56" s="118"/>
      <c r="E56" s="115"/>
      <c r="F56" s="120"/>
    </row>
    <row r="57" spans="1:6" ht="26.25">
      <c r="A57" s="102" t="s">
        <v>358</v>
      </c>
      <c r="B57" s="102"/>
      <c r="C57" s="104" t="s">
        <v>359</v>
      </c>
      <c r="D57" s="118"/>
      <c r="E57" s="115"/>
      <c r="F57" s="120"/>
    </row>
    <row r="58" spans="1:6" ht="12.75">
      <c r="A58" s="102" t="s">
        <v>360</v>
      </c>
      <c r="B58" s="102"/>
      <c r="C58" s="104" t="s">
        <v>361</v>
      </c>
      <c r="D58" s="118"/>
      <c r="E58" s="115"/>
      <c r="F58" s="120"/>
    </row>
    <row r="59" spans="1:6" ht="16.5" customHeight="1">
      <c r="A59" s="102" t="s">
        <v>362</v>
      </c>
      <c r="B59" s="102"/>
      <c r="C59" s="104" t="s">
        <v>363</v>
      </c>
      <c r="D59" s="105"/>
      <c r="E59" s="115"/>
      <c r="F59" s="120"/>
    </row>
    <row r="60" spans="1:6" ht="12.75">
      <c r="A60" s="102" t="s">
        <v>364</v>
      </c>
      <c r="B60" s="102"/>
      <c r="C60" s="104" t="s">
        <v>365</v>
      </c>
      <c r="D60" s="118"/>
      <c r="E60" s="115"/>
      <c r="F60" s="120"/>
    </row>
    <row r="61" spans="1:6" ht="12.75">
      <c r="A61" s="102" t="s">
        <v>366</v>
      </c>
      <c r="B61" s="102"/>
      <c r="C61" s="104" t="s">
        <v>367</v>
      </c>
      <c r="D61" s="118"/>
      <c r="E61" s="115"/>
      <c r="F61" s="120"/>
    </row>
    <row r="62" spans="1:6" ht="12.75">
      <c r="A62" s="102" t="s">
        <v>13</v>
      </c>
      <c r="B62" s="102"/>
      <c r="C62" s="104" t="s">
        <v>368</v>
      </c>
      <c r="D62" s="118"/>
      <c r="E62" s="115"/>
      <c r="F62" s="120"/>
    </row>
    <row r="63" spans="1:6" ht="12.75">
      <c r="A63" s="102" t="s">
        <v>369</v>
      </c>
      <c r="B63" s="102"/>
      <c r="C63" s="104" t="s">
        <v>155</v>
      </c>
      <c r="D63" s="118"/>
      <c r="E63" s="115"/>
      <c r="F63" s="120"/>
    </row>
    <row r="64" spans="1:6" ht="12.75">
      <c r="A64" s="102" t="s">
        <v>7</v>
      </c>
      <c r="B64" s="102"/>
      <c r="C64" s="104" t="s">
        <v>370</v>
      </c>
      <c r="D64" s="118"/>
      <c r="E64" s="115"/>
      <c r="F64" s="120"/>
    </row>
    <row r="65" spans="1:6" ht="26.25">
      <c r="A65" s="100" t="s">
        <v>371</v>
      </c>
      <c r="B65" s="100"/>
      <c r="C65" s="101" t="s">
        <v>156</v>
      </c>
      <c r="D65" s="166">
        <f>D39-D52</f>
        <v>-531343</v>
      </c>
      <c r="E65" s="167">
        <f>E39-E52</f>
        <v>-166906</v>
      </c>
      <c r="F65" s="124"/>
    </row>
    <row r="66" spans="1:6" ht="12.75" customHeight="1">
      <c r="A66" s="178" t="s">
        <v>17</v>
      </c>
      <c r="B66" s="179"/>
      <c r="C66" s="180"/>
      <c r="D66" s="127"/>
      <c r="E66" s="129"/>
      <c r="F66" s="133"/>
    </row>
    <row r="67" spans="1:6" ht="12.75">
      <c r="A67" s="100" t="s">
        <v>372</v>
      </c>
      <c r="B67" s="100"/>
      <c r="C67" s="101" t="s">
        <v>157</v>
      </c>
      <c r="D67" s="117">
        <f>SUM(D69:D72)</f>
        <v>0</v>
      </c>
      <c r="E67" s="115">
        <f>SUM(E69:E72)</f>
        <v>0</v>
      </c>
      <c r="F67" s="124"/>
    </row>
    <row r="68" spans="1:6" ht="12.75" customHeight="1">
      <c r="A68" s="102" t="s">
        <v>53</v>
      </c>
      <c r="B68" s="102"/>
      <c r="C68" s="103"/>
      <c r="D68" s="118"/>
      <c r="E68" s="105"/>
      <c r="F68" s="120"/>
    </row>
    <row r="69" spans="1:6" ht="12.75" customHeight="1">
      <c r="A69" s="102" t="s">
        <v>373</v>
      </c>
      <c r="B69" s="102"/>
      <c r="C69" s="104" t="s">
        <v>374</v>
      </c>
      <c r="D69" s="137"/>
      <c r="E69" s="137"/>
      <c r="F69" s="120"/>
    </row>
    <row r="70" spans="1:6" ht="12.75">
      <c r="A70" s="102" t="s">
        <v>18</v>
      </c>
      <c r="B70" s="102"/>
      <c r="C70" s="104" t="s">
        <v>375</v>
      </c>
      <c r="D70" s="137"/>
      <c r="E70" s="137"/>
      <c r="F70" s="120"/>
    </row>
    <row r="71" spans="1:6" ht="12.75">
      <c r="A71" s="102" t="s">
        <v>376</v>
      </c>
      <c r="B71" s="102"/>
      <c r="C71" s="104" t="s">
        <v>377</v>
      </c>
      <c r="D71" s="105"/>
      <c r="E71" s="105"/>
      <c r="F71" s="120"/>
    </row>
    <row r="72" spans="1:6" ht="12.75">
      <c r="A72" s="102" t="s">
        <v>5</v>
      </c>
      <c r="B72" s="102"/>
      <c r="C72" s="104" t="s">
        <v>378</v>
      </c>
      <c r="D72" s="137">
        <v>0</v>
      </c>
      <c r="E72" s="137">
        <v>0</v>
      </c>
      <c r="F72" s="120"/>
    </row>
    <row r="73" spans="1:6" ht="12.75">
      <c r="A73" s="100" t="s">
        <v>379</v>
      </c>
      <c r="B73" s="100"/>
      <c r="C73" s="101">
        <v>100</v>
      </c>
      <c r="D73" s="166">
        <f>SUM(D75:D79)</f>
        <v>0</v>
      </c>
      <c r="E73" s="167">
        <f>SUM(E75:E79)</f>
        <v>15991.403470000001</v>
      </c>
      <c r="F73" s="124"/>
    </row>
    <row r="74" spans="1:6" ht="12.75">
      <c r="A74" s="102" t="s">
        <v>53</v>
      </c>
      <c r="B74" s="102"/>
      <c r="C74" s="103"/>
      <c r="D74" s="118"/>
      <c r="E74" s="105"/>
      <c r="F74" s="120"/>
    </row>
    <row r="75" spans="1:6" ht="12.75">
      <c r="A75" s="102" t="s">
        <v>387</v>
      </c>
      <c r="B75" s="102"/>
      <c r="C75" s="104">
        <v>101</v>
      </c>
      <c r="D75" s="117"/>
      <c r="E75" s="137"/>
      <c r="F75" s="120"/>
    </row>
    <row r="76" spans="1:6" ht="12.75">
      <c r="A76" s="102" t="s">
        <v>340</v>
      </c>
      <c r="B76" s="102"/>
      <c r="C76" s="104">
        <v>102</v>
      </c>
      <c r="D76" s="137"/>
      <c r="E76" s="137"/>
      <c r="F76" s="120"/>
    </row>
    <row r="77" spans="1:6" ht="12.75">
      <c r="A77" s="102" t="s">
        <v>19</v>
      </c>
      <c r="B77" s="104" t="s">
        <v>427</v>
      </c>
      <c r="C77" s="104">
        <v>103</v>
      </c>
      <c r="D77" s="137">
        <v>0</v>
      </c>
      <c r="E77" s="137">
        <v>32</v>
      </c>
      <c r="F77" s="120"/>
    </row>
    <row r="78" spans="1:6" ht="12.75">
      <c r="A78" s="102" t="s">
        <v>380</v>
      </c>
      <c r="B78" s="102"/>
      <c r="C78" s="104">
        <v>104</v>
      </c>
      <c r="D78" s="137">
        <v>0</v>
      </c>
      <c r="E78" s="137"/>
      <c r="F78" s="120"/>
    </row>
    <row r="79" spans="1:6" ht="12.75">
      <c r="A79" s="102" t="s">
        <v>381</v>
      </c>
      <c r="B79" s="102"/>
      <c r="C79" s="104">
        <v>105</v>
      </c>
      <c r="D79" s="137">
        <v>0</v>
      </c>
      <c r="E79" s="137">
        <v>15959.403470000001</v>
      </c>
      <c r="F79" s="120"/>
    </row>
    <row r="80" spans="1:6" ht="26.25">
      <c r="A80" s="100" t="s">
        <v>382</v>
      </c>
      <c r="B80" s="170"/>
      <c r="C80" s="170">
        <v>110</v>
      </c>
      <c r="D80" s="166">
        <f>D67-D73</f>
        <v>0</v>
      </c>
      <c r="E80" s="167">
        <f>E67-E73</f>
        <v>-15991.403470000001</v>
      </c>
      <c r="F80" s="124"/>
    </row>
    <row r="81" spans="1:6" ht="12.75">
      <c r="A81" s="100" t="s">
        <v>441</v>
      </c>
      <c r="B81" s="170"/>
      <c r="C81" s="170">
        <v>120</v>
      </c>
      <c r="D81" s="166">
        <v>-27267</v>
      </c>
      <c r="E81" s="167">
        <v>103537</v>
      </c>
      <c r="F81" s="119"/>
    </row>
    <row r="82" spans="1:6" ht="26.25">
      <c r="A82" s="100" t="s">
        <v>442</v>
      </c>
      <c r="B82" s="170"/>
      <c r="C82" s="170" t="s">
        <v>159</v>
      </c>
      <c r="D82" s="166">
        <f>D37+D65+D80</f>
        <v>320459.0388800013</v>
      </c>
      <c r="E82" s="167">
        <f>E37+E65+E80</f>
        <v>-1212933.9999999988</v>
      </c>
      <c r="F82" s="124"/>
    </row>
    <row r="83" spans="1:6" ht="26.25">
      <c r="A83" s="100" t="s">
        <v>443</v>
      </c>
      <c r="B83" s="170"/>
      <c r="C83" s="170">
        <v>140</v>
      </c>
      <c r="D83" s="166">
        <v>482964</v>
      </c>
      <c r="E83" s="167">
        <v>4782924</v>
      </c>
      <c r="F83" s="119"/>
    </row>
    <row r="84" spans="1:6" ht="26.25">
      <c r="A84" s="100" t="s">
        <v>444</v>
      </c>
      <c r="B84" s="170"/>
      <c r="C84" s="170">
        <v>150</v>
      </c>
      <c r="D84" s="166">
        <f>D82+D83+D81</f>
        <v>776156.0388800013</v>
      </c>
      <c r="E84" s="167">
        <f>E82+E83+E81</f>
        <v>3673527.000000001</v>
      </c>
      <c r="F84" s="124"/>
    </row>
    <row r="85" ht="12.75">
      <c r="D85" s="163"/>
    </row>
    <row r="87" spans="1:4" ht="15">
      <c r="A87" s="14" t="s">
        <v>436</v>
      </c>
      <c r="B87" s="15"/>
      <c r="C87" s="15"/>
      <c r="D87" s="15"/>
    </row>
    <row r="88" spans="1:4" ht="15.75" customHeight="1">
      <c r="A88" s="15" t="s">
        <v>418</v>
      </c>
      <c r="B88" s="135"/>
      <c r="C88" s="15"/>
      <c r="D88" s="15"/>
    </row>
    <row r="89" spans="1:4" ht="15">
      <c r="A89" s="14" t="s">
        <v>0</v>
      </c>
      <c r="B89" s="15"/>
      <c r="C89" s="15"/>
      <c r="D89" s="15"/>
    </row>
    <row r="90" spans="1:4" ht="15.75" customHeight="1">
      <c r="A90" s="15" t="s">
        <v>419</v>
      </c>
      <c r="B90" s="135"/>
      <c r="C90" s="15"/>
      <c r="D90" s="15"/>
    </row>
    <row r="91" ht="15">
      <c r="A91" s="14" t="s">
        <v>1</v>
      </c>
    </row>
  </sheetData>
  <sheetProtection/>
  <mergeCells count="5">
    <mergeCell ref="A66:C66"/>
    <mergeCell ref="A11:E11"/>
    <mergeCell ref="A12:E12"/>
    <mergeCell ref="A16:C16"/>
    <mergeCell ref="A38:C38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85"/>
  <sheetViews>
    <sheetView tabSelected="1" zoomScale="75" zoomScaleNormal="75" zoomScalePageLayoutView="0" workbookViewId="0" topLeftCell="A29">
      <selection activeCell="H43" sqref="H43"/>
    </sheetView>
  </sheetViews>
  <sheetFormatPr defaultColWidth="9.125" defaultRowHeight="12.75" outlineLevelRow="1"/>
  <cols>
    <col min="1" max="1" width="62.125" style="14" customWidth="1"/>
    <col min="2" max="2" width="7.625" style="14" customWidth="1"/>
    <col min="3" max="3" width="8.125" style="47" customWidth="1"/>
    <col min="4" max="8" width="16.625" style="22" customWidth="1"/>
    <col min="9" max="10" width="16.625" style="14" customWidth="1"/>
    <col min="11" max="11" width="6.125" style="14" customWidth="1"/>
    <col min="12" max="16384" width="9.125" style="14" customWidth="1"/>
  </cols>
  <sheetData>
    <row r="1" ht="15" hidden="1" outlineLevel="1">
      <c r="J1" s="162" t="s">
        <v>62</v>
      </c>
    </row>
    <row r="2" ht="15" hidden="1" outlineLevel="1">
      <c r="J2" s="162" t="s">
        <v>63</v>
      </c>
    </row>
    <row r="3" ht="15" hidden="1" outlineLevel="1">
      <c r="J3" s="162" t="s">
        <v>64</v>
      </c>
    </row>
    <row r="4" ht="15" hidden="1" outlineLevel="1">
      <c r="J4" s="162" t="s">
        <v>416</v>
      </c>
    </row>
    <row r="5" ht="15" collapsed="1">
      <c r="J5" s="17" t="s">
        <v>434</v>
      </c>
    </row>
    <row r="6" spans="4:10" ht="15">
      <c r="D6" s="14"/>
      <c r="E6" s="14"/>
      <c r="F6" s="14"/>
      <c r="G6" s="14"/>
      <c r="J6" s="34"/>
    </row>
    <row r="7" spans="1:10" ht="15">
      <c r="A7" s="198" t="s">
        <v>329</v>
      </c>
      <c r="B7" s="198"/>
      <c r="C7" s="198"/>
      <c r="D7" s="198"/>
      <c r="E7" s="198"/>
      <c r="F7" s="198"/>
      <c r="G7" s="198"/>
      <c r="J7" s="17"/>
    </row>
    <row r="8" ht="15">
      <c r="J8" s="17"/>
    </row>
    <row r="9" spans="1:10" ht="15">
      <c r="A9" s="177" t="s">
        <v>415</v>
      </c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15">
      <c r="A10" s="199" t="s">
        <v>296</v>
      </c>
      <c r="B10" s="199"/>
      <c r="C10" s="199"/>
      <c r="D10" s="199"/>
      <c r="E10" s="200">
        <f>'Баланс МСФО'!B8</f>
        <v>42825</v>
      </c>
      <c r="F10" s="200"/>
      <c r="G10" s="200"/>
      <c r="H10" s="59"/>
      <c r="I10" s="59"/>
      <c r="J10" s="59" t="s">
        <v>435</v>
      </c>
    </row>
    <row r="11" spans="3:10" ht="15">
      <c r="C11" s="89"/>
      <c r="D11" s="59"/>
      <c r="E11" s="59"/>
      <c r="F11" s="59"/>
      <c r="G11" s="59"/>
      <c r="H11" s="59"/>
      <c r="I11" s="59"/>
      <c r="J11" s="59"/>
    </row>
    <row r="12" ht="15">
      <c r="J12" s="17"/>
    </row>
    <row r="13" spans="1:10" ht="15">
      <c r="A13" s="5"/>
      <c r="B13" s="5"/>
      <c r="J13" s="28" t="s">
        <v>24</v>
      </c>
    </row>
    <row r="14" spans="1:10" ht="16.5" customHeight="1">
      <c r="A14" s="184"/>
      <c r="B14" s="186" t="s">
        <v>393</v>
      </c>
      <c r="C14" s="186" t="s">
        <v>47</v>
      </c>
      <c r="D14" s="188" t="s">
        <v>40</v>
      </c>
      <c r="E14" s="189"/>
      <c r="F14" s="189"/>
      <c r="G14" s="189"/>
      <c r="H14" s="190"/>
      <c r="I14" s="191" t="s">
        <v>244</v>
      </c>
      <c r="J14" s="191" t="s">
        <v>41</v>
      </c>
    </row>
    <row r="15" spans="1:10" ht="62.25">
      <c r="A15" s="185"/>
      <c r="B15" s="187"/>
      <c r="C15" s="187"/>
      <c r="D15" s="90" t="s">
        <v>235</v>
      </c>
      <c r="E15" s="90" t="s">
        <v>33</v>
      </c>
      <c r="F15" s="90" t="s">
        <v>44</v>
      </c>
      <c r="G15" s="90" t="s">
        <v>120</v>
      </c>
      <c r="H15" s="90" t="s">
        <v>330</v>
      </c>
      <c r="I15" s="192"/>
      <c r="J15" s="192"/>
    </row>
    <row r="16" spans="1:10" ht="15">
      <c r="A16" s="92" t="s">
        <v>45</v>
      </c>
      <c r="B16" s="92"/>
      <c r="C16" s="93" t="s">
        <v>121</v>
      </c>
      <c r="D16" s="116">
        <v>46662</v>
      </c>
      <c r="E16" s="116">
        <v>7009</v>
      </c>
      <c r="F16" s="116"/>
      <c r="G16" s="116">
        <v>7455</v>
      </c>
      <c r="H16" s="116">
        <v>16480183</v>
      </c>
      <c r="I16" s="116"/>
      <c r="J16" s="116">
        <f>SUM(D16:I16)</f>
        <v>16541309</v>
      </c>
    </row>
    <row r="17" spans="1:10" ht="15">
      <c r="A17" s="92" t="s">
        <v>42</v>
      </c>
      <c r="B17" s="92"/>
      <c r="C17" s="93" t="s">
        <v>122</v>
      </c>
      <c r="D17" s="116"/>
      <c r="E17" s="116"/>
      <c r="F17" s="116"/>
      <c r="G17" s="116"/>
      <c r="H17" s="116"/>
      <c r="I17" s="116"/>
      <c r="J17" s="116">
        <f>SUM(D17:I17)</f>
        <v>0</v>
      </c>
    </row>
    <row r="18" spans="1:10" ht="15">
      <c r="A18" s="94" t="s">
        <v>325</v>
      </c>
      <c r="B18" s="94"/>
      <c r="C18" s="95">
        <v>100</v>
      </c>
      <c r="D18" s="108">
        <f aca="true" t="shared" si="0" ref="D18:J18">D16+D17</f>
        <v>46662</v>
      </c>
      <c r="E18" s="108">
        <f t="shared" si="0"/>
        <v>7009</v>
      </c>
      <c r="F18" s="108">
        <f t="shared" si="0"/>
        <v>0</v>
      </c>
      <c r="G18" s="108">
        <f t="shared" si="0"/>
        <v>7455</v>
      </c>
      <c r="H18" s="108">
        <f>H16+H17</f>
        <v>16480183</v>
      </c>
      <c r="I18" s="108">
        <f t="shared" si="0"/>
        <v>0</v>
      </c>
      <c r="J18" s="108">
        <f t="shared" si="0"/>
        <v>16541309</v>
      </c>
    </row>
    <row r="19" spans="1:10" ht="30.75">
      <c r="A19" s="94" t="s">
        <v>299</v>
      </c>
      <c r="B19" s="94"/>
      <c r="C19" s="91" t="s">
        <v>269</v>
      </c>
      <c r="D19" s="108">
        <f aca="true" t="shared" si="1" ref="D19:J19">D20+D21</f>
        <v>0</v>
      </c>
      <c r="E19" s="108">
        <f t="shared" si="1"/>
        <v>0</v>
      </c>
      <c r="F19" s="108">
        <f t="shared" si="1"/>
        <v>0</v>
      </c>
      <c r="G19" s="108">
        <f t="shared" si="1"/>
        <v>0</v>
      </c>
      <c r="H19" s="108">
        <f>H20+H21</f>
        <v>3563565</v>
      </c>
      <c r="I19" s="108">
        <f t="shared" si="1"/>
        <v>0</v>
      </c>
      <c r="J19" s="108">
        <f t="shared" si="1"/>
        <v>3563565</v>
      </c>
    </row>
    <row r="20" spans="1:10" ht="15">
      <c r="A20" s="92" t="s">
        <v>300</v>
      </c>
      <c r="B20" s="92"/>
      <c r="C20" s="96">
        <v>210</v>
      </c>
      <c r="D20" s="116"/>
      <c r="E20" s="116"/>
      <c r="F20" s="116"/>
      <c r="G20" s="116"/>
      <c r="H20" s="116">
        <v>3563565</v>
      </c>
      <c r="I20" s="116"/>
      <c r="J20" s="116">
        <f>SUM(D20:I20)</f>
        <v>3563565</v>
      </c>
    </row>
    <row r="21" spans="1:10" ht="30.75">
      <c r="A21" s="92" t="s">
        <v>301</v>
      </c>
      <c r="B21" s="92"/>
      <c r="C21" s="96">
        <v>220</v>
      </c>
      <c r="D21" s="116">
        <f aca="true" t="shared" si="2" ref="D21:J21">SUM(D23:D31)</f>
        <v>0</v>
      </c>
      <c r="E21" s="116">
        <f t="shared" si="2"/>
        <v>0</v>
      </c>
      <c r="F21" s="116">
        <f t="shared" si="2"/>
        <v>0</v>
      </c>
      <c r="G21" s="116">
        <f t="shared" si="2"/>
        <v>0</v>
      </c>
      <c r="H21" s="116">
        <f t="shared" si="2"/>
        <v>0</v>
      </c>
      <c r="I21" s="116">
        <f t="shared" si="2"/>
        <v>0</v>
      </c>
      <c r="J21" s="116">
        <f t="shared" si="2"/>
        <v>0</v>
      </c>
    </row>
    <row r="22" spans="1:10" ht="15">
      <c r="A22" s="193" t="s">
        <v>53</v>
      </c>
      <c r="B22" s="194"/>
      <c r="C22" s="195"/>
      <c r="D22" s="195"/>
      <c r="E22" s="195"/>
      <c r="F22" s="195"/>
      <c r="G22" s="195"/>
      <c r="H22" s="195"/>
      <c r="I22" s="195"/>
      <c r="J22" s="196"/>
    </row>
    <row r="23" spans="1:10" ht="30.75">
      <c r="A23" s="92" t="s">
        <v>302</v>
      </c>
      <c r="B23" s="92"/>
      <c r="C23" s="96">
        <v>221</v>
      </c>
      <c r="D23" s="116"/>
      <c r="E23" s="116"/>
      <c r="F23" s="116"/>
      <c r="G23" s="116"/>
      <c r="H23" s="116"/>
      <c r="I23" s="116"/>
      <c r="J23" s="116">
        <f>SUM(D23:I23)</f>
        <v>0</v>
      </c>
    </row>
    <row r="24" spans="1:10" ht="30.75">
      <c r="A24" s="92" t="s">
        <v>303</v>
      </c>
      <c r="B24" s="92"/>
      <c r="C24" s="96">
        <v>222</v>
      </c>
      <c r="D24" s="116"/>
      <c r="E24" s="116"/>
      <c r="F24" s="116"/>
      <c r="G24" s="116"/>
      <c r="H24" s="116"/>
      <c r="I24" s="116"/>
      <c r="J24" s="116">
        <f aca="true" t="shared" si="3" ref="J24:J31">SUM(D24:I24)</f>
        <v>0</v>
      </c>
    </row>
    <row r="25" spans="1:10" ht="30.75">
      <c r="A25" s="92" t="s">
        <v>304</v>
      </c>
      <c r="B25" s="92"/>
      <c r="C25" s="96">
        <v>223</v>
      </c>
      <c r="D25" s="116"/>
      <c r="E25" s="116"/>
      <c r="F25" s="116"/>
      <c r="G25" s="116"/>
      <c r="H25" s="116"/>
      <c r="I25" s="116"/>
      <c r="J25" s="116">
        <f t="shared" si="3"/>
        <v>0</v>
      </c>
    </row>
    <row r="26" spans="1:10" ht="46.5">
      <c r="A26" s="92" t="s">
        <v>280</v>
      </c>
      <c r="B26" s="92"/>
      <c r="C26" s="96">
        <v>224</v>
      </c>
      <c r="D26" s="116"/>
      <c r="E26" s="116"/>
      <c r="F26" s="116"/>
      <c r="G26" s="116"/>
      <c r="H26" s="116"/>
      <c r="I26" s="116"/>
      <c r="J26" s="116">
        <f t="shared" si="3"/>
        <v>0</v>
      </c>
    </row>
    <row r="27" spans="1:10" ht="15">
      <c r="A27" s="92" t="s">
        <v>281</v>
      </c>
      <c r="B27" s="92"/>
      <c r="C27" s="96">
        <v>225</v>
      </c>
      <c r="D27" s="116"/>
      <c r="E27" s="116"/>
      <c r="F27" s="116"/>
      <c r="G27" s="116"/>
      <c r="H27" s="116"/>
      <c r="I27" s="116"/>
      <c r="J27" s="116">
        <f t="shared" si="3"/>
        <v>0</v>
      </c>
    </row>
    <row r="28" spans="1:10" ht="30.75">
      <c r="A28" s="92" t="s">
        <v>282</v>
      </c>
      <c r="B28" s="92"/>
      <c r="C28" s="96">
        <v>226</v>
      </c>
      <c r="D28" s="116"/>
      <c r="E28" s="116"/>
      <c r="F28" s="116"/>
      <c r="G28" s="116"/>
      <c r="H28" s="116"/>
      <c r="I28" s="116"/>
      <c r="J28" s="116">
        <f t="shared" si="3"/>
        <v>0</v>
      </c>
    </row>
    <row r="29" spans="1:10" ht="30.75">
      <c r="A29" s="92" t="s">
        <v>305</v>
      </c>
      <c r="B29" s="92"/>
      <c r="C29" s="96">
        <v>227</v>
      </c>
      <c r="D29" s="116"/>
      <c r="E29" s="116"/>
      <c r="F29" s="116"/>
      <c r="G29" s="116"/>
      <c r="H29" s="116"/>
      <c r="I29" s="116"/>
      <c r="J29" s="116">
        <f t="shared" si="3"/>
        <v>0</v>
      </c>
    </row>
    <row r="30" spans="1:10" ht="15">
      <c r="A30" s="92" t="s">
        <v>283</v>
      </c>
      <c r="B30" s="92"/>
      <c r="C30" s="96">
        <v>228</v>
      </c>
      <c r="D30" s="116"/>
      <c r="E30" s="116"/>
      <c r="F30" s="116"/>
      <c r="G30" s="116"/>
      <c r="H30" s="116"/>
      <c r="I30" s="116"/>
      <c r="J30" s="116">
        <f t="shared" si="3"/>
        <v>0</v>
      </c>
    </row>
    <row r="31" spans="1:10" ht="15">
      <c r="A31" s="92" t="s">
        <v>284</v>
      </c>
      <c r="B31" s="92"/>
      <c r="C31" s="96">
        <v>229</v>
      </c>
      <c r="D31" s="116"/>
      <c r="E31" s="116"/>
      <c r="F31" s="116"/>
      <c r="G31" s="116"/>
      <c r="H31" s="116"/>
      <c r="I31" s="116"/>
      <c r="J31" s="116">
        <f t="shared" si="3"/>
        <v>0</v>
      </c>
    </row>
    <row r="32" spans="1:10" ht="30.75">
      <c r="A32" s="94" t="s">
        <v>306</v>
      </c>
      <c r="B32" s="94"/>
      <c r="C32" s="95">
        <v>300</v>
      </c>
      <c r="D32" s="108">
        <f aca="true" t="shared" si="4" ref="D32:J32">D34+SUM(D39:D46)</f>
        <v>0</v>
      </c>
      <c r="E32" s="108">
        <f t="shared" si="4"/>
        <v>0</v>
      </c>
      <c r="F32" s="108">
        <f t="shared" si="4"/>
        <v>0</v>
      </c>
      <c r="G32" s="108">
        <f t="shared" si="4"/>
        <v>0</v>
      </c>
      <c r="H32" s="108">
        <f t="shared" si="4"/>
        <v>-41572</v>
      </c>
      <c r="I32" s="108">
        <f t="shared" si="4"/>
        <v>0</v>
      </c>
      <c r="J32" s="108">
        <f t="shared" si="4"/>
        <v>-41572</v>
      </c>
    </row>
    <row r="33" spans="1:10" ht="15">
      <c r="A33" s="193" t="s">
        <v>53</v>
      </c>
      <c r="B33" s="194"/>
      <c r="C33" s="194"/>
      <c r="D33" s="194"/>
      <c r="E33" s="194"/>
      <c r="F33" s="194"/>
      <c r="G33" s="194"/>
      <c r="H33" s="194"/>
      <c r="I33" s="194"/>
      <c r="J33" s="197"/>
    </row>
    <row r="34" spans="1:10" ht="15">
      <c r="A34" s="92" t="s">
        <v>307</v>
      </c>
      <c r="B34" s="92"/>
      <c r="C34" s="96">
        <v>310</v>
      </c>
      <c r="D34" s="116"/>
      <c r="E34" s="116"/>
      <c r="F34" s="116"/>
      <c r="G34" s="116"/>
      <c r="H34" s="116"/>
      <c r="I34" s="116"/>
      <c r="J34" s="116">
        <f>SUM(D34:I34)</f>
        <v>0</v>
      </c>
    </row>
    <row r="35" spans="1:10" ht="16.5" customHeight="1">
      <c r="A35" s="193" t="s">
        <v>53</v>
      </c>
      <c r="B35" s="194"/>
      <c r="C35" s="194"/>
      <c r="D35" s="194"/>
      <c r="E35" s="194"/>
      <c r="F35" s="194"/>
      <c r="G35" s="194"/>
      <c r="H35" s="194"/>
      <c r="I35" s="194"/>
      <c r="J35" s="197"/>
    </row>
    <row r="36" spans="1:10" ht="15">
      <c r="A36" s="92" t="s">
        <v>308</v>
      </c>
      <c r="B36" s="92"/>
      <c r="C36" s="96" t="s">
        <v>171</v>
      </c>
      <c r="D36" s="116"/>
      <c r="E36" s="116"/>
      <c r="F36" s="116"/>
      <c r="G36" s="116"/>
      <c r="H36" s="116"/>
      <c r="I36" s="116"/>
      <c r="J36" s="116">
        <f>SUM(D36:I36)</f>
        <v>0</v>
      </c>
    </row>
    <row r="37" spans="1:10" ht="15">
      <c r="A37" s="92" t="s">
        <v>309</v>
      </c>
      <c r="B37" s="92"/>
      <c r="C37" s="96" t="s">
        <v>171</v>
      </c>
      <c r="D37" s="116"/>
      <c r="E37" s="116"/>
      <c r="F37" s="116"/>
      <c r="G37" s="116"/>
      <c r="H37" s="116"/>
      <c r="I37" s="116"/>
      <c r="J37" s="116">
        <f aca="true" t="shared" si="5" ref="J37:J46">SUM(D37:I37)</f>
        <v>0</v>
      </c>
    </row>
    <row r="38" spans="1:10" ht="30.75">
      <c r="A38" s="92" t="s">
        <v>310</v>
      </c>
      <c r="B38" s="92"/>
      <c r="C38" s="96" t="s">
        <v>171</v>
      </c>
      <c r="D38" s="116"/>
      <c r="E38" s="116"/>
      <c r="F38" s="116"/>
      <c r="G38" s="116"/>
      <c r="H38" s="116"/>
      <c r="I38" s="116"/>
      <c r="J38" s="116">
        <f t="shared" si="5"/>
        <v>0</v>
      </c>
    </row>
    <row r="39" spans="1:10" ht="15">
      <c r="A39" s="92" t="s">
        <v>311</v>
      </c>
      <c r="B39" s="92"/>
      <c r="C39" s="96">
        <v>311</v>
      </c>
      <c r="D39" s="116"/>
      <c r="E39" s="116"/>
      <c r="F39" s="116"/>
      <c r="G39" s="116"/>
      <c r="H39" s="116"/>
      <c r="I39" s="116"/>
      <c r="J39" s="116">
        <f t="shared" si="5"/>
        <v>0</v>
      </c>
    </row>
    <row r="40" spans="1:10" ht="15">
      <c r="A40" s="92" t="s">
        <v>312</v>
      </c>
      <c r="B40" s="92"/>
      <c r="C40" s="96">
        <v>312</v>
      </c>
      <c r="D40" s="116"/>
      <c r="E40" s="116"/>
      <c r="F40" s="116"/>
      <c r="G40" s="116"/>
      <c r="H40" s="116"/>
      <c r="I40" s="116"/>
      <c r="J40" s="116">
        <f t="shared" si="5"/>
        <v>0</v>
      </c>
    </row>
    <row r="41" spans="1:10" ht="30.75">
      <c r="A41" s="92" t="s">
        <v>313</v>
      </c>
      <c r="B41" s="92"/>
      <c r="C41" s="96">
        <v>313</v>
      </c>
      <c r="D41" s="116"/>
      <c r="E41" s="116"/>
      <c r="F41" s="116"/>
      <c r="G41" s="116"/>
      <c r="H41" s="116"/>
      <c r="I41" s="116"/>
      <c r="J41" s="116">
        <f t="shared" si="5"/>
        <v>0</v>
      </c>
    </row>
    <row r="42" spans="1:10" ht="30.75">
      <c r="A42" s="92" t="s">
        <v>314</v>
      </c>
      <c r="B42" s="92"/>
      <c r="C42" s="96">
        <v>314</v>
      </c>
      <c r="D42" s="116"/>
      <c r="E42" s="116"/>
      <c r="F42" s="116"/>
      <c r="G42" s="116"/>
      <c r="H42" s="116"/>
      <c r="I42" s="116"/>
      <c r="J42" s="116">
        <f t="shared" si="5"/>
        <v>0</v>
      </c>
    </row>
    <row r="43" spans="1:10" ht="15">
      <c r="A43" s="92" t="s">
        <v>68</v>
      </c>
      <c r="B43" s="62" t="s">
        <v>427</v>
      </c>
      <c r="C43" s="96">
        <v>315</v>
      </c>
      <c r="D43" s="116"/>
      <c r="E43" s="116"/>
      <c r="F43" s="116"/>
      <c r="G43" s="116"/>
      <c r="H43" s="131">
        <v>-41572</v>
      </c>
      <c r="I43" s="116"/>
      <c r="J43" s="116">
        <f t="shared" si="5"/>
        <v>-41572</v>
      </c>
    </row>
    <row r="44" spans="1:10" ht="15">
      <c r="A44" s="92" t="s">
        <v>315</v>
      </c>
      <c r="B44" s="92"/>
      <c r="C44" s="96">
        <v>316</v>
      </c>
      <c r="D44" s="116"/>
      <c r="E44" s="116"/>
      <c r="F44" s="116"/>
      <c r="G44" s="116"/>
      <c r="H44" s="116"/>
      <c r="I44" s="116"/>
      <c r="J44" s="116">
        <f t="shared" si="5"/>
        <v>0</v>
      </c>
    </row>
    <row r="45" spans="1:10" ht="15">
      <c r="A45" s="92" t="s">
        <v>316</v>
      </c>
      <c r="B45" s="62" t="s">
        <v>403</v>
      </c>
      <c r="C45" s="96">
        <v>317</v>
      </c>
      <c r="D45" s="116"/>
      <c r="E45" s="116"/>
      <c r="F45" s="116"/>
      <c r="G45" s="116"/>
      <c r="H45" s="116"/>
      <c r="I45" s="116"/>
      <c r="J45" s="116">
        <f t="shared" si="5"/>
        <v>0</v>
      </c>
    </row>
    <row r="46" spans="1:10" ht="30.75">
      <c r="A46" s="92" t="s">
        <v>317</v>
      </c>
      <c r="B46" s="92"/>
      <c r="C46" s="96">
        <v>318</v>
      </c>
      <c r="D46" s="116"/>
      <c r="E46" s="116"/>
      <c r="F46" s="116"/>
      <c r="G46" s="116"/>
      <c r="H46" s="116"/>
      <c r="I46" s="116"/>
      <c r="J46" s="116">
        <f t="shared" si="5"/>
        <v>0</v>
      </c>
    </row>
    <row r="47" spans="1:10" ht="30.75">
      <c r="A47" s="94" t="s">
        <v>318</v>
      </c>
      <c r="B47" s="94"/>
      <c r="C47" s="95">
        <v>400</v>
      </c>
      <c r="D47" s="108">
        <f>'Баланс МСФО'!E107</f>
        <v>46662.00499999999</v>
      </c>
      <c r="E47" s="108">
        <f>'Баланс МСФО'!E108</f>
        <v>7009</v>
      </c>
      <c r="F47" s="108"/>
      <c r="G47" s="108">
        <f>'Баланс МСФО'!E110</f>
        <v>7455</v>
      </c>
      <c r="H47" s="108">
        <f>'Баланс МСФО'!E111</f>
        <v>17340741.241329994</v>
      </c>
      <c r="I47" s="108"/>
      <c r="J47" s="108">
        <f>SUM(D47:I47)</f>
        <v>17401867.246329993</v>
      </c>
    </row>
    <row r="48" spans="1:10" ht="15">
      <c r="A48" s="92" t="s">
        <v>298</v>
      </c>
      <c r="B48" s="92"/>
      <c r="C48" s="96">
        <v>401</v>
      </c>
      <c r="D48" s="116"/>
      <c r="E48" s="116"/>
      <c r="F48" s="116"/>
      <c r="G48" s="116"/>
      <c r="H48" s="116"/>
      <c r="I48" s="116"/>
      <c r="J48" s="116">
        <f>SUM(D48:I48)</f>
        <v>0</v>
      </c>
    </row>
    <row r="49" spans="1:10" ht="15">
      <c r="A49" s="94" t="s">
        <v>326</v>
      </c>
      <c r="B49" s="94"/>
      <c r="C49" s="95">
        <v>500</v>
      </c>
      <c r="D49" s="108">
        <f>D47+D48</f>
        <v>46662.00499999999</v>
      </c>
      <c r="E49" s="108">
        <f aca="true" t="shared" si="6" ref="E49:J49">E47+E48</f>
        <v>7009</v>
      </c>
      <c r="F49" s="108">
        <f t="shared" si="6"/>
        <v>0</v>
      </c>
      <c r="G49" s="108">
        <f t="shared" si="6"/>
        <v>7455</v>
      </c>
      <c r="H49" s="108">
        <f>H47+H48</f>
        <v>17340741.241329994</v>
      </c>
      <c r="I49" s="108">
        <f t="shared" si="6"/>
        <v>0</v>
      </c>
      <c r="J49" s="108">
        <f t="shared" si="6"/>
        <v>17401867.246329993</v>
      </c>
    </row>
    <row r="50" spans="1:10" ht="30.75">
      <c r="A50" s="94" t="s">
        <v>319</v>
      </c>
      <c r="B50" s="94"/>
      <c r="C50" s="95">
        <v>600</v>
      </c>
      <c r="D50" s="108">
        <f aca="true" t="shared" si="7" ref="D50:J50">D51+D52</f>
        <v>0</v>
      </c>
      <c r="E50" s="108">
        <f t="shared" si="7"/>
        <v>0</v>
      </c>
      <c r="F50" s="108">
        <f t="shared" si="7"/>
        <v>0</v>
      </c>
      <c r="G50" s="108">
        <f t="shared" si="7"/>
        <v>0</v>
      </c>
      <c r="H50" s="108">
        <f t="shared" si="7"/>
        <v>301828</v>
      </c>
      <c r="I50" s="108">
        <f t="shared" si="7"/>
        <v>0</v>
      </c>
      <c r="J50" s="108">
        <f t="shared" si="7"/>
        <v>301828</v>
      </c>
    </row>
    <row r="51" spans="1:10" ht="15">
      <c r="A51" s="92" t="s">
        <v>300</v>
      </c>
      <c r="B51" s="92"/>
      <c r="C51" s="96">
        <v>610</v>
      </c>
      <c r="D51" s="116"/>
      <c r="E51" s="116"/>
      <c r="F51" s="116"/>
      <c r="G51" s="116"/>
      <c r="H51" s="116">
        <f>'ф2'!D36</f>
        <v>301828</v>
      </c>
      <c r="I51" s="116"/>
      <c r="J51" s="116">
        <f>SUM(D51:I51)</f>
        <v>301828</v>
      </c>
    </row>
    <row r="52" spans="1:10" ht="30.75">
      <c r="A52" s="92" t="s">
        <v>320</v>
      </c>
      <c r="B52" s="92"/>
      <c r="C52" s="96">
        <v>620</v>
      </c>
      <c r="D52" s="116">
        <f aca="true" t="shared" si="8" ref="D52:J52">SUM(D54:D62)</f>
        <v>0</v>
      </c>
      <c r="E52" s="116">
        <f t="shared" si="8"/>
        <v>0</v>
      </c>
      <c r="F52" s="116">
        <f t="shared" si="8"/>
        <v>0</v>
      </c>
      <c r="G52" s="116">
        <f t="shared" si="8"/>
        <v>0</v>
      </c>
      <c r="H52" s="116">
        <f t="shared" si="8"/>
        <v>0</v>
      </c>
      <c r="I52" s="116">
        <f t="shared" si="8"/>
        <v>0</v>
      </c>
      <c r="J52" s="116">
        <f t="shared" si="8"/>
        <v>0</v>
      </c>
    </row>
    <row r="53" spans="1:10" ht="15">
      <c r="A53" s="193" t="s">
        <v>53</v>
      </c>
      <c r="B53" s="194"/>
      <c r="C53" s="194"/>
      <c r="D53" s="194"/>
      <c r="E53" s="194"/>
      <c r="F53" s="194"/>
      <c r="G53" s="194"/>
      <c r="H53" s="194"/>
      <c r="I53" s="194"/>
      <c r="J53" s="197"/>
    </row>
    <row r="54" spans="1:10" ht="30.75">
      <c r="A54" s="92" t="s">
        <v>302</v>
      </c>
      <c r="B54" s="92"/>
      <c r="C54" s="96">
        <v>621</v>
      </c>
      <c r="D54" s="116"/>
      <c r="E54" s="116"/>
      <c r="F54" s="116"/>
      <c r="G54" s="116"/>
      <c r="H54" s="116"/>
      <c r="I54" s="116"/>
      <c r="J54" s="116">
        <f aca="true" t="shared" si="9" ref="J54:J62">SUM(D54:I54)</f>
        <v>0</v>
      </c>
    </row>
    <row r="55" spans="1:10" ht="30.75">
      <c r="A55" s="92" t="s">
        <v>303</v>
      </c>
      <c r="B55" s="92"/>
      <c r="C55" s="96">
        <v>622</v>
      </c>
      <c r="D55" s="116"/>
      <c r="E55" s="116"/>
      <c r="F55" s="116"/>
      <c r="G55" s="116"/>
      <c r="H55" s="116"/>
      <c r="I55" s="116"/>
      <c r="J55" s="116">
        <f t="shared" si="9"/>
        <v>0</v>
      </c>
    </row>
    <row r="56" spans="1:10" ht="30.75">
      <c r="A56" s="92" t="s">
        <v>304</v>
      </c>
      <c r="B56" s="92"/>
      <c r="C56" s="96">
        <v>623</v>
      </c>
      <c r="D56" s="116"/>
      <c r="E56" s="116"/>
      <c r="F56" s="116"/>
      <c r="G56" s="116"/>
      <c r="H56" s="116"/>
      <c r="I56" s="116"/>
      <c r="J56" s="116">
        <f t="shared" si="9"/>
        <v>0</v>
      </c>
    </row>
    <row r="57" spans="1:10" ht="46.5">
      <c r="A57" s="92" t="s">
        <v>280</v>
      </c>
      <c r="B57" s="92"/>
      <c r="C57" s="96">
        <v>624</v>
      </c>
      <c r="D57" s="116"/>
      <c r="E57" s="116"/>
      <c r="F57" s="116"/>
      <c r="G57" s="116"/>
      <c r="H57" s="116"/>
      <c r="I57" s="116"/>
      <c r="J57" s="116">
        <f t="shared" si="9"/>
        <v>0</v>
      </c>
    </row>
    <row r="58" spans="1:10" ht="15">
      <c r="A58" s="92" t="s">
        <v>281</v>
      </c>
      <c r="B58" s="92"/>
      <c r="C58" s="96">
        <v>625</v>
      </c>
      <c r="D58" s="116"/>
      <c r="E58" s="116"/>
      <c r="F58" s="116"/>
      <c r="G58" s="116"/>
      <c r="H58" s="116"/>
      <c r="I58" s="116"/>
      <c r="J58" s="116">
        <f t="shared" si="9"/>
        <v>0</v>
      </c>
    </row>
    <row r="59" spans="1:10" ht="30.75">
      <c r="A59" s="92" t="s">
        <v>321</v>
      </c>
      <c r="B59" s="92"/>
      <c r="C59" s="96">
        <v>626</v>
      </c>
      <c r="D59" s="116"/>
      <c r="E59" s="116"/>
      <c r="F59" s="116"/>
      <c r="G59" s="116"/>
      <c r="H59" s="116"/>
      <c r="I59" s="116"/>
      <c r="J59" s="116">
        <f t="shared" si="9"/>
        <v>0</v>
      </c>
    </row>
    <row r="60" spans="1:10" ht="30.75">
      <c r="A60" s="92" t="s">
        <v>305</v>
      </c>
      <c r="B60" s="92"/>
      <c r="C60" s="96">
        <v>627</v>
      </c>
      <c r="D60" s="116"/>
      <c r="E60" s="116"/>
      <c r="F60" s="116"/>
      <c r="G60" s="116"/>
      <c r="H60" s="116"/>
      <c r="I60" s="116"/>
      <c r="J60" s="116">
        <f t="shared" si="9"/>
        <v>0</v>
      </c>
    </row>
    <row r="61" spans="1:10" ht="15">
      <c r="A61" s="92" t="s">
        <v>283</v>
      </c>
      <c r="B61" s="92"/>
      <c r="C61" s="96">
        <v>628</v>
      </c>
      <c r="D61" s="116"/>
      <c r="E61" s="116"/>
      <c r="F61" s="116"/>
      <c r="G61" s="116"/>
      <c r="H61" s="116"/>
      <c r="I61" s="116"/>
      <c r="J61" s="116">
        <f t="shared" si="9"/>
        <v>0</v>
      </c>
    </row>
    <row r="62" spans="1:10" ht="15">
      <c r="A62" s="92" t="s">
        <v>284</v>
      </c>
      <c r="B62" s="92"/>
      <c r="C62" s="96">
        <v>629</v>
      </c>
      <c r="D62" s="116"/>
      <c r="E62" s="116"/>
      <c r="F62" s="116"/>
      <c r="G62" s="116"/>
      <c r="H62" s="116"/>
      <c r="I62" s="116"/>
      <c r="J62" s="116">
        <f t="shared" si="9"/>
        <v>0</v>
      </c>
    </row>
    <row r="63" spans="1:10" ht="30.75">
      <c r="A63" s="94" t="s">
        <v>322</v>
      </c>
      <c r="B63" s="94"/>
      <c r="C63" s="95">
        <v>700</v>
      </c>
      <c r="D63" s="108">
        <f>D65+SUM(D70:D77)</f>
        <v>0</v>
      </c>
      <c r="E63" s="108">
        <f aca="true" t="shared" si="10" ref="E63:J63">E65+SUM(E70:E77)</f>
        <v>0</v>
      </c>
      <c r="F63" s="108">
        <f t="shared" si="10"/>
        <v>0</v>
      </c>
      <c r="G63" s="108">
        <f t="shared" si="10"/>
        <v>0</v>
      </c>
      <c r="H63" s="108">
        <f t="shared" si="10"/>
        <v>0</v>
      </c>
      <c r="I63" s="108">
        <f t="shared" si="10"/>
        <v>0</v>
      </c>
      <c r="J63" s="108">
        <f t="shared" si="10"/>
        <v>0</v>
      </c>
    </row>
    <row r="64" spans="1:10" ht="15">
      <c r="A64" s="193" t="s">
        <v>53</v>
      </c>
      <c r="B64" s="194"/>
      <c r="C64" s="194"/>
      <c r="D64" s="194"/>
      <c r="E64" s="194"/>
      <c r="F64" s="194"/>
      <c r="G64" s="194"/>
      <c r="H64" s="194"/>
      <c r="I64" s="194"/>
      <c r="J64" s="197"/>
    </row>
    <row r="65" spans="1:10" ht="15">
      <c r="A65" s="92" t="s">
        <v>323</v>
      </c>
      <c r="B65" s="92"/>
      <c r="C65" s="96">
        <v>710</v>
      </c>
      <c r="D65" s="116"/>
      <c r="E65" s="116"/>
      <c r="F65" s="116"/>
      <c r="G65" s="116"/>
      <c r="H65" s="116"/>
      <c r="I65" s="116"/>
      <c r="J65" s="116">
        <f>SUM(D65:I65)</f>
        <v>0</v>
      </c>
    </row>
    <row r="66" spans="1:10" ht="16.5" customHeight="1">
      <c r="A66" s="193" t="s">
        <v>53</v>
      </c>
      <c r="B66" s="194"/>
      <c r="C66" s="194"/>
      <c r="D66" s="194"/>
      <c r="E66" s="194"/>
      <c r="F66" s="194"/>
      <c r="G66" s="194"/>
      <c r="H66" s="194"/>
      <c r="I66" s="194"/>
      <c r="J66" s="197"/>
    </row>
    <row r="67" spans="1:10" ht="15">
      <c r="A67" s="92" t="s">
        <v>308</v>
      </c>
      <c r="B67" s="92"/>
      <c r="C67" s="96" t="s">
        <v>171</v>
      </c>
      <c r="D67" s="116"/>
      <c r="E67" s="116"/>
      <c r="F67" s="116"/>
      <c r="G67" s="116"/>
      <c r="H67" s="116"/>
      <c r="I67" s="116"/>
      <c r="J67" s="116">
        <f>SUM(D67:I67)</f>
        <v>0</v>
      </c>
    </row>
    <row r="68" spans="1:10" ht="15">
      <c r="A68" s="92" t="s">
        <v>309</v>
      </c>
      <c r="B68" s="92"/>
      <c r="C68" s="96" t="s">
        <v>171</v>
      </c>
      <c r="D68" s="116"/>
      <c r="E68" s="116"/>
      <c r="F68" s="116"/>
      <c r="G68" s="116"/>
      <c r="H68" s="116"/>
      <c r="I68" s="116"/>
      <c r="J68" s="116">
        <f aca="true" t="shared" si="11" ref="J68:J77">SUM(D68:I68)</f>
        <v>0</v>
      </c>
    </row>
    <row r="69" spans="1:10" ht="30.75">
      <c r="A69" s="92" t="s">
        <v>310</v>
      </c>
      <c r="B69" s="92"/>
      <c r="C69" s="96" t="s">
        <v>171</v>
      </c>
      <c r="D69" s="116"/>
      <c r="E69" s="116"/>
      <c r="F69" s="116"/>
      <c r="G69" s="116"/>
      <c r="H69" s="116"/>
      <c r="I69" s="116"/>
      <c r="J69" s="116">
        <f t="shared" si="11"/>
        <v>0</v>
      </c>
    </row>
    <row r="70" spans="1:10" ht="15">
      <c r="A70" s="92" t="s">
        <v>311</v>
      </c>
      <c r="B70" s="92"/>
      <c r="C70" s="96">
        <v>711</v>
      </c>
      <c r="D70" s="116"/>
      <c r="E70" s="116"/>
      <c r="F70" s="116"/>
      <c r="G70" s="116"/>
      <c r="H70" s="116"/>
      <c r="I70" s="116"/>
      <c r="J70" s="116">
        <f t="shared" si="11"/>
        <v>0</v>
      </c>
    </row>
    <row r="71" spans="1:10" ht="15">
      <c r="A71" s="92" t="s">
        <v>312</v>
      </c>
      <c r="B71" s="92"/>
      <c r="C71" s="96">
        <v>712</v>
      </c>
      <c r="D71" s="116"/>
      <c r="E71" s="116"/>
      <c r="F71" s="116"/>
      <c r="G71" s="116"/>
      <c r="H71" s="116"/>
      <c r="I71" s="116"/>
      <c r="J71" s="116">
        <f t="shared" si="11"/>
        <v>0</v>
      </c>
    </row>
    <row r="72" spans="1:10" ht="30.75">
      <c r="A72" s="92" t="s">
        <v>324</v>
      </c>
      <c r="B72" s="92"/>
      <c r="C72" s="96">
        <v>713</v>
      </c>
      <c r="D72" s="116"/>
      <c r="E72" s="116"/>
      <c r="F72" s="116"/>
      <c r="G72" s="116"/>
      <c r="H72" s="116"/>
      <c r="I72" s="116"/>
      <c r="J72" s="116">
        <f t="shared" si="11"/>
        <v>0</v>
      </c>
    </row>
    <row r="73" spans="1:10" ht="30.75">
      <c r="A73" s="92" t="s">
        <v>314</v>
      </c>
      <c r="B73" s="92"/>
      <c r="C73" s="96">
        <v>714</v>
      </c>
      <c r="D73" s="116"/>
      <c r="E73" s="116"/>
      <c r="F73" s="116"/>
      <c r="G73" s="116"/>
      <c r="H73" s="116"/>
      <c r="I73" s="116"/>
      <c r="J73" s="116">
        <f t="shared" si="11"/>
        <v>0</v>
      </c>
    </row>
    <row r="74" spans="1:10" ht="15">
      <c r="A74" s="92" t="s">
        <v>68</v>
      </c>
      <c r="B74" s="62" t="s">
        <v>427</v>
      </c>
      <c r="C74" s="96">
        <v>715</v>
      </c>
      <c r="D74" s="116"/>
      <c r="E74" s="116"/>
      <c r="F74" s="116"/>
      <c r="G74" s="116"/>
      <c r="H74" s="131"/>
      <c r="I74" s="116"/>
      <c r="J74" s="116">
        <f t="shared" si="11"/>
        <v>0</v>
      </c>
    </row>
    <row r="75" spans="1:10" ht="15">
      <c r="A75" s="92" t="s">
        <v>315</v>
      </c>
      <c r="B75" s="92"/>
      <c r="C75" s="96">
        <v>716</v>
      </c>
      <c r="D75" s="116"/>
      <c r="E75" s="116"/>
      <c r="F75" s="116"/>
      <c r="G75" s="116"/>
      <c r="H75" s="116"/>
      <c r="I75" s="116"/>
      <c r="J75" s="116">
        <f t="shared" si="11"/>
        <v>0</v>
      </c>
    </row>
    <row r="76" spans="1:10" ht="15">
      <c r="A76" s="92" t="s">
        <v>316</v>
      </c>
      <c r="B76" s="62" t="s">
        <v>403</v>
      </c>
      <c r="C76" s="96">
        <v>717</v>
      </c>
      <c r="D76" s="116"/>
      <c r="E76" s="116"/>
      <c r="F76" s="116"/>
      <c r="G76" s="116"/>
      <c r="H76" s="131"/>
      <c r="I76" s="116"/>
      <c r="J76" s="116">
        <f t="shared" si="11"/>
        <v>0</v>
      </c>
    </row>
    <row r="77" spans="1:10" ht="30.75">
      <c r="A77" s="92" t="s">
        <v>317</v>
      </c>
      <c r="B77" s="92"/>
      <c r="C77" s="96">
        <v>718</v>
      </c>
      <c r="D77" s="116"/>
      <c r="E77" s="116"/>
      <c r="F77" s="116"/>
      <c r="G77" s="116"/>
      <c r="H77" s="116"/>
      <c r="I77" s="116"/>
      <c r="J77" s="116">
        <f t="shared" si="11"/>
        <v>0</v>
      </c>
    </row>
    <row r="78" spans="1:10" ht="30.75">
      <c r="A78" s="94" t="s">
        <v>440</v>
      </c>
      <c r="B78" s="94"/>
      <c r="C78" s="95">
        <v>800</v>
      </c>
      <c r="D78" s="108">
        <f>D49+D50+D63</f>
        <v>46662.00499999999</v>
      </c>
      <c r="E78" s="108">
        <f aca="true" t="shared" si="12" ref="E78:J78">E49+E50+E63</f>
        <v>7009</v>
      </c>
      <c r="F78" s="108">
        <f t="shared" si="12"/>
        <v>0</v>
      </c>
      <c r="G78" s="108">
        <f t="shared" si="12"/>
        <v>7455</v>
      </c>
      <c r="H78" s="108">
        <f>H49+H50+H63</f>
        <v>17642569.241329994</v>
      </c>
      <c r="I78" s="108">
        <f t="shared" si="12"/>
        <v>0</v>
      </c>
      <c r="J78" s="108">
        <f t="shared" si="12"/>
        <v>17703695.246329993</v>
      </c>
    </row>
    <row r="79" spans="3:10" ht="15">
      <c r="C79" s="14"/>
      <c r="D79" s="14"/>
      <c r="E79" s="14"/>
      <c r="F79" s="14"/>
      <c r="G79" s="14"/>
      <c r="H79" s="157"/>
      <c r="J79" s="157"/>
    </row>
    <row r="80" spans="3:8" ht="15">
      <c r="C80" s="14"/>
      <c r="D80" s="14"/>
      <c r="E80" s="14"/>
      <c r="F80" s="14"/>
      <c r="G80" s="14"/>
      <c r="H80" s="14"/>
    </row>
    <row r="81" ht="15">
      <c r="A81" s="14" t="s">
        <v>437</v>
      </c>
    </row>
    <row r="82" spans="1:7" ht="15">
      <c r="A82" s="183" t="s">
        <v>327</v>
      </c>
      <c r="B82" s="183"/>
      <c r="C82" s="183"/>
      <c r="D82" s="183"/>
      <c r="E82" s="183"/>
      <c r="F82" s="183"/>
      <c r="G82" s="183"/>
    </row>
    <row r="83" ht="15">
      <c r="A83" s="14" t="s">
        <v>169</v>
      </c>
    </row>
    <row r="84" spans="1:7" ht="15">
      <c r="A84" s="183" t="s">
        <v>328</v>
      </c>
      <c r="B84" s="183"/>
      <c r="C84" s="183"/>
      <c r="D84" s="183"/>
      <c r="E84" s="183"/>
      <c r="F84" s="183"/>
      <c r="G84" s="183"/>
    </row>
    <row r="85" spans="1:10" ht="15">
      <c r="A85" s="14" t="s">
        <v>1</v>
      </c>
      <c r="D85" s="155"/>
      <c r="E85" s="155"/>
      <c r="F85" s="155"/>
      <c r="G85" s="155"/>
      <c r="H85" s="155"/>
      <c r="I85" s="156"/>
      <c r="J85" s="156"/>
    </row>
  </sheetData>
  <sheetProtection/>
  <mergeCells count="18">
    <mergeCell ref="A9:J9"/>
    <mergeCell ref="A7:G7"/>
    <mergeCell ref="A10:D10"/>
    <mergeCell ref="E10:G10"/>
    <mergeCell ref="J14:J15"/>
    <mergeCell ref="A82:G82"/>
    <mergeCell ref="A66:J66"/>
    <mergeCell ref="B14:B15"/>
    <mergeCell ref="A84:G84"/>
    <mergeCell ref="A14:A15"/>
    <mergeCell ref="C14:C15"/>
    <mergeCell ref="D14:H14"/>
    <mergeCell ref="I14:I15"/>
    <mergeCell ref="A22:J22"/>
    <mergeCell ref="A33:J33"/>
    <mergeCell ref="A35:J35"/>
    <mergeCell ref="A53:J53"/>
    <mergeCell ref="A64:J64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e.espenbetova</cp:lastModifiedBy>
  <cp:lastPrinted>2017-04-19T06:24:22Z</cp:lastPrinted>
  <dcterms:created xsi:type="dcterms:W3CDTF">2004-04-20T09:08:56Z</dcterms:created>
  <dcterms:modified xsi:type="dcterms:W3CDTF">2017-04-19T06:24:28Z</dcterms:modified>
  <cp:category/>
  <cp:version/>
  <cp:contentType/>
  <cp:contentStatus/>
</cp:coreProperties>
</file>