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8" yWindow="576" windowWidth="15180" windowHeight="8832" tabRatio="400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МСФО'!$A$1:$D$125</definedName>
    <definedName name="_xlnm.Print_Area" localSheetId="3">'ф2'!$A$1:$D$72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<sst xmlns="http://schemas.openxmlformats.org/spreadsheetml/2006/main" count="313" uniqueCount="275">
  <si>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</si>
  <si>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</si>
  <si>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</si>
  <si>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</si>
  <si>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</si>
  <si>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</si>
  <si>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</si>
  <si>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</si>
  <si>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</si>
  <si>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</si>
  <si>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</si>
  <si>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</si>
  <si>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</si>
  <si>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</si>
  <si>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</si>
  <si>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</si>
  <si>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</si>
  <si>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</si>
  <si>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</si>
  <si>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</si>
  <si>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</si>
  <si>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</si>
  <si>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</si>
  <si>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</si>
  <si>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Хеджирование денежных потоков</t>
  </si>
  <si>
    <t>Выкупленные собственные долевые инструменты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</si>
  <si>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</si>
  <si>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</si>
  <si>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</si>
  <si>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</si>
  <si>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</si>
  <si>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</si>
  <si>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</si>
  <si>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</si>
  <si>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</si>
  <si>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</si>
  <si>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</si>
  <si>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</si>
  <si>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</si>
  <si>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</si>
  <si>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</si>
  <si>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</si>
  <si>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</si>
  <si>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</si>
  <si>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</si>
  <si>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</si>
  <si>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На начало отчетного  периода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</si>
  <si>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</si>
  <si>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</si>
  <si>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</si>
  <si>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</si>
  <si>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</si>
  <si>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</si>
  <si>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</si>
  <si>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</si>
  <si>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</si>
  <si>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</si>
  <si>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</si>
  <si>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</si>
  <si>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ERP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</si>
  <si>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</si>
  <si>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</si>
  <si>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</si>
  <si>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</si>
  <si>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</si>
  <si>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</si>
  <si>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</si>
  <si>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</si>
  <si>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</si>
  <si>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</si>
  <si>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</si>
  <si>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</si>
  <si>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</si>
  <si>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</si>
  <si>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</si>
  <si>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</si>
  <si>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</si>
  <si>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</si>
  <si>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</si>
  <si>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</si>
  <si>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</si>
  <si>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</si>
  <si>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</si>
  <si>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</si>
  <si>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</si>
  <si>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</si>
  <si>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</si>
  <si>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</si>
  <si>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Долгосрочная торговая и прочая кредиторская задолженность</t>
  </si>
  <si>
    <t>дочерним организациям и структурным подразделениям</t>
  </si>
  <si>
    <t>Отложенные налоговые обязательства</t>
  </si>
  <si>
    <t>Прочие долгосрочные обязательства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</si>
  <si>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</si>
  <si>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</si>
  <si>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</si>
  <si>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</si>
  <si>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</si>
  <si>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</si>
  <si>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</si>
  <si>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</si>
  <si>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</si>
  <si>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</si>
  <si>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</si>
  <si>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</si>
  <si>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</si>
  <si>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</si>
  <si>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</si>
  <si>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</si>
  <si>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</si>
  <si>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</si>
  <si>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</si>
  <si>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</si>
  <si>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</si>
  <si>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</si>
  <si>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</si>
  <si>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</si>
  <si>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</si>
  <si>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</si>
  <si>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</si>
  <si>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</si>
  <si>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</si>
  <si>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</si>
  <si>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</si>
  <si>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</si>
  <si>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ПР</t>
  </si>
  <si>
    <t>Представительство АО "KazTransCom" в г.Москва</t>
  </si>
  <si>
    <t>ТОО "ERP-Service"</t>
  </si>
  <si>
    <t>120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</si>
  <si>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</si>
  <si>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</si>
  <si>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</si>
  <si>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</si>
  <si>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</si>
  <si>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018.1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</si>
  <si>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</si>
  <si>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</si>
  <si>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Базовая прибыль на акцию:</t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</si>
  <si>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</si>
  <si>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</si>
  <si>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</si>
  <si>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</si>
  <si>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</si>
  <si>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</si>
  <si>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</si>
  <si>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</si>
  <si>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</si>
  <si>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</si>
  <si>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</si>
  <si>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</si>
  <si>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</si>
  <si>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</si>
  <si>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</si>
  <si>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</si>
  <si>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</si>
  <si>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</si>
  <si>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</si>
  <si>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</si>
  <si>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</si>
  <si>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</si>
  <si>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</si>
  <si>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</si>
  <si>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</si>
  <si>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</si>
  <si>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</si>
  <si>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</si>
  <si>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</si>
  <si>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</si>
  <si>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</si>
  <si>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</si>
  <si>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</si>
  <si>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</si>
  <si>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</si>
  <si>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</si>
  <si>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</si>
  <si>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</si>
  <si>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</si>
  <si>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</si>
  <si>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</si>
  <si>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</si>
  <si>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</si>
  <si>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</si>
  <si>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</si>
  <si>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</si>
  <si>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</si>
  <si>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</si>
  <si>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</si>
  <si>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</si>
  <si>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</si>
  <si>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</si>
  <si>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</si>
  <si>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</si>
  <si>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</si>
  <si>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</si>
  <si>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</si>
  <si>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</si>
  <si>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</si>
  <si>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</si>
  <si>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</si>
  <si>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</si>
  <si>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</si>
  <si>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</si>
  <si>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</si>
  <si>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</si>
  <si>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</si>
  <si>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</si>
  <si>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</si>
  <si>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</si>
  <si>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</si>
  <si>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</si>
  <si>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</si>
  <si>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</si>
  <si>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</si>
  <si>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</si>
  <si>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</si>
  <si>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</si>
  <si>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</si>
  <si>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</si>
  <si>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</si>
  <si>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</si>
  <si>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</si>
  <si>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</si>
  <si>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</si>
  <si>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</si>
  <si>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</si>
  <si>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</si>
  <si>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</si>
  <si>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</si>
  <si>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</si>
  <si>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</si>
  <si>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</si>
  <si>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</si>
  <si>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</si>
  <si>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</si>
  <si>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</si>
  <si>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</si>
  <si>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</si>
  <si>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</si>
  <si>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</si>
  <si>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</si>
  <si>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</si>
  <si>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</si>
  <si>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</si>
  <si>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</si>
  <si>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</si>
  <si>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</si>
  <si>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</si>
  <si>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</si>
  <si>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</si>
  <si>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</si>
  <si>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</si>
  <si>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</si>
  <si>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</si>
  <si>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</si>
  <si>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</si>
  <si>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</si>
  <si>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</si>
  <si>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</si>
  <si>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</si>
  <si>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</si>
  <si>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</si>
  <si>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</si>
  <si>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по состоянию на</t>
  </si>
  <si>
    <t>консолидация</t>
  </si>
  <si>
    <t>переписать примечания по консолидации и отдельной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</si>
  <si>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</si>
  <si>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</si>
  <si>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 xml:space="preserve">                                                         (Ф.И.О.)                                                      (подпись)</t>
  </si>
  <si>
    <t xml:space="preserve">                                                                   (Ф.И.О)                                                         (подпись)</t>
  </si>
  <si>
    <r>
      <t>Главный Финансовый директор          Омирсериков С.М.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________________</t>
    </r>
  </si>
  <si>
    <t>от 27 февраля 2015 № 143</t>
  </si>
  <si>
    <t>Форма собственности частная</t>
  </si>
  <si>
    <t>Гудвилл</t>
  </si>
  <si>
    <t>Среднегодовая численность работников     1 212 чел.</t>
  </si>
  <si>
    <t>Неконсолидированный бухгалтерский баланс</t>
  </si>
  <si>
    <t>Неконсолидированный отчет о прибылях и убытках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</si>
</sst>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_-* #,##0_р_._-;\-* #,##0_р_._-;_-* &quot;-&quot;??_р_._-;_-@_-"/>
    <numFmt numFmtId="169" formatCode="dd/mm/yy;@"/>
    <numFmt numFmtId="170" formatCode="_-* #,##0&quot; &quot;;\(#,##0\);_-* &quot;-&quot;?;_-@_-"/>
    <numFmt numFmtId="171" formatCode="[$-F800]dddd\,\ mmmm\ dd\,\ yyyy"/>
    <numFmt numFmtId="172" formatCode="[$-FC19]d\ mmmm\ yyyy\ &quot;г.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0.00000000000000000000"/>
    <numFmt numFmtId="192" formatCode="0.000000000000000000000"/>
    <numFmt numFmtId="193" formatCode="0.0000000000000000000000"/>
    <numFmt numFmtId="194" formatCode="0.00000000000000000000000"/>
    <numFmt numFmtId="195" formatCode="_-* #,##0.0&quot; &quot;;\(#,##0.0\);_-* &quot;-&quot;?;_-@_-"/>
    <numFmt numFmtId="196" formatCode="_-* #,##0.00&quot; &quot;;\(#,##0.00\);_-* &quot;-&quot;?;_-@_-"/>
    <numFmt numFmtId="197" formatCode="_-* #,##0.000&quot; &quot;;\(#,##0.000\);_-* &quot;-&quot;?;_-@_-"/>
    <numFmt numFmtId="198" formatCode="_-* #,##0.0000&quot; &quot;;\(#,##0.0000\);_-* &quot;-&quot;?;_-@_-"/>
    <numFmt numFmtId="199" formatCode="_-* #,##0.00000&quot; &quot;;\(#,##0.00000\);_-* &quot;-&quot;?;_-@_-"/>
    <numFmt numFmtId="200" formatCode="_-* #,##0.000000&quot; &quot;;\(#,##0.000000\);_-* &quot;-&quot;?;_-@_-"/>
    <numFmt numFmtId="201" formatCode="_-* #,##0.0000000&quot; &quot;;\(#,##0.0000000\);_-* &quot;-&quot;?;_-@_-"/>
    <numFmt numFmtId="202" formatCode="_-* #,##0.00000000&quot; &quot;;\(#,##0.00000000\);_-* &quot;-&quot;?;_-@_-"/>
    <numFmt numFmtId="203" formatCode="_-* #,##0.000000000&quot; &quot;;\(#,##0.000000000\);_-* &quot;-&quot;?;_-@_-"/>
    <numFmt numFmtId="204" formatCode="_-* #,##0.0000000000&quot; &quot;;\(#,##0.0000000000\);_-* &quot;-&quot;?;_-@_-"/>
    <numFmt numFmtId="205" formatCode="_-* #,##0.00000000000&quot; &quot;;\(#,##0.00000000000\);_-* &quot;-&quot;?;_-@_-"/>
    <numFmt numFmtId="206" formatCode="_-* #,##0.000000000000&quot; &quot;;\(#,##0.000000000000\);_-* &quot;-&quot;?;_-@_-"/>
    <numFmt numFmtId="207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b/>
      <sz val="11"/>
      <color theme="1"/>
      <name val="Cambria"/>
      <family val="1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6" fillId="0" borderId="0">
      <alignment horizontal="left"/>
      <protection/>
    </xf>
    <xf numFmtId="0" fontId="1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168" fontId="5" fillId="0" borderId="0" xfId="135" applyNumberFormat="1" applyFont="1" applyFill="1" applyAlignment="1">
      <alignment horizontal="left"/>
    </xf>
    <xf numFmtId="0" fontId="6" fillId="0" borderId="0" xfId="0" applyFont="1" applyAlignment="1">
      <alignment horizontal="justify"/>
    </xf>
    <xf numFmtId="168" fontId="4" fillId="0" borderId="0" xfId="135" applyNumberFormat="1" applyFont="1" applyFill="1" applyAlignment="1">
      <alignment/>
    </xf>
    <xf numFmtId="168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8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8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8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8" fontId="5" fillId="0" borderId="0" xfId="135" applyNumberFormat="1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168" fontId="6" fillId="0" borderId="0" xfId="135" applyNumberFormat="1" applyFont="1" applyAlignment="1">
      <alignment/>
    </xf>
    <xf numFmtId="168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69" fontId="11" fillId="0" borderId="0" xfId="135" applyNumberFormat="1" applyFont="1" applyAlignment="1">
      <alignment/>
    </xf>
    <xf numFmtId="0" fontId="13" fillId="33" borderId="11" xfId="0" applyFont="1" applyFill="1" applyBorder="1" applyAlignment="1">
      <alignment horizontal="center" vertical="top" wrapText="1"/>
    </xf>
    <xf numFmtId="168" fontId="6" fillId="0" borderId="0" xfId="135" applyNumberFormat="1" applyFont="1" applyBorder="1" applyAlignment="1">
      <alignment horizontal="center" vertical="top" wrapText="1"/>
    </xf>
    <xf numFmtId="168" fontId="6" fillId="0" borderId="0" xfId="135" applyNumberFormat="1" applyFont="1" applyAlignment="1">
      <alignment horizontal="right"/>
    </xf>
    <xf numFmtId="168" fontId="6" fillId="0" borderId="0" xfId="0" applyNumberFormat="1" applyFont="1" applyAlignment="1">
      <alignment/>
    </xf>
    <xf numFmtId="168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8" fontId="13" fillId="0" borderId="10" xfId="135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8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3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8" fontId="6" fillId="0" borderId="13" xfId="135" applyNumberFormat="1" applyFont="1" applyFill="1" applyBorder="1" applyAlignment="1">
      <alignment horizontal="center" vertical="center" wrapText="1"/>
    </xf>
    <xf numFmtId="0" fontId="17" fillId="0" borderId="10" xfId="69" applyFont="1" applyBorder="1" applyAlignment="1">
      <alignment horizontal="center"/>
      <protection/>
    </xf>
    <xf numFmtId="14" fontId="55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169" fontId="6" fillId="0" borderId="14" xfId="135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8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8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8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3" fontId="4" fillId="0" borderId="0" xfId="135" applyNumberFormat="1" applyFont="1" applyAlignment="1">
      <alignment/>
    </xf>
    <xf numFmtId="0" fontId="36" fillId="0" borderId="19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37" fillId="0" borderId="10" xfId="69" applyFont="1" applyBorder="1" applyAlignment="1">
      <alignment horizontal="center"/>
      <protection/>
    </xf>
    <xf numFmtId="170" fontId="6" fillId="0" borderId="10" xfId="0" applyNumberFormat="1" applyFont="1" applyFill="1" applyBorder="1" applyAlignment="1">
      <alignment vertical="top"/>
    </xf>
    <xf numFmtId="170" fontId="9" fillId="0" borderId="10" xfId="0" applyNumberFormat="1" applyFont="1" applyFill="1" applyBorder="1" applyAlignment="1">
      <alignment vertical="top"/>
    </xf>
    <xf numFmtId="4" fontId="6" fillId="0" borderId="0" xfId="0" applyNumberFormat="1" applyFont="1" applyFill="1" applyAlignment="1">
      <alignment/>
    </xf>
    <xf numFmtId="43" fontId="6" fillId="0" borderId="10" xfId="135" applyNumberFormat="1" applyFont="1" applyFill="1" applyBorder="1" applyAlignment="1">
      <alignment horizontal="center"/>
    </xf>
    <xf numFmtId="168" fontId="56" fillId="0" borderId="0" xfId="0" applyNumberFormat="1" applyFont="1" applyFill="1" applyAlignment="1">
      <alignment/>
    </xf>
    <xf numFmtId="0" fontId="36" fillId="0" borderId="0" xfId="0" applyFont="1" applyBorder="1" applyAlignment="1">
      <alignment/>
    </xf>
    <xf numFmtId="0" fontId="17" fillId="0" borderId="10" xfId="69" applyFont="1" applyBorder="1" applyAlignment="1">
      <alignment horizontal="center" wrapText="1"/>
      <protection/>
    </xf>
    <xf numFmtId="168" fontId="9" fillId="0" borderId="14" xfId="137" applyNumberFormat="1" applyFont="1" applyFill="1" applyBorder="1" applyAlignment="1">
      <alignment horizontal="center" vertical="top" wrapText="1"/>
    </xf>
    <xf numFmtId="168" fontId="6" fillId="0" borderId="0" xfId="135" applyNumberFormat="1" applyFont="1" applyFill="1" applyAlignment="1">
      <alignment/>
    </xf>
    <xf numFmtId="0" fontId="6" fillId="0" borderId="0" xfId="0" applyFont="1" applyFill="1" applyAlignment="1">
      <alignment/>
    </xf>
    <xf numFmtId="9" fontId="6" fillId="0" borderId="0" xfId="135" applyNumberFormat="1" applyFont="1" applyFill="1" applyAlignment="1">
      <alignment/>
    </xf>
    <xf numFmtId="168" fontId="9" fillId="0" borderId="0" xfId="0" applyNumberFormat="1" applyFont="1" applyAlignment="1">
      <alignment/>
    </xf>
    <xf numFmtId="203" fontId="6" fillId="0" borderId="0" xfId="0" applyNumberFormat="1" applyFont="1" applyFill="1" applyBorder="1" applyAlignment="1">
      <alignment vertical="top"/>
    </xf>
    <xf numFmtId="206" fontId="6" fillId="0" borderId="0" xfId="0" applyNumberFormat="1" applyFont="1" applyFill="1" applyBorder="1" applyAlignment="1">
      <alignment vertical="top"/>
    </xf>
    <xf numFmtId="168" fontId="5" fillId="0" borderId="0" xfId="137" applyNumberFormat="1" applyFont="1" applyFill="1" applyAlignment="1">
      <alignment horizontal="right"/>
    </xf>
    <xf numFmtId="168" fontId="6" fillId="0" borderId="10" xfId="13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1" fontId="6" fillId="0" borderId="0" xfId="0" applyNumberFormat="1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1" fontId="6" fillId="0" borderId="0" xfId="0" applyNumberFormat="1" applyFont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  <sheetName val="Lists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2" width="14.50390625" style="0" customWidth="1"/>
    <col min="3" max="4" width="7.875" style="74" customWidth="1"/>
    <col min="6" max="6" width="27.625" style="0" customWidth="1"/>
  </cols>
  <sheetData>
    <row r="1" spans="1:6" ht="45.75">
      <c r="A1" s="52" t="s">
        <v>111</v>
      </c>
      <c r="B1" s="52" t="s">
        <v>112</v>
      </c>
      <c r="C1" s="90" t="s">
        <v>137</v>
      </c>
      <c r="D1" s="97" t="s">
        <v>262</v>
      </c>
      <c r="E1" s="52" t="s">
        <v>60</v>
      </c>
      <c r="F1" s="52" t="s">
        <v>113</v>
      </c>
    </row>
    <row r="2" spans="1:6" ht="14.25">
      <c r="A2" s="53">
        <v>42369</v>
      </c>
      <c r="B2" s="53">
        <v>42400</v>
      </c>
      <c r="C2" s="75">
        <v>31</v>
      </c>
      <c r="D2" s="88">
        <v>1</v>
      </c>
      <c r="E2" s="89" t="s">
        <v>114</v>
      </c>
      <c r="F2" s="54" t="s">
        <v>57</v>
      </c>
    </row>
    <row r="3" spans="1:6" ht="14.25">
      <c r="A3" s="53">
        <v>42370</v>
      </c>
      <c r="B3" s="53">
        <v>42429</v>
      </c>
      <c r="C3" s="75">
        <v>60</v>
      </c>
      <c r="D3" s="88">
        <v>2</v>
      </c>
      <c r="E3" s="89" t="s">
        <v>55</v>
      </c>
      <c r="F3" s="54" t="s">
        <v>115</v>
      </c>
    </row>
    <row r="4" spans="1:6" ht="14.25">
      <c r="A4" s="53">
        <v>42401</v>
      </c>
      <c r="B4" s="53">
        <v>42460</v>
      </c>
      <c r="C4" s="75">
        <v>91</v>
      </c>
      <c r="D4" s="88"/>
      <c r="E4" s="89" t="s">
        <v>51</v>
      </c>
      <c r="F4" s="54" t="s">
        <v>116</v>
      </c>
    </row>
    <row r="5" spans="1:6" ht="14.25">
      <c r="A5" s="53">
        <v>42430</v>
      </c>
      <c r="B5" s="53">
        <v>42490</v>
      </c>
      <c r="C5" s="75">
        <v>121</v>
      </c>
      <c r="D5" s="88"/>
      <c r="E5" s="89" t="s">
        <v>58</v>
      </c>
      <c r="F5" s="54" t="s">
        <v>117</v>
      </c>
    </row>
    <row r="6" spans="1:6" ht="14.25">
      <c r="A6" s="53">
        <v>42461</v>
      </c>
      <c r="B6" s="53">
        <v>42521</v>
      </c>
      <c r="C6" s="75">
        <v>152</v>
      </c>
      <c r="D6" s="88"/>
      <c r="E6" s="89" t="s">
        <v>50</v>
      </c>
      <c r="F6" s="54" t="s">
        <v>118</v>
      </c>
    </row>
    <row r="7" spans="1:6" ht="14.25">
      <c r="A7" s="53">
        <v>42491</v>
      </c>
      <c r="B7" s="53">
        <v>42551</v>
      </c>
      <c r="C7" s="75">
        <v>182</v>
      </c>
      <c r="D7" s="88"/>
      <c r="E7" s="89" t="s">
        <v>53</v>
      </c>
      <c r="F7" s="54" t="s">
        <v>119</v>
      </c>
    </row>
    <row r="8" spans="1:6" ht="14.25">
      <c r="A8" s="53">
        <v>42522</v>
      </c>
      <c r="B8" s="53">
        <v>42582</v>
      </c>
      <c r="C8" s="75">
        <v>213</v>
      </c>
      <c r="D8" s="88"/>
      <c r="E8" s="89" t="s">
        <v>52</v>
      </c>
      <c r="F8" s="54" t="s">
        <v>120</v>
      </c>
    </row>
    <row r="9" spans="1:6" ht="14.25">
      <c r="A9" s="53">
        <v>42552</v>
      </c>
      <c r="B9" s="53">
        <v>42613</v>
      </c>
      <c r="C9" s="75">
        <v>244</v>
      </c>
      <c r="D9" s="88"/>
      <c r="E9" s="89" t="s">
        <v>54</v>
      </c>
      <c r="F9" s="54" t="s">
        <v>121</v>
      </c>
    </row>
    <row r="10" spans="1:6" ht="14.25">
      <c r="A10" s="53">
        <v>42583</v>
      </c>
      <c r="B10" s="53">
        <v>42643</v>
      </c>
      <c r="C10" s="75">
        <v>274</v>
      </c>
      <c r="D10" s="88"/>
      <c r="E10" s="89" t="s">
        <v>122</v>
      </c>
      <c r="F10" s="54" t="s">
        <v>123</v>
      </c>
    </row>
    <row r="11" spans="1:6" ht="14.25">
      <c r="A11" s="53">
        <v>42614</v>
      </c>
      <c r="B11" s="53">
        <v>42674</v>
      </c>
      <c r="C11" s="75">
        <v>305</v>
      </c>
      <c r="D11" s="88"/>
      <c r="E11" s="89" t="s">
        <v>124</v>
      </c>
      <c r="F11" s="54" t="s">
        <v>125</v>
      </c>
    </row>
    <row r="12" spans="1:6" ht="14.25">
      <c r="A12" s="53">
        <v>42644</v>
      </c>
      <c r="B12" s="53">
        <v>42704</v>
      </c>
      <c r="C12" s="75">
        <v>335</v>
      </c>
      <c r="D12" s="88"/>
      <c r="E12" s="89" t="s">
        <v>59</v>
      </c>
      <c r="F12" s="54" t="s">
        <v>126</v>
      </c>
    </row>
    <row r="13" spans="1:6" ht="14.25">
      <c r="A13" s="53">
        <v>42675</v>
      </c>
      <c r="B13" s="53">
        <v>42735</v>
      </c>
      <c r="C13" s="75">
        <v>365</v>
      </c>
      <c r="D13" s="96"/>
      <c r="E13" s="55"/>
      <c r="F13" s="55"/>
    </row>
    <row r="14" ht="14.25">
      <c r="A14" s="53">
        <v>42705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F127"/>
  <sheetViews>
    <sheetView tabSelected="1" zoomScale="69" zoomScaleNormal="69" zoomScalePageLayoutView="0" workbookViewId="0" topLeftCell="A70">
      <selection activeCell="L100" sqref="L100"/>
    </sheetView>
  </sheetViews>
  <sheetFormatPr defaultColWidth="9.125" defaultRowHeight="15.75" customHeight="1" outlineLevelRow="1"/>
  <cols>
    <col min="1" max="1" width="83.00390625" style="1" customWidth="1"/>
    <col min="2" max="2" width="7.50390625" style="38" customWidth="1"/>
    <col min="3" max="3" width="21.875" style="4" customWidth="1"/>
    <col min="4" max="4" width="21.125" style="5" customWidth="1"/>
    <col min="5" max="16384" width="9.125" style="1" customWidth="1"/>
  </cols>
  <sheetData>
    <row r="1" spans="3:4" ht="15.75" customHeight="1">
      <c r="C1" s="2"/>
      <c r="D1" s="105" t="s">
        <v>42</v>
      </c>
    </row>
    <row r="2" spans="3:4" ht="15.75" customHeight="1">
      <c r="C2" s="2"/>
      <c r="D2" s="105" t="s">
        <v>43</v>
      </c>
    </row>
    <row r="3" spans="3:4" ht="15.75" customHeight="1">
      <c r="C3" s="2"/>
      <c r="D3" s="105" t="s">
        <v>44</v>
      </c>
    </row>
    <row r="4" spans="3:4" ht="15.75" customHeight="1">
      <c r="C4" s="2"/>
      <c r="D4" s="105" t="s">
        <v>269</v>
      </c>
    </row>
    <row r="5" ht="15.75" customHeight="1">
      <c r="A5" s="3"/>
    </row>
    <row r="6" ht="15.75" customHeight="1">
      <c r="A6" s="6"/>
    </row>
    <row r="7" spans="1:4" ht="15.75" customHeight="1">
      <c r="A7" s="107" t="s">
        <v>273</v>
      </c>
      <c r="B7" s="107"/>
      <c r="C7" s="107"/>
      <c r="D7" s="107"/>
    </row>
    <row r="8" spans="1:4" ht="15.75" customHeight="1">
      <c r="A8" s="18" t="s">
        <v>261</v>
      </c>
      <c r="B8" s="108">
        <v>42460</v>
      </c>
      <c r="C8" s="108"/>
      <c r="D8" s="93"/>
    </row>
    <row r="9" spans="1:4" ht="15.75" customHeight="1">
      <c r="A9" s="6"/>
      <c r="D9" s="4"/>
    </row>
    <row r="10" spans="1:4" ht="15.75" customHeight="1">
      <c r="A10" s="31" t="s">
        <v>10</v>
      </c>
      <c r="C10" s="73"/>
      <c r="D10" s="72"/>
    </row>
    <row r="11" spans="1:3" ht="15.75" customHeight="1">
      <c r="A11" s="31" t="s">
        <v>222</v>
      </c>
      <c r="C11" s="73"/>
    </row>
    <row r="12" spans="1:4" ht="15.75" customHeight="1">
      <c r="A12" s="31" t="s">
        <v>47</v>
      </c>
      <c r="C12" s="95"/>
      <c r="D12" s="95"/>
    </row>
    <row r="13" spans="1:4" ht="15.75" customHeight="1">
      <c r="A13" s="31" t="s">
        <v>36</v>
      </c>
      <c r="C13" s="95"/>
      <c r="D13" s="95"/>
    </row>
    <row r="14" spans="1:4" ht="15.75" customHeight="1">
      <c r="A14" s="31" t="s">
        <v>270</v>
      </c>
      <c r="C14" s="95"/>
      <c r="D14" s="95"/>
    </row>
    <row r="15" spans="1:4" ht="15.75" customHeight="1">
      <c r="A15" s="31" t="s">
        <v>272</v>
      </c>
      <c r="C15" s="70"/>
      <c r="D15" s="95"/>
    </row>
    <row r="16" spans="1:4" ht="15.75" customHeight="1">
      <c r="A16" s="31" t="s">
        <v>223</v>
      </c>
      <c r="C16" s="73"/>
      <c r="D16" s="67"/>
    </row>
    <row r="17" spans="1:4" ht="15.75" customHeight="1">
      <c r="A17" s="31" t="s">
        <v>134</v>
      </c>
      <c r="C17" s="70"/>
      <c r="D17" s="71"/>
    </row>
    <row r="18" spans="1:4" ht="15.75" customHeight="1">
      <c r="A18" s="6"/>
      <c r="C18" s="70"/>
      <c r="D18" s="70"/>
    </row>
    <row r="19" spans="1:3" ht="15.75" customHeight="1">
      <c r="A19" s="6"/>
      <c r="C19" s="70"/>
    </row>
    <row r="20" ht="15.75" customHeight="1">
      <c r="D20" s="28" t="s">
        <v>8</v>
      </c>
    </row>
    <row r="21" spans="1:4" s="44" customFormat="1" ht="54.75" customHeight="1">
      <c r="A21" s="109" t="s">
        <v>26</v>
      </c>
      <c r="B21" s="111" t="s">
        <v>27</v>
      </c>
      <c r="C21" s="51" t="s">
        <v>28</v>
      </c>
      <c r="D21" s="51" t="s">
        <v>46</v>
      </c>
    </row>
    <row r="22" spans="1:4" s="57" customFormat="1" ht="20.25" customHeight="1">
      <c r="A22" s="110"/>
      <c r="B22" s="112"/>
      <c r="C22" s="56">
        <v>42460</v>
      </c>
      <c r="D22" s="56">
        <v>42370</v>
      </c>
    </row>
    <row r="23" spans="1:4" ht="15.75" customHeight="1">
      <c r="A23" s="80" t="s">
        <v>158</v>
      </c>
      <c r="B23" s="9"/>
      <c r="C23" s="7"/>
      <c r="D23" s="7"/>
    </row>
    <row r="24" spans="1:4" ht="15">
      <c r="A24" s="8" t="s">
        <v>62</v>
      </c>
      <c r="B24" s="9" t="s">
        <v>93</v>
      </c>
      <c r="C24" s="91">
        <v>3651406</v>
      </c>
      <c r="D24" s="91">
        <v>4782924</v>
      </c>
    </row>
    <row r="25" spans="1:4" ht="15">
      <c r="A25" s="8" t="s">
        <v>75</v>
      </c>
      <c r="B25" s="9" t="s">
        <v>94</v>
      </c>
      <c r="C25" s="91"/>
      <c r="D25" s="91"/>
    </row>
    <row r="26" spans="1:4" ht="15">
      <c r="A26" s="8" t="s">
        <v>139</v>
      </c>
      <c r="B26" s="9" t="s">
        <v>95</v>
      </c>
      <c r="C26" s="91"/>
      <c r="D26" s="91"/>
    </row>
    <row r="27" spans="1:4" ht="30.75">
      <c r="A27" s="8" t="s">
        <v>140</v>
      </c>
      <c r="B27" s="9" t="s">
        <v>96</v>
      </c>
      <c r="C27" s="91"/>
      <c r="D27" s="91"/>
    </row>
    <row r="28" spans="1:4" ht="15">
      <c r="A28" s="8" t="s">
        <v>141</v>
      </c>
      <c r="B28" s="9" t="s">
        <v>97</v>
      </c>
      <c r="C28" s="91"/>
      <c r="D28" s="91"/>
    </row>
    <row r="29" spans="1:4" ht="15">
      <c r="A29" s="8" t="s">
        <v>142</v>
      </c>
      <c r="B29" s="9" t="s">
        <v>98</v>
      </c>
      <c r="C29" s="91">
        <f>C30+C31</f>
        <v>182375</v>
      </c>
      <c r="D29" s="91">
        <f>D30+D31</f>
        <v>180217</v>
      </c>
    </row>
    <row r="30" spans="1:4" ht="15">
      <c r="A30" s="8" t="s">
        <v>63</v>
      </c>
      <c r="B30" s="9" t="s">
        <v>108</v>
      </c>
      <c r="C30" s="91">
        <v>171530</v>
      </c>
      <c r="D30" s="91">
        <v>169735</v>
      </c>
    </row>
    <row r="31" spans="1:4" ht="15">
      <c r="A31" s="69" t="s">
        <v>106</v>
      </c>
      <c r="B31" s="9" t="s">
        <v>109</v>
      </c>
      <c r="C31" s="91">
        <v>10845</v>
      </c>
      <c r="D31" s="91">
        <v>10482</v>
      </c>
    </row>
    <row r="32" spans="1:4" ht="23.25" customHeight="1">
      <c r="A32" s="8" t="s">
        <v>64</v>
      </c>
      <c r="B32" s="9" t="s">
        <v>99</v>
      </c>
      <c r="C32" s="91">
        <f>SUM(C33:C36)</f>
        <v>2427273</v>
      </c>
      <c r="D32" s="91">
        <f>SUM(D33:D36)</f>
        <v>2263289</v>
      </c>
    </row>
    <row r="33" spans="1:4" ht="15">
      <c r="A33" s="8" t="s">
        <v>65</v>
      </c>
      <c r="B33" s="9" t="s">
        <v>143</v>
      </c>
      <c r="C33" s="91">
        <v>2434887</v>
      </c>
      <c r="D33" s="91">
        <v>2270207</v>
      </c>
    </row>
    <row r="34" spans="1:4" ht="15">
      <c r="A34" s="8" t="s">
        <v>66</v>
      </c>
      <c r="B34" s="9" t="s">
        <v>144</v>
      </c>
      <c r="C34" s="91">
        <v>0</v>
      </c>
      <c r="D34" s="91">
        <v>0</v>
      </c>
    </row>
    <row r="35" spans="1:4" ht="15">
      <c r="A35" s="8" t="s">
        <v>67</v>
      </c>
      <c r="B35" s="9" t="s">
        <v>145</v>
      </c>
      <c r="C35" s="91">
        <v>0</v>
      </c>
      <c r="D35" s="91">
        <v>0</v>
      </c>
    </row>
    <row r="36" spans="1:4" ht="15">
      <c r="A36" s="8" t="s">
        <v>68</v>
      </c>
      <c r="B36" s="9" t="s">
        <v>146</v>
      </c>
      <c r="C36" s="91">
        <v>-7614</v>
      </c>
      <c r="D36" s="91">
        <v>-6918</v>
      </c>
    </row>
    <row r="37" spans="1:4" ht="15">
      <c r="A37" s="10" t="s">
        <v>147</v>
      </c>
      <c r="B37" s="9" t="s">
        <v>107</v>
      </c>
      <c r="C37" s="91">
        <v>24778</v>
      </c>
      <c r="D37" s="91">
        <v>0</v>
      </c>
    </row>
    <row r="38" spans="1:4" ht="15">
      <c r="A38" s="10" t="s">
        <v>69</v>
      </c>
      <c r="B38" s="9" t="s">
        <v>110</v>
      </c>
      <c r="C38" s="91">
        <f>SUM(C39:C44)</f>
        <v>1422155</v>
      </c>
      <c r="D38" s="91">
        <f>SUM(D39:D44)</f>
        <v>1222315</v>
      </c>
    </row>
    <row r="39" spans="1:4" ht="15">
      <c r="A39" s="10" t="s">
        <v>70</v>
      </c>
      <c r="B39" s="9" t="s">
        <v>133</v>
      </c>
      <c r="C39" s="91">
        <v>268918</v>
      </c>
      <c r="D39" s="91">
        <v>270598</v>
      </c>
    </row>
    <row r="40" spans="1:4" ht="15">
      <c r="A40" s="10" t="s">
        <v>71</v>
      </c>
      <c r="B40" s="9" t="s">
        <v>152</v>
      </c>
      <c r="C40" s="91">
        <v>160</v>
      </c>
      <c r="D40" s="91">
        <v>160</v>
      </c>
    </row>
    <row r="41" spans="1:4" ht="15">
      <c r="A41" s="10" t="s">
        <v>49</v>
      </c>
      <c r="B41" s="9" t="s">
        <v>153</v>
      </c>
      <c r="C41" s="91"/>
      <c r="D41" s="91"/>
    </row>
    <row r="42" spans="1:4" ht="15">
      <c r="A42" s="10" t="s">
        <v>72</v>
      </c>
      <c r="B42" s="9" t="s">
        <v>154</v>
      </c>
      <c r="C42" s="91">
        <v>113386</v>
      </c>
      <c r="D42" s="91">
        <v>103414</v>
      </c>
    </row>
    <row r="43" spans="1:4" ht="15">
      <c r="A43" s="8" t="s">
        <v>131</v>
      </c>
      <c r="B43" s="9" t="s">
        <v>155</v>
      </c>
      <c r="C43" s="91">
        <v>0</v>
      </c>
      <c r="D43" s="91">
        <v>0</v>
      </c>
    </row>
    <row r="44" spans="1:4" ht="30.75">
      <c r="A44" s="8" t="s">
        <v>74</v>
      </c>
      <c r="B44" s="9" t="s">
        <v>221</v>
      </c>
      <c r="C44" s="91">
        <v>1039691</v>
      </c>
      <c r="D44" s="91">
        <v>848143</v>
      </c>
    </row>
    <row r="45" spans="1:4" ht="15">
      <c r="A45" s="8" t="s">
        <v>38</v>
      </c>
      <c r="B45" s="9" t="s">
        <v>148</v>
      </c>
      <c r="C45" s="91">
        <f>SUM(C46:C48)</f>
        <v>862573</v>
      </c>
      <c r="D45" s="91">
        <f>SUM(D46:D48)</f>
        <v>319444</v>
      </c>
    </row>
    <row r="46" spans="1:4" ht="15">
      <c r="A46" s="68" t="s">
        <v>6</v>
      </c>
      <c r="B46" s="9" t="s">
        <v>149</v>
      </c>
      <c r="C46" s="91">
        <v>636564</v>
      </c>
      <c r="D46" s="91">
        <v>160397</v>
      </c>
    </row>
    <row r="47" spans="1:4" ht="21" customHeight="1">
      <c r="A47" s="8" t="s">
        <v>73</v>
      </c>
      <c r="B47" s="9" t="s">
        <v>150</v>
      </c>
      <c r="C47" s="91">
        <v>3520</v>
      </c>
      <c r="D47" s="91">
        <v>109661</v>
      </c>
    </row>
    <row r="48" spans="1:4" ht="17.25" customHeight="1">
      <c r="A48" s="8" t="s">
        <v>38</v>
      </c>
      <c r="B48" s="9" t="s">
        <v>151</v>
      </c>
      <c r="C48" s="91">
        <v>222489</v>
      </c>
      <c r="D48" s="91">
        <v>49386</v>
      </c>
    </row>
    <row r="49" spans="1:4" s="81" customFormat="1" ht="15">
      <c r="A49" s="80" t="s">
        <v>156</v>
      </c>
      <c r="B49" s="78">
        <v>100</v>
      </c>
      <c r="C49" s="92">
        <f>C24+C25+C26+C27+C28+C29+C32+C37+C38+C45</f>
        <v>8570560</v>
      </c>
      <c r="D49" s="92">
        <f>D24+D25+D26+D27+D28+D29+D32+D37+D38+D45</f>
        <v>8768189</v>
      </c>
    </row>
    <row r="50" spans="1:4" ht="15">
      <c r="A50" s="8" t="s">
        <v>157</v>
      </c>
      <c r="B50" s="9" t="s">
        <v>29</v>
      </c>
      <c r="C50" s="91"/>
      <c r="D50" s="91"/>
    </row>
    <row r="51" spans="1:4" ht="15">
      <c r="A51" s="80" t="s">
        <v>213</v>
      </c>
      <c r="B51" s="9"/>
      <c r="C51" s="91"/>
      <c r="D51" s="91"/>
    </row>
    <row r="52" spans="1:4" ht="15">
      <c r="A52" s="8" t="s">
        <v>75</v>
      </c>
      <c r="B52" s="9" t="s">
        <v>159</v>
      </c>
      <c r="C52" s="91"/>
      <c r="D52" s="91"/>
    </row>
    <row r="53" spans="1:4" ht="15">
      <c r="A53" s="68" t="s">
        <v>139</v>
      </c>
      <c r="B53" s="9" t="s">
        <v>40</v>
      </c>
      <c r="C53" s="91"/>
      <c r="D53" s="91"/>
    </row>
    <row r="54" spans="1:4" ht="30.75">
      <c r="A54" s="68" t="s">
        <v>140</v>
      </c>
      <c r="B54" s="9" t="s">
        <v>61</v>
      </c>
      <c r="C54" s="91"/>
      <c r="D54" s="91"/>
    </row>
    <row r="55" spans="1:4" ht="15">
      <c r="A55" s="68" t="s">
        <v>141</v>
      </c>
      <c r="B55" s="9" t="s">
        <v>161</v>
      </c>
      <c r="C55" s="91"/>
      <c r="D55" s="91"/>
    </row>
    <row r="56" spans="1:4" ht="15">
      <c r="A56" s="68" t="s">
        <v>160</v>
      </c>
      <c r="B56" s="9" t="s">
        <v>162</v>
      </c>
      <c r="C56" s="91"/>
      <c r="D56" s="91"/>
    </row>
    <row r="57" spans="1:4" ht="18.75" customHeight="1">
      <c r="A57" s="8" t="s">
        <v>76</v>
      </c>
      <c r="B57" s="9" t="s">
        <v>163</v>
      </c>
      <c r="C57" s="91">
        <v>57050</v>
      </c>
      <c r="D57" s="91">
        <v>57050</v>
      </c>
    </row>
    <row r="58" spans="1:4" ht="15">
      <c r="A58" s="8" t="s">
        <v>65</v>
      </c>
      <c r="B58" s="9" t="s">
        <v>164</v>
      </c>
      <c r="C58" s="91">
        <v>56406</v>
      </c>
      <c r="D58" s="91">
        <v>56406</v>
      </c>
    </row>
    <row r="59" spans="1:4" ht="15">
      <c r="A59" s="8" t="s">
        <v>66</v>
      </c>
      <c r="B59" s="9" t="s">
        <v>165</v>
      </c>
      <c r="C59" s="91"/>
      <c r="D59" s="91"/>
    </row>
    <row r="60" spans="1:4" ht="15">
      <c r="A60" s="8" t="s">
        <v>67</v>
      </c>
      <c r="B60" s="9" t="s">
        <v>166</v>
      </c>
      <c r="C60" s="91">
        <v>644</v>
      </c>
      <c r="D60" s="91">
        <v>644</v>
      </c>
    </row>
    <row r="61" spans="1:4" ht="15">
      <c r="A61" s="8" t="s">
        <v>35</v>
      </c>
      <c r="B61" s="9" t="s">
        <v>167</v>
      </c>
      <c r="C61" s="91">
        <v>555000</v>
      </c>
      <c r="D61" s="91">
        <v>0</v>
      </c>
    </row>
    <row r="62" spans="1:4" ht="15">
      <c r="A62" s="8" t="s">
        <v>271</v>
      </c>
      <c r="B62" s="9" t="s">
        <v>167</v>
      </c>
      <c r="C62" s="91"/>
      <c r="D62" s="91"/>
    </row>
    <row r="63" spans="1:4" ht="15">
      <c r="A63" s="8" t="s">
        <v>168</v>
      </c>
      <c r="B63" s="9" t="s">
        <v>169</v>
      </c>
      <c r="C63" s="91">
        <v>0</v>
      </c>
      <c r="D63" s="91">
        <v>0</v>
      </c>
    </row>
    <row r="64" spans="1:4" ht="15">
      <c r="A64" s="8" t="s">
        <v>4</v>
      </c>
      <c r="B64" s="9" t="s">
        <v>170</v>
      </c>
      <c r="C64" s="91">
        <v>11450687</v>
      </c>
      <c r="D64" s="91">
        <v>11198084</v>
      </c>
    </row>
    <row r="65" spans="1:4" ht="15">
      <c r="A65" s="8" t="s">
        <v>77</v>
      </c>
      <c r="B65" s="9" t="s">
        <v>171</v>
      </c>
      <c r="C65" s="91"/>
      <c r="D65" s="91"/>
    </row>
    <row r="66" spans="1:4" ht="15">
      <c r="A66" s="10" t="s">
        <v>78</v>
      </c>
      <c r="B66" s="9" t="s">
        <v>127</v>
      </c>
      <c r="C66" s="91"/>
      <c r="D66" s="91"/>
    </row>
    <row r="67" spans="1:4" ht="15">
      <c r="A67" s="8" t="s">
        <v>79</v>
      </c>
      <c r="B67" s="9" t="s">
        <v>5</v>
      </c>
      <c r="C67" s="91">
        <v>218347</v>
      </c>
      <c r="D67" s="91">
        <v>229435</v>
      </c>
    </row>
    <row r="68" spans="1:4" ht="15">
      <c r="A68" s="8" t="s">
        <v>80</v>
      </c>
      <c r="B68" s="9" t="s">
        <v>41</v>
      </c>
      <c r="C68" s="91"/>
      <c r="D68" s="91">
        <v>0</v>
      </c>
    </row>
    <row r="69" spans="1:6" s="81" customFormat="1" ht="15">
      <c r="A69" s="8" t="s">
        <v>81</v>
      </c>
      <c r="B69" s="9" t="s">
        <v>172</v>
      </c>
      <c r="C69" s="91">
        <v>3530</v>
      </c>
      <c r="D69" s="91">
        <v>115908</v>
      </c>
      <c r="E69" s="1"/>
      <c r="F69" s="1"/>
    </row>
    <row r="70" spans="1:4" s="81" customFormat="1" ht="15">
      <c r="A70" s="80" t="s">
        <v>173</v>
      </c>
      <c r="B70" s="78">
        <v>200</v>
      </c>
      <c r="C70" s="92">
        <f>C52+C53+C54+C55+C56+C57+C61+C62+C63+C64+C65+C66+C67+C68+C69</f>
        <v>12284614</v>
      </c>
      <c r="D70" s="92">
        <f>D52+D53+D54+D55+D56+D57+D61+D63+D64+D65+D66+D67+D68+D69</f>
        <v>11600477</v>
      </c>
    </row>
    <row r="71" spans="1:6" ht="15">
      <c r="A71" s="80" t="s">
        <v>174</v>
      </c>
      <c r="B71" s="78"/>
      <c r="C71" s="92">
        <f>C70+C49</f>
        <v>20855174</v>
      </c>
      <c r="D71" s="92">
        <f>D70+D49</f>
        <v>20368666</v>
      </c>
      <c r="E71" s="81"/>
      <c r="F71" s="81"/>
    </row>
    <row r="72" spans="1:4" ht="15">
      <c r="A72" s="11"/>
      <c r="B72" s="39"/>
      <c r="C72" s="12"/>
      <c r="D72" s="12"/>
    </row>
    <row r="73" spans="1:6" s="44" customFormat="1" ht="15">
      <c r="A73" s="13"/>
      <c r="B73" s="39"/>
      <c r="C73" s="94"/>
      <c r="D73" s="14"/>
      <c r="E73" s="1"/>
      <c r="F73" s="1"/>
    </row>
    <row r="74" spans="1:6" ht="30.75">
      <c r="A74" s="42" t="s">
        <v>219</v>
      </c>
      <c r="B74" s="43" t="s">
        <v>27</v>
      </c>
      <c r="C74" s="106" t="s">
        <v>28</v>
      </c>
      <c r="D74" s="106" t="s">
        <v>46</v>
      </c>
      <c r="E74" s="44"/>
      <c r="F74" s="44"/>
    </row>
    <row r="75" spans="1:4" ht="15">
      <c r="A75" s="80" t="s">
        <v>214</v>
      </c>
      <c r="B75" s="9"/>
      <c r="C75" s="7"/>
      <c r="D75" s="7"/>
    </row>
    <row r="76" spans="1:4" ht="15">
      <c r="A76" s="8" t="s">
        <v>175</v>
      </c>
      <c r="B76" s="9" t="s">
        <v>176</v>
      </c>
      <c r="C76" s="91">
        <v>400000</v>
      </c>
      <c r="D76" s="91">
        <v>400200</v>
      </c>
    </row>
    <row r="77" spans="1:4" ht="15">
      <c r="A77" s="68" t="s">
        <v>139</v>
      </c>
      <c r="B77" s="9" t="s">
        <v>23</v>
      </c>
      <c r="C77" s="91"/>
      <c r="D77" s="91"/>
    </row>
    <row r="78" spans="1:4" ht="15">
      <c r="A78" s="8" t="s">
        <v>37</v>
      </c>
      <c r="B78" s="9" t="s">
        <v>177</v>
      </c>
      <c r="C78" s="91"/>
      <c r="D78" s="91"/>
    </row>
    <row r="79" spans="1:4" ht="15">
      <c r="A79" s="8" t="s">
        <v>84</v>
      </c>
      <c r="B79" s="9" t="s">
        <v>179</v>
      </c>
      <c r="C79" s="91">
        <f>C80+C81+C82</f>
        <v>1285752</v>
      </c>
      <c r="D79" s="91">
        <f>D80+D81+D82</f>
        <v>1486711.9949999973</v>
      </c>
    </row>
    <row r="80" spans="1:4" ht="15">
      <c r="A80" s="8" t="s">
        <v>85</v>
      </c>
      <c r="B80" s="9" t="s">
        <v>180</v>
      </c>
      <c r="C80" s="91">
        <v>1285752</v>
      </c>
      <c r="D80" s="91">
        <v>1486711.9949999973</v>
      </c>
    </row>
    <row r="81" spans="1:4" ht="15">
      <c r="A81" s="8" t="s">
        <v>86</v>
      </c>
      <c r="B81" s="9" t="s">
        <v>181</v>
      </c>
      <c r="C81" s="91">
        <v>0</v>
      </c>
      <c r="D81" s="91">
        <v>0</v>
      </c>
    </row>
    <row r="82" spans="1:4" ht="15">
      <c r="A82" s="8" t="s">
        <v>9</v>
      </c>
      <c r="B82" s="9" t="s">
        <v>182</v>
      </c>
      <c r="C82" s="91"/>
      <c r="D82" s="91">
        <v>0</v>
      </c>
    </row>
    <row r="83" spans="1:4" ht="15">
      <c r="A83" s="8" t="s">
        <v>184</v>
      </c>
      <c r="B83" s="9" t="s">
        <v>183</v>
      </c>
      <c r="C83" s="91">
        <v>301220</v>
      </c>
      <c r="D83" s="91">
        <v>291436</v>
      </c>
    </row>
    <row r="84" spans="1:4" ht="15">
      <c r="A84" s="69" t="s">
        <v>185</v>
      </c>
      <c r="B84" s="9" t="s">
        <v>7</v>
      </c>
      <c r="C84" s="91">
        <v>0</v>
      </c>
      <c r="D84" s="91">
        <v>30222</v>
      </c>
    </row>
    <row r="85" spans="1:6" s="32" customFormat="1" ht="15">
      <c r="A85" s="8" t="s">
        <v>138</v>
      </c>
      <c r="B85" s="9" t="s">
        <v>186</v>
      </c>
      <c r="C85" s="91">
        <v>170455</v>
      </c>
      <c r="D85" s="91">
        <v>4455</v>
      </c>
      <c r="E85" s="1"/>
      <c r="F85" s="1"/>
    </row>
    <row r="86" spans="1:4" s="32" customFormat="1" ht="15">
      <c r="A86" s="8" t="s">
        <v>34</v>
      </c>
      <c r="B86" s="9" t="s">
        <v>178</v>
      </c>
      <c r="C86" s="91">
        <f>C87+C88+C89+C90+C91</f>
        <v>439333</v>
      </c>
      <c r="D86" s="91">
        <f>D87+D88+D89+D90+D91</f>
        <v>146798</v>
      </c>
    </row>
    <row r="87" spans="1:4" s="32" customFormat="1" ht="15">
      <c r="A87" s="8" t="s">
        <v>82</v>
      </c>
      <c r="B87" s="9" t="s">
        <v>187</v>
      </c>
      <c r="C87" s="91">
        <v>168881</v>
      </c>
      <c r="D87" s="91">
        <v>40372</v>
      </c>
    </row>
    <row r="88" spans="1:4" s="32" customFormat="1" ht="15">
      <c r="A88" s="8" t="s">
        <v>83</v>
      </c>
      <c r="B88" s="9" t="s">
        <v>188</v>
      </c>
      <c r="C88" s="91">
        <v>30215</v>
      </c>
      <c r="D88" s="91">
        <v>49056</v>
      </c>
    </row>
    <row r="89" spans="1:6" ht="15">
      <c r="A89" s="68" t="s">
        <v>87</v>
      </c>
      <c r="B89" s="9" t="s">
        <v>189</v>
      </c>
      <c r="C89" s="91">
        <v>0</v>
      </c>
      <c r="D89" s="91">
        <v>0</v>
      </c>
      <c r="E89" s="32"/>
      <c r="F89" s="32"/>
    </row>
    <row r="90" spans="1:4" ht="15">
      <c r="A90" s="8" t="s">
        <v>34</v>
      </c>
      <c r="B90" s="9" t="s">
        <v>190</v>
      </c>
      <c r="C90" s="91">
        <v>240237</v>
      </c>
      <c r="D90" s="91">
        <v>57370</v>
      </c>
    </row>
    <row r="91" spans="1:6" s="81" customFormat="1" ht="15">
      <c r="A91" s="68" t="s">
        <v>15</v>
      </c>
      <c r="B91" s="9" t="s">
        <v>191</v>
      </c>
      <c r="C91" s="91"/>
      <c r="D91" s="91"/>
      <c r="E91" s="1"/>
      <c r="F91" s="1"/>
    </row>
    <row r="92" spans="1:6" ht="15">
      <c r="A92" s="80" t="s">
        <v>192</v>
      </c>
      <c r="B92" s="78">
        <v>300</v>
      </c>
      <c r="C92" s="92">
        <f>C76+C77+C78+C79+C83+C84+C85+C86</f>
        <v>2596760</v>
      </c>
      <c r="D92" s="92">
        <f>D76+D77+D78+D79+D83+D84+D85+D86</f>
        <v>2359822.9949999973</v>
      </c>
      <c r="E92" s="81"/>
      <c r="F92" s="81"/>
    </row>
    <row r="93" spans="1:4" ht="15">
      <c r="A93" s="8" t="s">
        <v>193</v>
      </c>
      <c r="B93" s="9" t="s">
        <v>12</v>
      </c>
      <c r="C93" s="91"/>
      <c r="D93" s="91"/>
    </row>
    <row r="94" spans="1:4" ht="15">
      <c r="A94" s="80" t="s">
        <v>215</v>
      </c>
      <c r="B94" s="9"/>
      <c r="C94" s="7"/>
      <c r="D94" s="7"/>
    </row>
    <row r="95" spans="1:4" ht="15">
      <c r="A95" s="8" t="s">
        <v>175</v>
      </c>
      <c r="B95" s="9" t="s">
        <v>194</v>
      </c>
      <c r="C95" s="91">
        <v>2110</v>
      </c>
      <c r="D95" s="91">
        <v>2110</v>
      </c>
    </row>
    <row r="96" spans="1:4" ht="15">
      <c r="A96" s="68" t="s">
        <v>139</v>
      </c>
      <c r="B96" s="9" t="s">
        <v>30</v>
      </c>
      <c r="C96" s="91"/>
      <c r="D96" s="91"/>
    </row>
    <row r="97" spans="1:4" ht="15">
      <c r="A97" s="68" t="s">
        <v>16</v>
      </c>
      <c r="B97" s="9" t="s">
        <v>31</v>
      </c>
      <c r="C97" s="91"/>
      <c r="D97" s="91"/>
    </row>
    <row r="98" spans="1:4" ht="15">
      <c r="A98" s="8" t="s">
        <v>88</v>
      </c>
      <c r="B98" s="9" t="s">
        <v>32</v>
      </c>
      <c r="C98" s="91"/>
      <c r="D98" s="91"/>
    </row>
    <row r="99" spans="1:4" ht="15">
      <c r="A99" s="8" t="s">
        <v>85</v>
      </c>
      <c r="B99" s="9" t="s">
        <v>195</v>
      </c>
      <c r="C99" s="91"/>
      <c r="D99" s="91"/>
    </row>
    <row r="100" spans="1:4" ht="15">
      <c r="A100" s="8" t="s">
        <v>89</v>
      </c>
      <c r="B100" s="9" t="s">
        <v>196</v>
      </c>
      <c r="C100" s="91"/>
      <c r="D100" s="91"/>
    </row>
    <row r="101" spans="1:4" ht="15">
      <c r="A101" s="8" t="s">
        <v>9</v>
      </c>
      <c r="B101" s="9" t="s">
        <v>197</v>
      </c>
      <c r="C101" s="91"/>
      <c r="D101" s="91"/>
    </row>
    <row r="102" spans="1:4" ht="15">
      <c r="A102" s="8" t="s">
        <v>198</v>
      </c>
      <c r="B102" s="9" t="s">
        <v>199</v>
      </c>
      <c r="C102" s="91">
        <v>53315</v>
      </c>
      <c r="D102" s="91">
        <v>53315</v>
      </c>
    </row>
    <row r="103" spans="1:4" ht="15">
      <c r="A103" s="8" t="s">
        <v>90</v>
      </c>
      <c r="B103" s="9" t="s">
        <v>13</v>
      </c>
      <c r="C103" s="91">
        <v>1412109</v>
      </c>
      <c r="D103" s="91">
        <v>1412109</v>
      </c>
    </row>
    <row r="104" spans="1:6" s="81" customFormat="1" ht="15">
      <c r="A104" s="8" t="s">
        <v>91</v>
      </c>
      <c r="B104" s="9" t="s">
        <v>14</v>
      </c>
      <c r="C104" s="91">
        <v>0</v>
      </c>
      <c r="D104" s="91">
        <v>0</v>
      </c>
      <c r="E104" s="1"/>
      <c r="F104" s="1"/>
    </row>
    <row r="105" spans="1:6" ht="15">
      <c r="A105" s="80" t="s">
        <v>216</v>
      </c>
      <c r="B105" s="78">
        <v>400</v>
      </c>
      <c r="C105" s="92">
        <f>C95+C102+C103+C96+C97+C98</f>
        <v>1467534</v>
      </c>
      <c r="D105" s="92">
        <f>D95+D102+D103+D96+D97+D98</f>
        <v>1467534</v>
      </c>
      <c r="E105" s="81"/>
      <c r="F105" s="81"/>
    </row>
    <row r="106" spans="1:4" ht="15">
      <c r="A106" s="80" t="s">
        <v>218</v>
      </c>
      <c r="B106" s="9"/>
      <c r="C106" s="7"/>
      <c r="D106" s="7"/>
    </row>
    <row r="107" spans="1:4" ht="15">
      <c r="A107" s="8" t="s">
        <v>200</v>
      </c>
      <c r="B107" s="9" t="s">
        <v>201</v>
      </c>
      <c r="C107" s="91">
        <v>46662</v>
      </c>
      <c r="D107" s="91">
        <v>46662.00499999999</v>
      </c>
    </row>
    <row r="108" spans="1:4" ht="15">
      <c r="A108" s="8" t="s">
        <v>17</v>
      </c>
      <c r="B108" s="9" t="s">
        <v>202</v>
      </c>
      <c r="C108" s="91">
        <v>7009</v>
      </c>
      <c r="D108" s="91">
        <v>7009</v>
      </c>
    </row>
    <row r="109" spans="1:4" ht="15">
      <c r="A109" s="8" t="s">
        <v>25</v>
      </c>
      <c r="B109" s="9" t="s">
        <v>203</v>
      </c>
      <c r="C109" s="91"/>
      <c r="D109" s="91"/>
    </row>
    <row r="110" spans="1:4" ht="15">
      <c r="A110" s="8" t="s">
        <v>92</v>
      </c>
      <c r="B110" s="9" t="s">
        <v>204</v>
      </c>
      <c r="C110" s="91">
        <v>7455</v>
      </c>
      <c r="D110" s="91">
        <v>7455</v>
      </c>
    </row>
    <row r="111" spans="1:4" ht="15" outlineLevel="1">
      <c r="A111" s="8" t="s">
        <v>208</v>
      </c>
      <c r="B111" s="9" t="s">
        <v>205</v>
      </c>
      <c r="C111" s="91">
        <f>D111+C112+C113</f>
        <v>16729754</v>
      </c>
      <c r="D111" s="91">
        <v>16480183</v>
      </c>
    </row>
    <row r="112" spans="1:4" ht="15" outlineLevel="1">
      <c r="A112" s="8" t="s">
        <v>129</v>
      </c>
      <c r="B112" s="9" t="s">
        <v>206</v>
      </c>
      <c r="C112" s="91">
        <f>'ф2'!C54</f>
        <v>249571</v>
      </c>
      <c r="D112" s="91">
        <v>3563565</v>
      </c>
    </row>
    <row r="113" spans="1:6" s="81" customFormat="1" ht="15">
      <c r="A113" s="8" t="s">
        <v>130</v>
      </c>
      <c r="B113" s="9" t="s">
        <v>207</v>
      </c>
      <c r="C113" s="91"/>
      <c r="D113" s="91"/>
      <c r="E113" s="1"/>
      <c r="F113" s="1"/>
    </row>
    <row r="114" spans="1:6" ht="30.75">
      <c r="A114" s="80" t="s">
        <v>217</v>
      </c>
      <c r="B114" s="78" t="s">
        <v>212</v>
      </c>
      <c r="C114" s="92">
        <f>C107+C108+C109+C110+C111</f>
        <v>16790880</v>
      </c>
      <c r="D114" s="92">
        <f>D107+D108+D109+D110+D111</f>
        <v>16541309.005</v>
      </c>
      <c r="E114" s="81"/>
      <c r="F114" s="81"/>
    </row>
    <row r="115" spans="1:6" s="81" customFormat="1" ht="15">
      <c r="A115" s="8" t="s">
        <v>209</v>
      </c>
      <c r="B115" s="9" t="s">
        <v>220</v>
      </c>
      <c r="C115" s="91"/>
      <c r="D115" s="91"/>
      <c r="E115" s="1"/>
      <c r="F115" s="1"/>
    </row>
    <row r="116" spans="1:4" s="81" customFormat="1" ht="15">
      <c r="A116" s="80" t="s">
        <v>210</v>
      </c>
      <c r="B116" s="78">
        <v>500</v>
      </c>
      <c r="C116" s="92">
        <f>C114+C115</f>
        <v>16790880</v>
      </c>
      <c r="D116" s="92">
        <f>D114+D115</f>
        <v>16541309.005</v>
      </c>
    </row>
    <row r="117" spans="1:6" ht="15.75" customHeight="1">
      <c r="A117" s="80" t="s">
        <v>211</v>
      </c>
      <c r="B117" s="78"/>
      <c r="C117" s="92">
        <f>C92+C93+C105+C116</f>
        <v>20855174</v>
      </c>
      <c r="D117" s="92">
        <f>D116+D105+D92</f>
        <v>20368666</v>
      </c>
      <c r="E117" s="81"/>
      <c r="F117" s="81"/>
    </row>
    <row r="118" spans="1:4" ht="15.75" customHeight="1">
      <c r="A118" s="15"/>
      <c r="C118" s="103">
        <f>C71-C117</f>
        <v>0</v>
      </c>
      <c r="D118" s="104">
        <f>D71-D117</f>
        <v>0</v>
      </c>
    </row>
    <row r="119" spans="1:4" ht="15.75" customHeight="1">
      <c r="A119" s="15"/>
      <c r="C119" s="33"/>
      <c r="D119" s="33"/>
    </row>
    <row r="120" spans="1:4" ht="15.75" customHeight="1">
      <c r="A120" s="15"/>
      <c r="C120" s="33"/>
      <c r="D120" s="33"/>
    </row>
    <row r="121" spans="1:4" ht="15.75" customHeight="1">
      <c r="A121" s="15" t="s">
        <v>268</v>
      </c>
      <c r="D121" s="87"/>
    </row>
    <row r="122" spans="1:2" ht="15.75" customHeight="1">
      <c r="A122" s="16" t="s">
        <v>264</v>
      </c>
      <c r="B122" s="40"/>
    </row>
    <row r="123" spans="1:4" ht="15.75" customHeight="1">
      <c r="A123" s="15" t="s">
        <v>0</v>
      </c>
      <c r="B123" s="41"/>
      <c r="C123" s="33"/>
      <c r="D123" s="87"/>
    </row>
    <row r="124" spans="1:2" ht="15.75" customHeight="1">
      <c r="A124" s="16" t="s">
        <v>265</v>
      </c>
      <c r="B124" s="40"/>
    </row>
    <row r="125" spans="1:2" ht="15.75" customHeight="1">
      <c r="A125" s="15" t="s">
        <v>1</v>
      </c>
      <c r="B125" s="41"/>
    </row>
    <row r="126" ht="15.75" customHeight="1">
      <c r="B126" s="41"/>
    </row>
    <row r="127" ht="15.75" customHeight="1">
      <c r="B127" s="41"/>
    </row>
  </sheetData>
  <sheetProtection/>
  <mergeCells count="4">
    <mergeCell ref="A7:D7"/>
    <mergeCell ref="B8:C8"/>
    <mergeCell ref="A21:A22"/>
    <mergeCell ref="B21:B22"/>
  </mergeCells>
  <dataValidations count="2">
    <dataValidation type="list" allowBlank="1" showInputMessage="1" showErrorMessage="1" sqref="C22">
      <formula1>конец</formula1>
    </dataValidation>
    <dataValidation type="list" allowBlank="1" showInputMessage="1" showErrorMessage="1" sqref="D22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E93"/>
  <sheetViews>
    <sheetView zoomScale="75" zoomScaleNormal="75" zoomScalePageLayoutView="0" workbookViewId="0" topLeftCell="A1">
      <selection activeCell="G28" sqref="G28"/>
    </sheetView>
  </sheetViews>
  <sheetFormatPr defaultColWidth="9.125" defaultRowHeight="12.75"/>
  <cols>
    <col min="1" max="1" width="56.625" style="6" customWidth="1"/>
    <col min="2" max="2" width="9.125" style="46" customWidth="1"/>
    <col min="3" max="4" width="18.375" style="22" customWidth="1"/>
    <col min="5" max="5" width="13.875" style="15" bestFit="1" customWidth="1"/>
    <col min="6" max="16384" width="9.125" style="15" customWidth="1"/>
  </cols>
  <sheetData>
    <row r="1" spans="3:4" ht="15">
      <c r="C1" s="99"/>
      <c r="D1" s="105" t="s">
        <v>42</v>
      </c>
    </row>
    <row r="2" spans="3:4" ht="15">
      <c r="C2" s="99"/>
      <c r="D2" s="105" t="s">
        <v>43</v>
      </c>
    </row>
    <row r="3" spans="3:4" ht="15">
      <c r="C3" s="99"/>
      <c r="D3" s="105" t="s">
        <v>44</v>
      </c>
    </row>
    <row r="4" spans="3:4" ht="15">
      <c r="C4" s="99"/>
      <c r="D4" s="105" t="s">
        <v>269</v>
      </c>
    </row>
    <row r="6" spans="2:4" ht="15">
      <c r="B6" s="38"/>
      <c r="C6" s="18"/>
      <c r="D6" s="18"/>
    </row>
    <row r="7" spans="1:4" ht="15">
      <c r="A7" s="6" t="s">
        <v>11</v>
      </c>
      <c r="B7" s="38"/>
      <c r="C7" s="5"/>
      <c r="D7" s="5"/>
    </row>
    <row r="8" spans="2:4" ht="15">
      <c r="B8" s="38"/>
      <c r="C8" s="5"/>
      <c r="D8" s="5"/>
    </row>
    <row r="9" spans="1:4" ht="15">
      <c r="A9" s="113" t="s">
        <v>274</v>
      </c>
      <c r="B9" s="113"/>
      <c r="C9" s="113"/>
      <c r="D9" s="113"/>
    </row>
    <row r="10" spans="1:4" ht="15">
      <c r="A10" s="113" t="s">
        <v>128</v>
      </c>
      <c r="B10" s="113"/>
      <c r="C10" s="113"/>
      <c r="D10" s="113"/>
    </row>
    <row r="11" spans="1:4" ht="15">
      <c r="A11" s="114">
        <f>'Баланс МСФО'!$B$8</f>
        <v>42460</v>
      </c>
      <c r="B11" s="114"/>
      <c r="C11" s="58"/>
      <c r="D11" s="58"/>
    </row>
    <row r="12" spans="1:2" ht="15">
      <c r="A12" s="17"/>
      <c r="B12" s="47"/>
    </row>
    <row r="13" ht="15">
      <c r="A13" s="6" t="s">
        <v>48</v>
      </c>
    </row>
    <row r="14" ht="15">
      <c r="A14" s="6" t="s">
        <v>45</v>
      </c>
    </row>
    <row r="15" ht="15">
      <c r="A15" s="6" t="s">
        <v>135</v>
      </c>
    </row>
    <row r="17" spans="3:4" ht="16.5" customHeight="1">
      <c r="C17" s="23"/>
      <c r="D17" s="23"/>
    </row>
    <row r="18" spans="1:4" s="16" customFormat="1" ht="13.5" thickBot="1">
      <c r="A18" s="21"/>
      <c r="B18" s="48"/>
      <c r="C18" s="19"/>
      <c r="D18" s="19" t="s">
        <v>8</v>
      </c>
    </row>
    <row r="19" spans="1:4" ht="47.25" customHeight="1" thickBot="1">
      <c r="A19" s="37" t="s">
        <v>2</v>
      </c>
      <c r="B19" s="66" t="s">
        <v>21</v>
      </c>
      <c r="C19" s="30" t="s">
        <v>3</v>
      </c>
      <c r="D19" s="30" t="s">
        <v>22</v>
      </c>
    </row>
    <row r="20" spans="1:4" s="20" customFormat="1" ht="12" customHeight="1" thickBot="1">
      <c r="A20" s="36">
        <v>1</v>
      </c>
      <c r="B20" s="49">
        <v>2</v>
      </c>
      <c r="C20" s="26">
        <v>3</v>
      </c>
      <c r="D20" s="26">
        <v>4</v>
      </c>
    </row>
    <row r="21" spans="1:4" ht="15">
      <c r="A21" s="59" t="s">
        <v>39</v>
      </c>
      <c r="B21" s="64" t="s">
        <v>93</v>
      </c>
      <c r="C21" s="98">
        <v>4061286</v>
      </c>
      <c r="D21" s="98">
        <v>4189495</v>
      </c>
    </row>
    <row r="22" spans="1:4" ht="15">
      <c r="A22" s="77" t="s">
        <v>224</v>
      </c>
      <c r="B22" s="61" t="s">
        <v>94</v>
      </c>
      <c r="C22" s="45">
        <v>3225178</v>
      </c>
      <c r="D22" s="45">
        <v>3101729</v>
      </c>
    </row>
    <row r="23" spans="1:5" ht="15">
      <c r="A23" s="60" t="s">
        <v>225</v>
      </c>
      <c r="B23" s="61" t="s">
        <v>95</v>
      </c>
      <c r="C23" s="7">
        <f>C21-C22</f>
        <v>836108</v>
      </c>
      <c r="D23" s="7">
        <f>D21-D22</f>
        <v>1087766</v>
      </c>
      <c r="E23" s="29"/>
    </row>
    <row r="24" spans="1:5" ht="15">
      <c r="A24" s="60" t="s">
        <v>56</v>
      </c>
      <c r="B24" s="61" t="s">
        <v>96</v>
      </c>
      <c r="C24" s="45">
        <v>114293</v>
      </c>
      <c r="D24" s="45">
        <v>102259</v>
      </c>
      <c r="E24" s="29"/>
    </row>
    <row r="25" spans="1:5" ht="15">
      <c r="A25" s="60" t="s">
        <v>19</v>
      </c>
      <c r="B25" s="61" t="s">
        <v>97</v>
      </c>
      <c r="C25" s="45">
        <v>418821</v>
      </c>
      <c r="D25" s="45">
        <v>387012</v>
      </c>
      <c r="E25" s="29"/>
    </row>
    <row r="26" spans="1:5" ht="15">
      <c r="A26" s="60" t="s">
        <v>20</v>
      </c>
      <c r="B26" s="61" t="s">
        <v>98</v>
      </c>
      <c r="C26" s="45">
        <v>1640</v>
      </c>
      <c r="D26" s="45">
        <v>1600</v>
      </c>
      <c r="E26" s="29"/>
    </row>
    <row r="27" spans="1:4" ht="15">
      <c r="A27" s="60" t="s">
        <v>18</v>
      </c>
      <c r="B27" s="61" t="s">
        <v>99</v>
      </c>
      <c r="C27" s="45">
        <v>10660</v>
      </c>
      <c r="D27" s="45">
        <v>15808</v>
      </c>
    </row>
    <row r="28" spans="1:5" s="76" customFormat="1" ht="30.75">
      <c r="A28" s="62" t="s">
        <v>226</v>
      </c>
      <c r="B28" s="63" t="s">
        <v>100</v>
      </c>
      <c r="C28" s="79">
        <f>C23-C24-C25-C26+C27</f>
        <v>312014</v>
      </c>
      <c r="D28" s="79">
        <f>D23-D24-D25-D26+D27</f>
        <v>612703</v>
      </c>
      <c r="E28" s="102"/>
    </row>
    <row r="29" spans="1:4" ht="15">
      <c r="A29" s="60" t="s">
        <v>227</v>
      </c>
      <c r="B29" s="61" t="s">
        <v>101</v>
      </c>
      <c r="C29" s="45">
        <v>125093</v>
      </c>
      <c r="D29" s="45">
        <v>48515</v>
      </c>
    </row>
    <row r="30" spans="1:4" s="20" customFormat="1" ht="15">
      <c r="A30" s="60" t="s">
        <v>228</v>
      </c>
      <c r="B30" s="61" t="s">
        <v>102</v>
      </c>
      <c r="C30" s="45">
        <v>4</v>
      </c>
      <c r="D30" s="45">
        <v>367</v>
      </c>
    </row>
    <row r="31" spans="1:4" s="20" customFormat="1" ht="46.5">
      <c r="A31" s="60" t="s">
        <v>229</v>
      </c>
      <c r="B31" s="61" t="s">
        <v>103</v>
      </c>
      <c r="C31" s="34"/>
      <c r="D31" s="34"/>
    </row>
    <row r="32" spans="1:4" s="20" customFormat="1" ht="15">
      <c r="A32" s="60" t="s">
        <v>230</v>
      </c>
      <c r="B32" s="61" t="s">
        <v>104</v>
      </c>
      <c r="C32" s="34"/>
      <c r="D32" s="34"/>
    </row>
    <row r="33" spans="1:4" s="20" customFormat="1" ht="15">
      <c r="A33" s="60" t="s">
        <v>231</v>
      </c>
      <c r="B33" s="61" t="s">
        <v>105</v>
      </c>
      <c r="C33" s="34"/>
      <c r="D33" s="34"/>
    </row>
    <row r="34" spans="1:5" ht="30.75">
      <c r="A34" s="62" t="s">
        <v>232</v>
      </c>
      <c r="B34" s="63" t="s">
        <v>233</v>
      </c>
      <c r="C34" s="65">
        <f>C28+C29-C30+C31+C32+C33</f>
        <v>437103</v>
      </c>
      <c r="D34" s="65">
        <f>D28+D29-D30+D31+D32+D33</f>
        <v>660851</v>
      </c>
      <c r="E34" s="29"/>
    </row>
    <row r="35" spans="1:4" ht="15">
      <c r="A35" s="60" t="s">
        <v>132</v>
      </c>
      <c r="B35" s="61" t="s">
        <v>29</v>
      </c>
      <c r="C35" s="45">
        <v>187532</v>
      </c>
      <c r="D35" s="45">
        <v>71681</v>
      </c>
    </row>
    <row r="36" spans="1:4" ht="46.5">
      <c r="A36" s="62" t="s">
        <v>235</v>
      </c>
      <c r="B36" s="63" t="s">
        <v>234</v>
      </c>
      <c r="C36" s="65">
        <f>C34-C35</f>
        <v>249571</v>
      </c>
      <c r="D36" s="65">
        <f>D34-D35</f>
        <v>589170</v>
      </c>
    </row>
    <row r="37" spans="1:4" ht="30.75">
      <c r="A37" s="60" t="s">
        <v>236</v>
      </c>
      <c r="B37" s="61" t="s">
        <v>237</v>
      </c>
      <c r="C37" s="91"/>
      <c r="D37" s="45"/>
    </row>
    <row r="38" spans="1:4" ht="30.75">
      <c r="A38" s="62" t="s">
        <v>238</v>
      </c>
      <c r="B38" s="63" t="s">
        <v>239</v>
      </c>
      <c r="C38" s="65">
        <f>C36+C37</f>
        <v>249571</v>
      </c>
      <c r="D38" s="65">
        <f>D36+D37</f>
        <v>589170</v>
      </c>
    </row>
    <row r="39" spans="1:4" ht="15">
      <c r="A39" s="85" t="s">
        <v>240</v>
      </c>
      <c r="B39" s="83"/>
      <c r="C39" s="84"/>
      <c r="D39" s="65"/>
    </row>
    <row r="40" spans="1:4" ht="15">
      <c r="A40" s="85" t="s">
        <v>241</v>
      </c>
      <c r="B40" s="83"/>
      <c r="C40" s="84"/>
      <c r="D40" s="65"/>
    </row>
    <row r="41" spans="1:4" s="76" customFormat="1" ht="30.75">
      <c r="A41" s="62" t="s">
        <v>242</v>
      </c>
      <c r="B41" s="63">
        <v>400</v>
      </c>
      <c r="C41" s="65"/>
      <c r="D41" s="65"/>
    </row>
    <row r="42" spans="1:4" ht="15">
      <c r="A42" s="60" t="s">
        <v>33</v>
      </c>
      <c r="B42" s="86"/>
      <c r="C42" s="45"/>
      <c r="D42" s="45"/>
    </row>
    <row r="43" spans="1:4" ht="15">
      <c r="A43" s="60" t="s">
        <v>243</v>
      </c>
      <c r="B43" s="82">
        <v>410</v>
      </c>
      <c r="C43" s="45"/>
      <c r="D43" s="45"/>
    </row>
    <row r="44" spans="1:4" ht="30.75">
      <c r="A44" s="60" t="s">
        <v>244</v>
      </c>
      <c r="B44" s="82">
        <v>411</v>
      </c>
      <c r="C44" s="45"/>
      <c r="D44" s="45"/>
    </row>
    <row r="45" spans="1:4" ht="46.5">
      <c r="A45" s="60" t="s">
        <v>245</v>
      </c>
      <c r="B45" s="82">
        <v>412</v>
      </c>
      <c r="C45" s="45"/>
      <c r="D45" s="45"/>
    </row>
    <row r="46" spans="1:4" ht="30.75">
      <c r="A46" s="60" t="s">
        <v>246</v>
      </c>
      <c r="B46" s="82">
        <v>413</v>
      </c>
      <c r="C46" s="45"/>
      <c r="D46" s="45"/>
    </row>
    <row r="47" spans="1:4" ht="30.75">
      <c r="A47" s="60" t="s">
        <v>247</v>
      </c>
      <c r="B47" s="82">
        <v>414</v>
      </c>
      <c r="C47" s="45"/>
      <c r="D47" s="45"/>
    </row>
    <row r="48" spans="1:4" ht="15">
      <c r="A48" s="60" t="s">
        <v>24</v>
      </c>
      <c r="B48" s="82">
        <v>415</v>
      </c>
      <c r="C48" s="45"/>
      <c r="D48" s="45"/>
    </row>
    <row r="49" spans="1:4" ht="30.75">
      <c r="A49" s="60" t="s">
        <v>248</v>
      </c>
      <c r="B49" s="82">
        <v>416</v>
      </c>
      <c r="C49" s="45"/>
      <c r="D49" s="45"/>
    </row>
    <row r="50" spans="1:4" ht="30.75">
      <c r="A50" s="60" t="s">
        <v>249</v>
      </c>
      <c r="B50" s="82">
        <v>417</v>
      </c>
      <c r="C50" s="45"/>
      <c r="D50" s="45"/>
    </row>
    <row r="51" spans="1:4" ht="15">
      <c r="A51" s="60" t="s">
        <v>250</v>
      </c>
      <c r="B51" s="82">
        <v>418</v>
      </c>
      <c r="C51" s="45"/>
      <c r="D51" s="45"/>
    </row>
    <row r="52" spans="1:4" ht="30.75">
      <c r="A52" s="60" t="s">
        <v>251</v>
      </c>
      <c r="B52" s="82">
        <v>419</v>
      </c>
      <c r="C52" s="45"/>
      <c r="D52" s="45"/>
    </row>
    <row r="53" spans="1:4" ht="30.75">
      <c r="A53" s="60" t="s">
        <v>252</v>
      </c>
      <c r="B53" s="82">
        <v>420</v>
      </c>
      <c r="C53" s="45"/>
      <c r="D53" s="45"/>
    </row>
    <row r="54" spans="1:5" ht="30.75">
      <c r="A54" s="62" t="s">
        <v>253</v>
      </c>
      <c r="B54" s="63" t="s">
        <v>254</v>
      </c>
      <c r="C54" s="65">
        <f>C38+C41</f>
        <v>249571</v>
      </c>
      <c r="D54" s="65">
        <f>D38+D41</f>
        <v>589170</v>
      </c>
      <c r="E54" s="29"/>
    </row>
    <row r="55" spans="1:4" ht="15">
      <c r="A55" s="62" t="s">
        <v>255</v>
      </c>
      <c r="B55" s="61"/>
      <c r="C55" s="45"/>
      <c r="D55" s="45"/>
    </row>
    <row r="56" spans="1:4" ht="15">
      <c r="A56" s="60" t="s">
        <v>240</v>
      </c>
      <c r="B56" s="61"/>
      <c r="C56" s="45"/>
      <c r="D56" s="45"/>
    </row>
    <row r="57" spans="1:4" ht="15">
      <c r="A57" s="60" t="s">
        <v>256</v>
      </c>
      <c r="B57" s="61"/>
      <c r="C57" s="45"/>
      <c r="D57" s="45"/>
    </row>
    <row r="58" spans="1:4" ht="15">
      <c r="A58" s="62" t="s">
        <v>257</v>
      </c>
      <c r="B58" s="63">
        <v>600</v>
      </c>
      <c r="C58" s="45"/>
      <c r="D58" s="45"/>
    </row>
    <row r="59" spans="1:4" ht="15">
      <c r="A59" s="62" t="s">
        <v>33</v>
      </c>
      <c r="B59" s="61"/>
      <c r="C59" s="45"/>
      <c r="D59" s="45"/>
    </row>
    <row r="60" spans="1:4" ht="15">
      <c r="A60" s="62" t="s">
        <v>136</v>
      </c>
      <c r="B60" s="61"/>
      <c r="C60" s="45"/>
      <c r="D60" s="45"/>
    </row>
    <row r="61" spans="1:4" ht="15">
      <c r="A61" s="60" t="s">
        <v>258</v>
      </c>
      <c r="B61" s="61"/>
      <c r="C61" s="45"/>
      <c r="D61" s="45"/>
    </row>
    <row r="62" spans="1:4" ht="15">
      <c r="A62" s="60" t="s">
        <v>259</v>
      </c>
      <c r="B62" s="61"/>
      <c r="C62" s="45"/>
      <c r="D62" s="45"/>
    </row>
    <row r="63" spans="1:4" ht="15">
      <c r="A63" s="62" t="s">
        <v>260</v>
      </c>
      <c r="B63" s="61"/>
      <c r="C63" s="45"/>
      <c r="D63" s="45"/>
    </row>
    <row r="64" spans="1:4" ht="15">
      <c r="A64" s="60" t="s">
        <v>258</v>
      </c>
      <c r="B64" s="61"/>
      <c r="C64" s="45"/>
      <c r="D64" s="45"/>
    </row>
    <row r="65" spans="1:4" ht="15">
      <c r="A65" s="60" t="s">
        <v>259</v>
      </c>
      <c r="B65" s="61"/>
      <c r="C65" s="45"/>
      <c r="D65" s="45"/>
    </row>
    <row r="66" spans="1:4" ht="15">
      <c r="A66" s="35"/>
      <c r="B66" s="50"/>
      <c r="C66" s="27"/>
      <c r="D66" s="27"/>
    </row>
    <row r="68" ht="15">
      <c r="A68" s="15" t="s">
        <v>268</v>
      </c>
    </row>
    <row r="69" ht="15">
      <c r="A69" s="20" t="s">
        <v>266</v>
      </c>
    </row>
    <row r="70" ht="15">
      <c r="A70" s="15" t="s">
        <v>0</v>
      </c>
    </row>
    <row r="71" ht="15">
      <c r="A71" s="20" t="s">
        <v>267</v>
      </c>
    </row>
    <row r="72" ht="15">
      <c r="A72" s="15" t="s">
        <v>1</v>
      </c>
    </row>
    <row r="73" spans="1:4" ht="15">
      <c r="A73" s="24"/>
      <c r="C73" s="25"/>
      <c r="D73" s="25"/>
    </row>
    <row r="76" ht="39.75" customHeight="1"/>
    <row r="78" spans="1:4" s="100" customFormat="1" ht="15">
      <c r="A78" s="31"/>
      <c r="B78" s="40"/>
      <c r="C78" s="99"/>
      <c r="D78" s="99"/>
    </row>
    <row r="79" spans="1:4" s="100" customFormat="1" ht="15">
      <c r="A79" s="31"/>
      <c r="B79" s="40"/>
      <c r="C79" s="99"/>
      <c r="D79" s="99"/>
    </row>
    <row r="80" spans="1:4" s="100" customFormat="1" ht="15">
      <c r="A80" s="31"/>
      <c r="B80" s="40"/>
      <c r="C80" s="99"/>
      <c r="D80" s="99"/>
    </row>
    <row r="81" spans="1:4" s="100" customFormat="1" ht="15">
      <c r="A81" s="31"/>
      <c r="B81" s="40"/>
      <c r="C81" s="99"/>
      <c r="D81" s="99"/>
    </row>
    <row r="82" spans="1:4" s="100" customFormat="1" ht="15">
      <c r="A82" s="31"/>
      <c r="B82" s="40"/>
      <c r="C82" s="99"/>
      <c r="D82" s="99"/>
    </row>
    <row r="83" spans="1:4" s="100" customFormat="1" ht="15">
      <c r="A83" s="31"/>
      <c r="B83" s="40"/>
      <c r="C83" s="99"/>
      <c r="D83" s="99"/>
    </row>
    <row r="84" spans="1:4" s="100" customFormat="1" ht="15">
      <c r="A84" s="31"/>
      <c r="B84" s="40"/>
      <c r="C84" s="99"/>
      <c r="D84" s="99"/>
    </row>
    <row r="85" spans="1:4" s="100" customFormat="1" ht="15">
      <c r="A85" s="31"/>
      <c r="B85" s="40"/>
      <c r="C85" s="99"/>
      <c r="D85" s="99"/>
    </row>
    <row r="86" spans="1:4" s="100" customFormat="1" ht="15">
      <c r="A86" s="31"/>
      <c r="B86" s="40"/>
      <c r="C86" s="99"/>
      <c r="D86" s="99"/>
    </row>
    <row r="87" spans="1:4" s="100" customFormat="1" ht="15">
      <c r="A87" s="31"/>
      <c r="B87" s="40"/>
      <c r="C87" s="101"/>
      <c r="D87" s="99"/>
    </row>
    <row r="88" spans="1:4" s="100" customFormat="1" ht="15">
      <c r="A88" s="31"/>
      <c r="B88" s="40"/>
      <c r="C88" s="99"/>
      <c r="D88" s="99"/>
    </row>
    <row r="89" spans="1:4" s="100" customFormat="1" ht="15">
      <c r="A89" s="31"/>
      <c r="B89" s="40"/>
      <c r="C89" s="101"/>
      <c r="D89" s="99"/>
    </row>
    <row r="90" spans="1:4" s="100" customFormat="1" ht="15">
      <c r="A90" s="31"/>
      <c r="B90" s="40"/>
      <c r="C90" s="99"/>
      <c r="D90" s="99"/>
    </row>
    <row r="91" spans="1:4" s="100" customFormat="1" ht="15">
      <c r="A91" s="31"/>
      <c r="B91" s="40"/>
      <c r="C91" s="99"/>
      <c r="D91" s="99"/>
    </row>
    <row r="92" spans="1:4" s="100" customFormat="1" ht="15">
      <c r="A92" s="31"/>
      <c r="B92" s="40"/>
      <c r="C92" s="99"/>
      <c r="D92" s="99"/>
    </row>
    <row r="93" spans="1:4" s="100" customFormat="1" ht="15">
      <c r="A93" s="31"/>
      <c r="B93" s="40"/>
      <c r="C93" s="99"/>
      <c r="D93" s="99"/>
    </row>
  </sheetData>
  <sheetProtection/>
  <mergeCells count="3">
    <mergeCell ref="A9:D9"/>
    <mergeCell ref="A10:D10"/>
    <mergeCell ref="A11:B11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e.espenbetova</cp:lastModifiedBy>
  <cp:lastPrinted>2016-04-18T06:52:40Z</cp:lastPrinted>
  <dcterms:created xsi:type="dcterms:W3CDTF">2004-04-20T09:08:56Z</dcterms:created>
  <dcterms:modified xsi:type="dcterms:W3CDTF">2016-04-18T06:52:42Z</dcterms:modified>
  <cp:category/>
  <cp:version/>
  <cp:contentType/>
  <cp:contentStatus/>
</cp:coreProperties>
</file>