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8835" activeTab="1"/>
  </bookViews>
  <sheets>
    <sheet name="форма 1 - 01.10.14" sheetId="1" r:id="rId1"/>
    <sheet name="форма 2 - 01.10.14" sheetId="2" r:id="rId2"/>
  </sheets>
  <externalReferences>
    <externalReference r:id="rId5"/>
    <externalReference r:id="rId6"/>
  </externalReferences>
  <definedNames>
    <definedName name="END1">#REF!</definedName>
    <definedName name="END2">#REF!</definedName>
  </definedNames>
  <calcPr fullCalcOnLoad="1"/>
</workbook>
</file>

<file path=xl/sharedStrings.xml><?xml version="1.0" encoding="utf-8"?>
<sst xmlns="http://schemas.openxmlformats.org/spreadsheetml/2006/main" count="65" uniqueCount="55">
  <si>
    <t>АКТИВЫ</t>
  </si>
  <si>
    <t>Нематериальные активы</t>
  </si>
  <si>
    <t>ОБЯЗАТЕЛЬСТВА</t>
  </si>
  <si>
    <t>Уставный капитал</t>
  </si>
  <si>
    <t>Председатель Правления</t>
  </si>
  <si>
    <t>Главный бухгалтер</t>
  </si>
  <si>
    <t>АО "ДБ КЗИ БАНК"</t>
  </si>
  <si>
    <t>Отчет о финансовом положении</t>
  </si>
  <si>
    <t>В тысячах казахстанских тенге</t>
  </si>
  <si>
    <t>31 декабря 2013 г  (аудировано)</t>
  </si>
  <si>
    <t>Денежные средства и их эквиваленты</t>
  </si>
  <si>
    <t>Средства в других банках</t>
  </si>
  <si>
    <t>-</t>
  </si>
  <si>
    <t>Кредиты и авансы клиентам</t>
  </si>
  <si>
    <t>Дебиторская задолженность по сделкам репо</t>
  </si>
  <si>
    <t>Инвестиционные ценные бумаги, удерживаемые до погашения</t>
  </si>
  <si>
    <t>Основные средства</t>
  </si>
  <si>
    <t>Прочие активы</t>
  </si>
  <si>
    <t>ИТОГО АКТИВОВ</t>
  </si>
  <si>
    <t>Средства других банков</t>
  </si>
  <si>
    <t>Средства клиентов</t>
  </si>
  <si>
    <t>Отложенное налоговое обязательство</t>
  </si>
  <si>
    <t>Прочие обязательства</t>
  </si>
  <si>
    <t>ИТОГО ОБЯЗАТЕЛЬСТВ</t>
  </si>
  <si>
    <t>СОБСТВЕННЫЕ СРЕДСТВА</t>
  </si>
  <si>
    <t>Нераспределенная прибыль</t>
  </si>
  <si>
    <t>Резервы</t>
  </si>
  <si>
    <t>Резервы по переоценке основных средств</t>
  </si>
  <si>
    <t>ИТОГО СОБСТВЕННЫХ СРЕДСТВ</t>
  </si>
  <si>
    <t>ИТОГО ОБЯЗАТЕЛЬСТВ И СОБСТВЕННЫХ СРЕДСТВ</t>
  </si>
  <si>
    <t>____________</t>
  </si>
  <si>
    <t xml:space="preserve"> 1 октября 2014 г (неаудировано)</t>
  </si>
  <si>
    <t>Отчет о совокупном доходе</t>
  </si>
  <si>
    <t xml:space="preserve"> на 30 сентября 2014 г (неаудировано)</t>
  </si>
  <si>
    <t>30 сентября 2013 г (неаудировано)</t>
  </si>
  <si>
    <t>Процентные доходы</t>
  </si>
  <si>
    <t>Процентные расходы</t>
  </si>
  <si>
    <t>Чистые процентные доходы</t>
  </si>
  <si>
    <t>Резерв под обесценение кредитного портфеля</t>
  </si>
  <si>
    <t>Восстановление (резерв) под обесценение кредитного портфеля</t>
  </si>
  <si>
    <t>Чистые процентные доходы после создания резерва под oбесценение кредитного портфеля</t>
  </si>
  <si>
    <t>Комиссионные доходы</t>
  </si>
  <si>
    <t>Комиссионные расходы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</si>
  <si>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</si>
  <si>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</si>
  <si>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Прочие операционные доходы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</si>
  <si>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</si>
  <si>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</si>
  <si>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</si>
  <si>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>ПРИБЫЛЬ ЗА ГОД</t>
  </si>
  <si>
    <t>ИТОГО СОВОКУПНЫЙ ДОХОД ЗА ГОД</t>
  </si>
  <si>
    <t>А.Зеки Арифиоглу</t>
  </si>
  <si>
    <t>Омарова А.К.</t>
  </si>
  <si>
    <t>Исполнитель</t>
  </si>
  <si>
    <t>Сансызбаева А.С.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</si>
</sst>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 #,##0_-;\-\ #,##0_-;_-\ &quot; &quot;_-;_-@_-"/>
    <numFmt numFmtId="165" formatCode="_(* #,##0_);_(* \(#,##0\);_(* &quot;-&quot;??_);_(@_)"/>
    <numFmt numFmtId="166" formatCode="_(* #,##0.00_);_(* \(#,##0.00\);_(* &quot;-&quot;??_);_(@_)"/>
    <numFmt numFmtId="167" formatCode="_-* #,##0.00_-;\-* #,##0.00_-;_-* &quot;-&quot;??_-;_-@_-"/>
    <numFmt numFmtId="168" formatCode="[$-FC19]dd\ mmmm\ yyyy\ &quot;г.&quot;"/>
  </numFmts>
  <fonts count="54">
    <font>
      <sz val="8"/>
      <name val="Times New Roman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30"/>
      <name val="Arial Cyr"/>
      <family val="0"/>
    </font>
    <font>
      <i/>
      <sz val="9"/>
      <color indexed="30"/>
      <name val="Arial Cyr"/>
      <family val="0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i/>
      <sz val="10"/>
      <color rgb="FF0070C0"/>
      <name val="Arial Cyr"/>
      <family val="0"/>
    </font>
    <font>
      <i/>
      <sz val="9"/>
      <color rgb="FF0070C0"/>
      <name val="Arial Cyr"/>
      <family val="0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ck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" fillId="0" borderId="0">
      <alignment/>
      <protection/>
    </xf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7" fillId="0" borderId="0" xfId="64" applyFont="1">
      <alignment/>
      <protection/>
    </xf>
    <xf numFmtId="0" fontId="2" fillId="0" borderId="0" xfId="64">
      <alignment/>
      <protection/>
    </xf>
    <xf numFmtId="0" fontId="2" fillId="0" borderId="0" xfId="64" applyAlignment="1">
      <alignment horizontal="left"/>
      <protection/>
    </xf>
    <xf numFmtId="0" fontId="48" fillId="0" borderId="0" xfId="64" applyFont="1">
      <alignment/>
      <protection/>
    </xf>
    <xf numFmtId="0" fontId="49" fillId="0" borderId="10" xfId="64" applyFont="1" applyBorder="1" applyAlignment="1">
      <alignment wrapText="1"/>
      <protection/>
    </xf>
    <xf numFmtId="0" fontId="50" fillId="0" borderId="10" xfId="64" applyFont="1" applyBorder="1" applyAlignment="1">
      <alignment horizontal="center" vertical="top" wrapText="1"/>
      <protection/>
    </xf>
    <xf numFmtId="165" fontId="47" fillId="0" borderId="10" xfId="76" applyNumberFormat="1" applyFont="1" applyBorder="1" applyAlignment="1">
      <alignment horizontal="right" wrapText="1" shrinkToFit="1"/>
    </xf>
    <xf numFmtId="0" fontId="51" fillId="0" borderId="0" xfId="64" applyFont="1" applyAlignment="1">
      <alignment horizontal="left"/>
      <protection/>
    </xf>
    <xf numFmtId="0" fontId="50" fillId="0" borderId="0" xfId="64" applyFont="1" applyAlignment="1">
      <alignment wrapText="1"/>
      <protection/>
    </xf>
    <xf numFmtId="0" fontId="47" fillId="0" borderId="0" xfId="64" applyFont="1" applyAlignment="1">
      <alignment horizontal="center" wrapText="1"/>
      <protection/>
    </xf>
    <xf numFmtId="165" fontId="47" fillId="0" borderId="0" xfId="76" applyNumberFormat="1" applyFont="1" applyAlignment="1">
      <alignment wrapText="1"/>
    </xf>
    <xf numFmtId="165" fontId="47" fillId="0" borderId="0" xfId="76" applyNumberFormat="1" applyFont="1" applyAlignment="1">
      <alignment/>
    </xf>
    <xf numFmtId="165" fontId="47" fillId="0" borderId="0" xfId="76" applyNumberFormat="1" applyFont="1" applyAlignment="1">
      <alignment horizontal="right"/>
    </xf>
    <xf numFmtId="0" fontId="47" fillId="0" borderId="0" xfId="64" applyFont="1" applyAlignment="1">
      <alignment wrapText="1"/>
      <protection/>
    </xf>
    <xf numFmtId="165" fontId="50" fillId="0" borderId="0" xfId="76" applyNumberFormat="1" applyFont="1" applyAlignment="1">
      <alignment horizontal="right"/>
    </xf>
    <xf numFmtId="165" fontId="3" fillId="0" borderId="0" xfId="76" applyNumberFormat="1" applyFont="1" applyAlignment="1">
      <alignment/>
    </xf>
    <xf numFmtId="165" fontId="47" fillId="33" borderId="0" xfId="76" applyNumberFormat="1" applyFont="1" applyFill="1" applyAlignment="1">
      <alignment/>
    </xf>
    <xf numFmtId="0" fontId="47" fillId="0" borderId="10" xfId="64" applyFont="1" applyBorder="1" applyAlignment="1">
      <alignment wrapText="1"/>
      <protection/>
    </xf>
    <xf numFmtId="0" fontId="47" fillId="0" borderId="10" xfId="64" applyFont="1" applyBorder="1" applyAlignment="1">
      <alignment horizontal="center" wrapText="1"/>
      <protection/>
    </xf>
    <xf numFmtId="165" fontId="47" fillId="0" borderId="10" xfId="76" applyNumberFormat="1" applyFont="1" applyBorder="1" applyAlignment="1">
      <alignment/>
    </xf>
    <xf numFmtId="0" fontId="50" fillId="0" borderId="0" xfId="64" applyFont="1" applyAlignment="1">
      <alignment horizontal="center" wrapText="1"/>
      <protection/>
    </xf>
    <xf numFmtId="165" fontId="50" fillId="0" borderId="0" xfId="76" applyNumberFormat="1" applyFont="1" applyAlignment="1">
      <alignment/>
    </xf>
    <xf numFmtId="0" fontId="47" fillId="0" borderId="11" xfId="64" applyFont="1" applyBorder="1" applyAlignment="1">
      <alignment wrapText="1"/>
      <protection/>
    </xf>
    <xf numFmtId="0" fontId="50" fillId="0" borderId="11" xfId="64" applyFont="1" applyBorder="1" applyAlignment="1">
      <alignment horizontal="center" wrapText="1"/>
      <protection/>
    </xf>
    <xf numFmtId="165" fontId="50" fillId="0" borderId="11" xfId="76" applyNumberFormat="1" applyFont="1" applyBorder="1" applyAlignment="1">
      <alignment/>
    </xf>
    <xf numFmtId="0" fontId="47" fillId="33" borderId="0" xfId="64" applyFont="1" applyFill="1">
      <alignment/>
      <protection/>
    </xf>
    <xf numFmtId="0" fontId="47" fillId="33" borderId="0" xfId="64" applyFont="1" applyFill="1" applyAlignment="1">
      <alignment horizontal="center" wrapText="1"/>
      <protection/>
    </xf>
    <xf numFmtId="0" fontId="51" fillId="33" borderId="0" xfId="64" applyFont="1" applyFill="1" applyAlignment="1">
      <alignment horizontal="left"/>
      <protection/>
    </xf>
    <xf numFmtId="0" fontId="2" fillId="33" borderId="0" xfId="64" applyFill="1">
      <alignment/>
      <protection/>
    </xf>
    <xf numFmtId="0" fontId="47" fillId="33" borderId="10" xfId="64" applyFont="1" applyFill="1" applyBorder="1" applyAlignment="1">
      <alignment wrapText="1"/>
      <protection/>
    </xf>
    <xf numFmtId="0" fontId="47" fillId="33" borderId="10" xfId="64" applyFont="1" applyFill="1" applyBorder="1" applyAlignment="1">
      <alignment horizontal="center" wrapText="1"/>
      <protection/>
    </xf>
    <xf numFmtId="165" fontId="47" fillId="33" borderId="10" xfId="76" applyNumberFormat="1" applyFont="1" applyFill="1" applyBorder="1" applyAlignment="1">
      <alignment/>
    </xf>
    <xf numFmtId="0" fontId="47" fillId="33" borderId="0" xfId="64" applyFont="1" applyFill="1" applyAlignment="1">
      <alignment wrapText="1"/>
      <protection/>
    </xf>
    <xf numFmtId="0" fontId="50" fillId="33" borderId="0" xfId="64" applyFont="1" applyFill="1" applyAlignment="1">
      <alignment horizontal="center" wrapText="1"/>
      <protection/>
    </xf>
    <xf numFmtId="165" fontId="50" fillId="33" borderId="0" xfId="76" applyNumberFormat="1" applyFont="1" applyFill="1" applyAlignment="1">
      <alignment/>
    </xf>
    <xf numFmtId="165" fontId="2" fillId="0" borderId="0" xfId="64" applyNumberFormat="1">
      <alignment/>
      <protection/>
    </xf>
    <xf numFmtId="0" fontId="50" fillId="0" borderId="11" xfId="64" applyFont="1" applyBorder="1" applyAlignment="1">
      <alignment wrapText="1"/>
      <protection/>
    </xf>
    <xf numFmtId="0" fontId="50" fillId="0" borderId="0" xfId="64" applyFont="1">
      <alignment/>
      <protection/>
    </xf>
    <xf numFmtId="3" fontId="47" fillId="0" borderId="0" xfId="76" applyNumberFormat="1" applyFont="1" applyAlignment="1">
      <alignment/>
    </xf>
    <xf numFmtId="0" fontId="52" fillId="0" borderId="0" xfId="64" applyFont="1" applyAlignment="1">
      <alignment horizontal="left" wrapText="1" shrinkToFit="1"/>
      <protection/>
    </xf>
    <xf numFmtId="0" fontId="52" fillId="0" borderId="0" xfId="64" applyFont="1" applyAlignment="1">
      <alignment horizontal="left"/>
      <protection/>
    </xf>
    <xf numFmtId="0" fontId="6" fillId="0" borderId="0" xfId="64" applyFont="1">
      <alignment/>
      <protection/>
    </xf>
    <xf numFmtId="0" fontId="6" fillId="33" borderId="0" xfId="64" applyFont="1" applyFill="1">
      <alignment/>
      <protection/>
    </xf>
    <xf numFmtId="0" fontId="52" fillId="33" borderId="0" xfId="64" applyFont="1" applyFill="1" applyAlignment="1">
      <alignment horizontal="left" wrapText="1"/>
      <protection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 wrapText="1" shrinkToFit="1"/>
    </xf>
    <xf numFmtId="165" fontId="50" fillId="0" borderId="10" xfId="72" applyNumberFormat="1" applyFont="1" applyBorder="1" applyAlignment="1">
      <alignment horizontal="center" wrapText="1" shrinkToFit="1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vertical="top"/>
    </xf>
    <xf numFmtId="3" fontId="47" fillId="0" borderId="0" xfId="0" applyNumberFormat="1" applyFont="1" applyAlignment="1">
      <alignment horizontal="center"/>
    </xf>
    <xf numFmtId="0" fontId="47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3" fontId="50" fillId="0" borderId="0" xfId="0" applyNumberFormat="1" applyFont="1" applyAlignment="1">
      <alignment horizontal="center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center"/>
    </xf>
    <xf numFmtId="3" fontId="47" fillId="33" borderId="10" xfId="0" applyNumberFormat="1" applyFont="1" applyFill="1" applyBorder="1" applyAlignment="1">
      <alignment horizontal="center"/>
    </xf>
    <xf numFmtId="3" fontId="47" fillId="33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10" xfId="33"/>
    <cellStyle name="Comma 10 2" xfId="34"/>
    <cellStyle name="Comma 2" xfId="35"/>
    <cellStyle name="Comma 3" xfId="36"/>
    <cellStyle name="Comma 4" xfId="37"/>
    <cellStyle name="Comma 4 2" xfId="38"/>
    <cellStyle name="Normal 2 3 2" xfId="39"/>
    <cellStyle name="Normal 3" xfId="40"/>
    <cellStyle name="Normal 3 2 2" xfId="41"/>
    <cellStyle name="Normal 3 5" xfId="42"/>
    <cellStyle name="Normal_Error schedule_2003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АНДАГАЧ тел3-33-96" xfId="60"/>
    <cellStyle name="Контрольная ячейка" xfId="61"/>
    <cellStyle name="Название" xfId="62"/>
    <cellStyle name="Нейтральный" xfId="63"/>
    <cellStyle name="Обычный 2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Финансовый 3" xfId="75"/>
    <cellStyle name="Финансовый 4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102;&#1083;&#1100;%20&#1092;&#1086;&#1088;&#1084;&#1072;%201_%20&#1050;&#1040;&#1057;&#104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57;&#1045;\AUDIT\Kirlangic\&#1092;&#1086;&#1088;&#1084;&#1072;%201_2%20010114%20&#1050;&#1040;&#1057;&#10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небал"/>
      <sheetName val="ОСВ-А"/>
      <sheetName val="ОСВ-010906"/>
      <sheetName val="ОСВ"/>
      <sheetName val="оборотка"/>
      <sheetName val="appendix"/>
      <sheetName val="оддс"/>
      <sheetName val="Sheet1"/>
      <sheetName val="сроки"/>
      <sheetName val="баланс"/>
      <sheetName val="баланс_usd"/>
      <sheetName val="Контроль"/>
      <sheetName val="ф3-сокращ"/>
      <sheetName val="ф3"/>
      <sheetName val="ф1-соркащ_НБРК(без СК)"/>
      <sheetName val="НБРК(без СК)"/>
      <sheetName val="форма 1 - 01.08.14"/>
      <sheetName val="форма 1 - 01.07.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небал"/>
      <sheetName val="ОСВ-А"/>
      <sheetName val="ОСВ-010906"/>
      <sheetName val="ОСВ"/>
      <sheetName val="оборотка"/>
      <sheetName val="appendix"/>
      <sheetName val="Расш_ф1"/>
      <sheetName val="форма 1"/>
      <sheetName val="Лист1"/>
      <sheetName val="форма2"/>
      <sheetName val="корректировки"/>
      <sheetName val="Ф 1 подп"/>
      <sheetName val="Ф 2 подп"/>
      <sheetName val="оддс"/>
      <sheetName val="Sheet1"/>
      <sheetName val="сроки"/>
      <sheetName val="баланс"/>
      <sheetName val="баланс_usd"/>
      <sheetName val="Контроль"/>
      <sheetName val="ф3-сокращ"/>
      <sheetName val="ф3"/>
      <sheetName val="ф1-соркащ_НБРК(без СК)"/>
      <sheetName val="НБРК(без СК)"/>
      <sheetName val="Ф_2_янв"/>
      <sheetName val="Ф 2 подп_янв"/>
      <sheetName val="Ф2_фев"/>
      <sheetName val="Ф2_фев_под"/>
      <sheetName val="Ф2_март"/>
      <sheetName val="Лист2"/>
      <sheetName val="Ф2_апр"/>
      <sheetName val="Kaynak"/>
      <sheetName val="Ф2_май"/>
      <sheetName val="Ф2_июнь"/>
      <sheetName val="Ф2_июль"/>
      <sheetName val="Ф2_сентябрь"/>
    </sheetNames>
    <sheetDataSet>
      <sheetData sheetId="30">
        <row r="4">
          <cell r="G4">
            <v>1356</v>
          </cell>
        </row>
        <row r="5">
          <cell r="C5">
            <v>1800</v>
          </cell>
        </row>
        <row r="6">
          <cell r="G6">
            <v>3717</v>
          </cell>
        </row>
        <row r="7">
          <cell r="C7">
            <v>113721</v>
          </cell>
        </row>
        <row r="8">
          <cell r="C8">
            <v>1309786</v>
          </cell>
          <cell r="G8">
            <v>992479</v>
          </cell>
        </row>
        <row r="9">
          <cell r="C9">
            <v>34010</v>
          </cell>
        </row>
        <row r="11">
          <cell r="C11">
            <v>42946</v>
          </cell>
        </row>
        <row r="12">
          <cell r="C12">
            <v>9660</v>
          </cell>
          <cell r="G12">
            <v>46295</v>
          </cell>
        </row>
        <row r="14">
          <cell r="G14">
            <v>63632</v>
          </cell>
        </row>
        <row r="15">
          <cell r="C15">
            <v>1393</v>
          </cell>
        </row>
        <row r="17">
          <cell r="C17">
            <v>253352</v>
          </cell>
          <cell r="G17">
            <v>212085</v>
          </cell>
        </row>
        <row r="18">
          <cell r="C18">
            <v>496547</v>
          </cell>
        </row>
        <row r="19">
          <cell r="G19">
            <v>446558</v>
          </cell>
        </row>
        <row r="26">
          <cell r="C26">
            <v>16759533</v>
          </cell>
        </row>
        <row r="27">
          <cell r="G27">
            <v>5913694</v>
          </cell>
        </row>
        <row r="28">
          <cell r="C28">
            <v>6220</v>
          </cell>
        </row>
        <row r="29">
          <cell r="G29">
            <v>4949</v>
          </cell>
        </row>
        <row r="30">
          <cell r="C30">
            <v>19047</v>
          </cell>
        </row>
        <row r="31">
          <cell r="G31">
            <v>11598</v>
          </cell>
        </row>
        <row r="32">
          <cell r="C32">
            <v>1272</v>
          </cell>
        </row>
        <row r="33">
          <cell r="C33">
            <v>9721</v>
          </cell>
        </row>
        <row r="34">
          <cell r="G34">
            <v>570883</v>
          </cell>
        </row>
        <row r="35">
          <cell r="C35">
            <v>347803</v>
          </cell>
        </row>
        <row r="37">
          <cell r="G37">
            <v>511</v>
          </cell>
        </row>
        <row r="38">
          <cell r="C38">
            <v>46073</v>
          </cell>
        </row>
        <row r="40">
          <cell r="C40">
            <v>25438</v>
          </cell>
          <cell r="G40">
            <v>699191</v>
          </cell>
        </row>
        <row r="41">
          <cell r="C41">
            <v>27373</v>
          </cell>
        </row>
        <row r="42">
          <cell r="G42">
            <v>26360</v>
          </cell>
        </row>
        <row r="43">
          <cell r="C43">
            <v>460</v>
          </cell>
          <cell r="G43">
            <v>18388</v>
          </cell>
        </row>
        <row r="45">
          <cell r="C45">
            <v>637716</v>
          </cell>
        </row>
        <row r="47">
          <cell r="C47">
            <v>29706</v>
          </cell>
        </row>
        <row r="48">
          <cell r="C48">
            <v>18111</v>
          </cell>
          <cell r="G48">
            <v>5923058</v>
          </cell>
        </row>
        <row r="49">
          <cell r="G49">
            <v>367268</v>
          </cell>
        </row>
        <row r="52">
          <cell r="C52">
            <v>16752918</v>
          </cell>
        </row>
        <row r="53">
          <cell r="C53">
            <v>440839</v>
          </cell>
          <cell r="G53">
            <v>146596</v>
          </cell>
        </row>
        <row r="57">
          <cell r="C57">
            <v>204344</v>
          </cell>
        </row>
        <row r="67">
          <cell r="G67">
            <v>44675</v>
          </cell>
        </row>
        <row r="71">
          <cell r="C71">
            <v>55532</v>
          </cell>
        </row>
        <row r="74">
          <cell r="G74">
            <v>50740</v>
          </cell>
        </row>
        <row r="78">
          <cell r="C78">
            <v>68419</v>
          </cell>
        </row>
        <row r="80">
          <cell r="G80">
            <v>3418</v>
          </cell>
        </row>
        <row r="82">
          <cell r="G82">
            <v>43</v>
          </cell>
        </row>
        <row r="84">
          <cell r="G84">
            <v>27570</v>
          </cell>
        </row>
        <row r="85">
          <cell r="C85">
            <v>102</v>
          </cell>
        </row>
        <row r="87">
          <cell r="C87">
            <v>386</v>
          </cell>
        </row>
        <row r="88">
          <cell r="G88">
            <v>119474</v>
          </cell>
        </row>
        <row r="89">
          <cell r="C89">
            <v>4229</v>
          </cell>
        </row>
        <row r="90">
          <cell r="C90">
            <v>1470</v>
          </cell>
        </row>
        <row r="91">
          <cell r="C91">
            <v>19921</v>
          </cell>
        </row>
        <row r="93">
          <cell r="C93">
            <v>180185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">
      <selection activeCell="H49" sqref="H49"/>
    </sheetView>
  </sheetViews>
  <sheetFormatPr defaultColWidth="9.140625" defaultRowHeight="12"/>
  <cols>
    <col min="1" max="1" width="50.140625" style="2" customWidth="1"/>
    <col min="2" max="2" width="9.28125" style="2" customWidth="1"/>
    <col min="3" max="3" width="20.00390625" style="2" customWidth="1"/>
    <col min="4" max="4" width="19.7109375" style="2" customWidth="1"/>
    <col min="5" max="5" width="30.421875" style="3" customWidth="1"/>
    <col min="6" max="16384" width="9.28125" style="2" customWidth="1"/>
  </cols>
  <sheetData>
    <row r="2" ht="12.75">
      <c r="A2" s="1" t="s">
        <v>6</v>
      </c>
    </row>
    <row r="4" ht="15.75">
      <c r="A4" s="4" t="s">
        <v>7</v>
      </c>
    </row>
    <row r="5" spans="1:5" ht="24.75" thickBot="1">
      <c r="A5" s="5" t="s">
        <v>8</v>
      </c>
      <c r="B5" s="6"/>
      <c r="C5" s="7" t="s">
        <v>31</v>
      </c>
      <c r="D5" s="7" t="s">
        <v>9</v>
      </c>
      <c r="E5" s="8"/>
    </row>
    <row r="6" spans="1:5" ht="12.75">
      <c r="A6" s="9"/>
      <c r="B6" s="10"/>
      <c r="C6" s="11"/>
      <c r="D6" s="11"/>
      <c r="E6" s="8"/>
    </row>
    <row r="7" spans="1:5" ht="12.75">
      <c r="A7" s="9" t="s">
        <v>0</v>
      </c>
      <c r="B7" s="10"/>
      <c r="C7" s="11"/>
      <c r="D7" s="11"/>
      <c r="E7" s="8"/>
    </row>
    <row r="8" spans="1:5" ht="12.75">
      <c r="A8" s="1" t="s">
        <v>10</v>
      </c>
      <c r="B8" s="10"/>
      <c r="C8" s="12">
        <v>7989171</v>
      </c>
      <c r="D8" s="12">
        <v>5664342</v>
      </c>
      <c r="E8" s="40"/>
    </row>
    <row r="9" spans="1:5" ht="12.75">
      <c r="A9" s="1" t="s">
        <v>11</v>
      </c>
      <c r="B9" s="10"/>
      <c r="C9" s="13" t="s">
        <v>12</v>
      </c>
      <c r="D9" s="13" t="s">
        <v>12</v>
      </c>
      <c r="E9" s="8"/>
    </row>
    <row r="10" spans="1:5" ht="12.75">
      <c r="A10" s="14" t="s">
        <v>13</v>
      </c>
      <c r="B10" s="10"/>
      <c r="C10" s="12">
        <v>22064639</v>
      </c>
      <c r="D10" s="12">
        <v>16735597</v>
      </c>
      <c r="E10" s="40"/>
    </row>
    <row r="11" spans="1:5" ht="12.75">
      <c r="A11" s="1" t="s">
        <v>14</v>
      </c>
      <c r="B11" s="10"/>
      <c r="C11" s="13">
        <v>2195692</v>
      </c>
      <c r="D11" s="15" t="s">
        <v>12</v>
      </c>
      <c r="E11" s="41"/>
    </row>
    <row r="12" spans="1:5" ht="24">
      <c r="A12" s="14" t="s">
        <v>15</v>
      </c>
      <c r="B12" s="10"/>
      <c r="C12" s="12">
        <v>1674462</v>
      </c>
      <c r="D12" s="12">
        <v>2129703</v>
      </c>
      <c r="E12" s="41"/>
    </row>
    <row r="13" spans="1:5" ht="12.75">
      <c r="A13" s="1" t="s">
        <v>16</v>
      </c>
      <c r="B13" s="10"/>
      <c r="C13" s="39">
        <v>634024</v>
      </c>
      <c r="D13" s="12">
        <v>642594</v>
      </c>
      <c r="E13" s="40"/>
    </row>
    <row r="14" spans="1:5" ht="12.75">
      <c r="A14" s="1" t="s">
        <v>1</v>
      </c>
      <c r="B14" s="10"/>
      <c r="C14" s="16">
        <v>177570</v>
      </c>
      <c r="D14" s="16">
        <v>191624</v>
      </c>
      <c r="E14" s="40"/>
    </row>
    <row r="15" spans="1:5" ht="12.75">
      <c r="A15" s="1" t="s">
        <v>17</v>
      </c>
      <c r="B15" s="10"/>
      <c r="C15" s="12">
        <v>872240</v>
      </c>
      <c r="D15" s="12">
        <v>808979</v>
      </c>
      <c r="E15" s="40"/>
    </row>
    <row r="16" spans="1:5" ht="13.5" thickBot="1">
      <c r="A16" s="18"/>
      <c r="B16" s="19"/>
      <c r="C16" s="20"/>
      <c r="D16" s="20"/>
      <c r="E16" s="8"/>
    </row>
    <row r="17" spans="1:5" ht="12.75">
      <c r="A17" s="14"/>
      <c r="B17" s="21"/>
      <c r="C17" s="22"/>
      <c r="D17" s="22"/>
      <c r="E17" s="8"/>
    </row>
    <row r="18" spans="1:5" ht="12.75">
      <c r="A18" s="9" t="s">
        <v>18</v>
      </c>
      <c r="B18" s="21"/>
      <c r="C18" s="22">
        <v>35607798</v>
      </c>
      <c r="D18" s="22">
        <v>26172839</v>
      </c>
      <c r="E18" s="8"/>
    </row>
    <row r="19" spans="1:5" ht="13.5" thickBot="1">
      <c r="A19" s="23"/>
      <c r="B19" s="24"/>
      <c r="C19" s="25"/>
      <c r="D19" s="25"/>
      <c r="E19" s="8"/>
    </row>
    <row r="20" spans="1:5" ht="13.5" thickTop="1">
      <c r="A20" s="14"/>
      <c r="B20" s="10"/>
      <c r="C20" s="12"/>
      <c r="D20" s="12"/>
      <c r="E20" s="8"/>
    </row>
    <row r="21" spans="1:5" ht="12.75">
      <c r="A21" s="9" t="s">
        <v>2</v>
      </c>
      <c r="B21" s="10"/>
      <c r="C21" s="12"/>
      <c r="D21" s="12"/>
      <c r="E21" s="8"/>
    </row>
    <row r="22" spans="1:6" ht="12.75">
      <c r="A22" s="1" t="s">
        <v>19</v>
      </c>
      <c r="B22" s="10"/>
      <c r="C22" s="12">
        <v>2986134</v>
      </c>
      <c r="D22" s="12">
        <v>309594</v>
      </c>
      <c r="E22" s="41"/>
      <c r="F22" s="42"/>
    </row>
    <row r="23" spans="1:6" ht="12.75">
      <c r="A23" s="1" t="s">
        <v>20</v>
      </c>
      <c r="B23" s="10"/>
      <c r="C23" s="12">
        <v>14416522</v>
      </c>
      <c r="D23" s="12">
        <v>7633431</v>
      </c>
      <c r="E23" s="40"/>
      <c r="F23" s="42"/>
    </row>
    <row r="24" spans="1:6" ht="12.75">
      <c r="A24" s="1" t="s">
        <v>21</v>
      </c>
      <c r="B24" s="10"/>
      <c r="C24" s="12">
        <v>167719</v>
      </c>
      <c r="D24" s="12">
        <v>167719</v>
      </c>
      <c r="E24" s="41"/>
      <c r="F24" s="42"/>
    </row>
    <row r="25" spans="1:6" s="29" customFormat="1" ht="12.75">
      <c r="A25" s="26" t="s">
        <v>22</v>
      </c>
      <c r="B25" s="27"/>
      <c r="C25" s="17">
        <v>42600</v>
      </c>
      <c r="D25" s="17">
        <v>51301</v>
      </c>
      <c r="E25" s="44"/>
      <c r="F25" s="43"/>
    </row>
    <row r="26" spans="1:5" s="29" customFormat="1" ht="13.5" thickBot="1">
      <c r="A26" s="30"/>
      <c r="B26" s="31"/>
      <c r="C26" s="32"/>
      <c r="D26" s="32"/>
      <c r="E26" s="28"/>
    </row>
    <row r="27" spans="1:5" s="29" customFormat="1" ht="12.75">
      <c r="A27" s="33"/>
      <c r="B27" s="34"/>
      <c r="C27" s="35"/>
      <c r="D27" s="35"/>
      <c r="E27" s="28"/>
    </row>
    <row r="28" spans="1:5" ht="12.75">
      <c r="A28" s="9" t="s">
        <v>23</v>
      </c>
      <c r="B28" s="21"/>
      <c r="C28" s="22">
        <v>17612975</v>
      </c>
      <c r="D28" s="22">
        <v>8162045</v>
      </c>
      <c r="E28" s="8"/>
    </row>
    <row r="29" spans="1:5" ht="13.5" thickBot="1">
      <c r="A29" s="23"/>
      <c r="B29" s="24"/>
      <c r="C29" s="25"/>
      <c r="D29" s="25"/>
      <c r="E29" s="8"/>
    </row>
    <row r="30" spans="1:5" ht="13.5" thickTop="1">
      <c r="A30" s="9"/>
      <c r="B30" s="21"/>
      <c r="C30" s="22"/>
      <c r="D30" s="22"/>
      <c r="E30" s="8"/>
    </row>
    <row r="31" spans="1:5" ht="12.75">
      <c r="A31" s="9" t="s">
        <v>24</v>
      </c>
      <c r="B31" s="10"/>
      <c r="C31" s="22"/>
      <c r="D31" s="22"/>
      <c r="E31" s="8"/>
    </row>
    <row r="32" spans="1:5" ht="12.75">
      <c r="A32" s="1" t="s">
        <v>3</v>
      </c>
      <c r="B32" s="10"/>
      <c r="C32" s="12">
        <v>15000000</v>
      </c>
      <c r="D32" s="12">
        <v>15000000</v>
      </c>
      <c r="E32" s="41"/>
    </row>
    <row r="33" spans="1:5" ht="12.75">
      <c r="A33" s="1" t="s">
        <v>25</v>
      </c>
      <c r="B33" s="10"/>
      <c r="C33" s="12">
        <v>895051</v>
      </c>
      <c r="D33" s="12">
        <v>911022</v>
      </c>
      <c r="E33" s="41"/>
    </row>
    <row r="34" spans="1:8" ht="39" customHeight="1">
      <c r="A34" s="14" t="s">
        <v>26</v>
      </c>
      <c r="B34" s="10"/>
      <c r="C34" s="12">
        <v>1901851</v>
      </c>
      <c r="D34" s="12">
        <v>1901851</v>
      </c>
      <c r="E34" s="40"/>
      <c r="H34" s="36"/>
    </row>
    <row r="35" spans="1:5" ht="12.75">
      <c r="A35" s="14" t="s">
        <v>27</v>
      </c>
      <c r="B35" s="10"/>
      <c r="C35" s="12">
        <v>197921</v>
      </c>
      <c r="D35" s="12">
        <v>197921</v>
      </c>
      <c r="E35" s="41"/>
    </row>
    <row r="36" spans="1:5" ht="13.5" thickBot="1">
      <c r="A36" s="18"/>
      <c r="B36" s="19"/>
      <c r="C36" s="20"/>
      <c r="D36" s="20"/>
      <c r="E36" s="8"/>
    </row>
    <row r="37" spans="1:4" ht="12.75">
      <c r="A37" s="14"/>
      <c r="B37" s="21"/>
      <c r="C37" s="22"/>
      <c r="D37" s="22"/>
    </row>
    <row r="38" spans="1:4" ht="12.75">
      <c r="A38" s="9" t="s">
        <v>28</v>
      </c>
      <c r="B38" s="21"/>
      <c r="C38" s="22">
        <v>17994823</v>
      </c>
      <c r="D38" s="22">
        <v>18010794</v>
      </c>
    </row>
    <row r="39" spans="1:4" ht="13.5" thickBot="1">
      <c r="A39" s="37"/>
      <c r="B39" s="24"/>
      <c r="C39" s="25"/>
      <c r="D39" s="25"/>
    </row>
    <row r="40" spans="1:4" ht="13.5" thickTop="1">
      <c r="A40" s="9"/>
      <c r="B40" s="21"/>
      <c r="C40" s="22"/>
      <c r="D40" s="22"/>
    </row>
    <row r="41" spans="1:4" ht="12.75">
      <c r="A41" s="38" t="s">
        <v>29</v>
      </c>
      <c r="B41" s="21"/>
      <c r="C41" s="22">
        <v>35607798</v>
      </c>
      <c r="D41" s="22">
        <v>26172839</v>
      </c>
    </row>
    <row r="42" spans="1:4" ht="13.5" thickBot="1">
      <c r="A42" s="37"/>
      <c r="B42" s="24"/>
      <c r="C42" s="25"/>
      <c r="D42" s="25"/>
    </row>
    <row r="43" spans="3:4" ht="13.5" thickTop="1">
      <c r="C43" s="36">
        <v>0</v>
      </c>
      <c r="D43" s="36">
        <v>0</v>
      </c>
    </row>
    <row r="45" spans="1:2" ht="12.75">
      <c r="A45" s="2" t="s">
        <v>4</v>
      </c>
      <c r="B45" s="2" t="s">
        <v>30</v>
      </c>
    </row>
    <row r="48" spans="1:2" ht="12.75">
      <c r="A48" s="2" t="s">
        <v>5</v>
      </c>
      <c r="B48" s="2" t="s">
        <v>30</v>
      </c>
    </row>
  </sheetData>
  <sheetProtection/>
  <printOptions/>
  <pageMargins left="0.905511811023622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">
      <selection activeCell="I12" sqref="I12"/>
    </sheetView>
  </sheetViews>
  <sheetFormatPr defaultColWidth="9.140625" defaultRowHeight="12"/>
  <cols>
    <col min="1" max="1" width="48.28125" style="0" customWidth="1"/>
    <col min="2" max="2" width="9.140625" style="0" customWidth="1"/>
    <col min="3" max="3" width="22.421875" style="46" customWidth="1"/>
    <col min="4" max="4" width="22.00390625" style="46" customWidth="1"/>
  </cols>
  <sheetData>
    <row r="2" ht="12">
      <c r="A2" s="45" t="s">
        <v>6</v>
      </c>
    </row>
    <row r="4" ht="12">
      <c r="A4" s="47" t="s">
        <v>32</v>
      </c>
    </row>
    <row r="5" spans="1:4" ht="24.75" thickBot="1">
      <c r="A5" s="48" t="s">
        <v>8</v>
      </c>
      <c r="B5" s="49"/>
      <c r="C5" s="50" t="s">
        <v>33</v>
      </c>
      <c r="D5" s="51" t="s">
        <v>34</v>
      </c>
    </row>
    <row r="6" spans="1:4" ht="12">
      <c r="A6" s="52"/>
      <c r="B6" s="53"/>
      <c r="C6" s="53"/>
      <c r="D6" s="53"/>
    </row>
    <row r="7" spans="1:4" ht="12">
      <c r="A7" s="54" t="s">
        <v>35</v>
      </c>
      <c r="B7" s="53"/>
      <c r="C7" s="55">
        <f>'[2]Kaynak'!C5+'[2]Kaynak'!C7+'[2]Kaynak'!C8+'[2]Kaynak'!C9+'[2]Kaynak'!C12+'[2]Kaynak'!C15+'[2]Kaynak'!C11</f>
        <v>1513316</v>
      </c>
      <c r="D7" s="55">
        <f>'[2]Kaynak'!G4+'[2]Kaynak'!G6+'[2]Kaynak'!G8+'[2]Kaynak'!G12+'[2]Kaynak'!G14</f>
        <v>1107479</v>
      </c>
    </row>
    <row r="8" spans="1:4" ht="12">
      <c r="A8" s="54" t="s">
        <v>36</v>
      </c>
      <c r="B8" s="53"/>
      <c r="C8" s="55">
        <f>-('[2]Kaynak'!C38+'[2]Kaynak'!C40+'[2]Kaynak'!C41+'[2]Kaynak'!C43)</f>
        <v>-99344</v>
      </c>
      <c r="D8" s="55">
        <f>-('[2]Kaynak'!G37)</f>
        <v>-511</v>
      </c>
    </row>
    <row r="9" spans="1:4" ht="12.75" thickBot="1">
      <c r="A9" s="56"/>
      <c r="B9" s="57"/>
      <c r="C9" s="58"/>
      <c r="D9" s="58"/>
    </row>
    <row r="10" spans="1:4" ht="12">
      <c r="A10" s="59"/>
      <c r="B10" s="60"/>
      <c r="C10" s="61"/>
      <c r="D10" s="61"/>
    </row>
    <row r="11" spans="1:4" ht="12">
      <c r="A11" s="59" t="s">
        <v>37</v>
      </c>
      <c r="B11" s="60"/>
      <c r="C11" s="62">
        <f>C7+C8</f>
        <v>1413972</v>
      </c>
      <c r="D11" s="62">
        <f>D7+D8</f>
        <v>1106968</v>
      </c>
    </row>
    <row r="12" spans="1:4" ht="12">
      <c r="A12" s="52" t="s">
        <v>38</v>
      </c>
      <c r="B12" s="53"/>
      <c r="C12" s="55">
        <f>-'[2]Kaynak'!C45</f>
        <v>-637716</v>
      </c>
      <c r="D12" s="55">
        <f>-'[2]Kaynak'!G40</f>
        <v>-699191</v>
      </c>
    </row>
    <row r="13" spans="1:4" ht="24.75" thickBot="1">
      <c r="A13" s="56" t="s">
        <v>39</v>
      </c>
      <c r="B13" s="63"/>
      <c r="C13" s="64">
        <f>'[2]Kaynak'!C35</f>
        <v>347803</v>
      </c>
      <c r="D13" s="65">
        <f>'[2]Kaynak'!G34</f>
        <v>570883</v>
      </c>
    </row>
    <row r="14" spans="1:4" ht="12">
      <c r="A14" s="52"/>
      <c r="B14" s="53"/>
      <c r="C14" s="61"/>
      <c r="D14" s="61"/>
    </row>
    <row r="15" spans="1:4" ht="27.75" customHeight="1">
      <c r="A15" s="59" t="s">
        <v>40</v>
      </c>
      <c r="B15" s="60"/>
      <c r="C15" s="62">
        <f>C11+C12+C13</f>
        <v>1124059</v>
      </c>
      <c r="D15" s="62">
        <f>D11+D12+D13</f>
        <v>978660</v>
      </c>
    </row>
    <row r="16" spans="1:4" ht="12">
      <c r="A16" s="52"/>
      <c r="B16" s="53"/>
      <c r="C16" s="61"/>
      <c r="D16" s="61"/>
    </row>
    <row r="17" spans="1:4" ht="12">
      <c r="A17" s="54" t="s">
        <v>41</v>
      </c>
      <c r="B17" s="53"/>
      <c r="C17" s="55">
        <f>'[2]Kaynak'!C18+'[2]Kaynak'!C30</f>
        <v>515594</v>
      </c>
      <c r="D17" s="55">
        <f>'[2]Kaynak'!G19+'[2]Kaynak'!G29</f>
        <v>451507</v>
      </c>
    </row>
    <row r="18" spans="1:4" ht="12">
      <c r="A18" s="54" t="s">
        <v>42</v>
      </c>
      <c r="B18" s="53"/>
      <c r="C18" s="55">
        <f>-'[2]Kaynak'!C48</f>
        <v>-18111</v>
      </c>
      <c r="D18" s="55">
        <f>-'[2]Kaynak'!G43</f>
        <v>-18388</v>
      </c>
    </row>
    <row r="19" spans="1:4" ht="24">
      <c r="A19" s="52" t="s">
        <v>43</v>
      </c>
      <c r="B19" s="53"/>
      <c r="C19" s="55">
        <f>'[2]Kaynak'!C17-'[2]Kaynak'!C47</f>
        <v>223646</v>
      </c>
      <c r="D19" s="55">
        <f>'[2]Kaynak'!G17-'[2]Kaynak'!G42</f>
        <v>185725</v>
      </c>
    </row>
    <row r="20" spans="1:4" ht="24">
      <c r="A20" s="52" t="s">
        <v>44</v>
      </c>
      <c r="B20" s="60"/>
      <c r="C20" s="55">
        <f>'[2]Kaynak'!C26-'[2]Kaynak'!C52</f>
        <v>6615</v>
      </c>
      <c r="D20" s="55">
        <f>'[2]Kaynak'!G27-'[2]Kaynak'!G48</f>
        <v>-9364</v>
      </c>
    </row>
    <row r="21" spans="1:4" ht="12">
      <c r="A21" s="54" t="s">
        <v>45</v>
      </c>
      <c r="B21" s="61"/>
      <c r="C21" s="55">
        <f>'[2]Kaynak'!C28+'[2]Kaynak'!C32+'[2]Kaynak'!C33</f>
        <v>17213</v>
      </c>
      <c r="D21" s="66">
        <f>'[2]Kaynak'!G31</f>
        <v>11598</v>
      </c>
    </row>
    <row r="22" spans="1:4" ht="12">
      <c r="A22" s="54" t="s">
        <v>46</v>
      </c>
      <c r="B22" s="53"/>
      <c r="C22" s="55">
        <f>-('[2]Kaynak'!C53+'[2]Kaynak'!C57+'[2]Kaynak'!C71+'[2]Kaynak'!C78+'[2]Kaynak'!C85+'[2]Kaynak'!C87+'[2]Kaynak'!C89+'[2]Kaynak'!C91+'[2]Kaynak'!C90)</f>
        <v>-795242</v>
      </c>
      <c r="D22" s="55">
        <f>-('[2]Kaynak'!G49+'[2]Kaynak'!G53+'[2]Kaynak'!G67+'[2]Kaynak'!G74+'[2]Kaynak'!G82+'[2]Kaynak'!G84+'[2]Kaynak'!G80)</f>
        <v>-640310</v>
      </c>
    </row>
    <row r="23" spans="1:4" ht="12.75" thickBot="1">
      <c r="A23" s="56"/>
      <c r="B23" s="63"/>
      <c r="C23" s="58"/>
      <c r="D23" s="58"/>
    </row>
    <row r="24" spans="1:4" ht="12">
      <c r="A24" s="45"/>
      <c r="B24" s="61"/>
      <c r="C24" s="61"/>
      <c r="D24" s="61"/>
    </row>
    <row r="25" spans="1:4" ht="12">
      <c r="A25" s="59" t="s">
        <v>47</v>
      </c>
      <c r="B25" s="60"/>
      <c r="C25" s="62">
        <f>SUM(C15:C22)</f>
        <v>1073774</v>
      </c>
      <c r="D25" s="62">
        <f>SUM(D15:D22)</f>
        <v>959428</v>
      </c>
    </row>
    <row r="26" spans="1:4" ht="12">
      <c r="A26" s="54" t="s">
        <v>48</v>
      </c>
      <c r="B26" s="53"/>
      <c r="C26" s="55">
        <f>-'[2]Kaynak'!C93</f>
        <v>-180185</v>
      </c>
      <c r="D26" s="55">
        <f>-'[2]Kaynak'!G88</f>
        <v>-119474</v>
      </c>
    </row>
    <row r="27" spans="1:4" ht="12.75" thickBot="1">
      <c r="A27" s="56"/>
      <c r="B27" s="63"/>
      <c r="C27" s="58"/>
      <c r="D27" s="58"/>
    </row>
    <row r="28" spans="1:4" ht="12">
      <c r="A28" s="52"/>
      <c r="B28" s="53"/>
      <c r="C28" s="61"/>
      <c r="D28" s="67"/>
    </row>
    <row r="29" spans="1:6" ht="12">
      <c r="A29" s="59" t="s">
        <v>49</v>
      </c>
      <c r="B29" s="60"/>
      <c r="C29" s="62">
        <f>C25+C26</f>
        <v>893589</v>
      </c>
      <c r="D29" s="62">
        <f>D25+D26</f>
        <v>839954</v>
      </c>
      <c r="F29" s="68"/>
    </row>
    <row r="30" spans="1:4" ht="12.75" thickBot="1">
      <c r="A30" s="56"/>
      <c r="B30" s="57"/>
      <c r="C30" s="58"/>
      <c r="D30" s="58"/>
    </row>
    <row r="31" spans="1:4" ht="12">
      <c r="A31" s="45"/>
      <c r="B31" s="61"/>
      <c r="C31" s="61"/>
      <c r="D31" s="61"/>
    </row>
    <row r="32" spans="1:4" ht="12">
      <c r="A32" s="47" t="s">
        <v>50</v>
      </c>
      <c r="B32" s="61"/>
      <c r="C32" s="62">
        <f>C29</f>
        <v>893589</v>
      </c>
      <c r="D32" s="62">
        <f>D29</f>
        <v>839954</v>
      </c>
    </row>
    <row r="33" spans="1:4" ht="12.75" thickBot="1">
      <c r="A33" s="69"/>
      <c r="B33" s="58"/>
      <c r="C33" s="70"/>
      <c r="D33" s="70"/>
    </row>
    <row r="36" spans="1:4" ht="11.25">
      <c r="A36" t="s">
        <v>4</v>
      </c>
      <c r="B36" t="s">
        <v>30</v>
      </c>
      <c r="D36" s="46" t="s">
        <v>51</v>
      </c>
    </row>
    <row r="39" spans="1:4" ht="11.25">
      <c r="A39" t="s">
        <v>5</v>
      </c>
      <c r="B39" t="s">
        <v>30</v>
      </c>
      <c r="D39" s="46" t="s">
        <v>52</v>
      </c>
    </row>
    <row r="42" spans="1:4" ht="11.25">
      <c r="A42" t="s">
        <v>53</v>
      </c>
      <c r="B42" t="s">
        <v>30</v>
      </c>
      <c r="C42"/>
      <c r="D42" s="46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Aynur Tokbergenova (KZI BANK)</cp:lastModifiedBy>
  <cp:lastPrinted>2014-10-09T09:45:01Z</cp:lastPrinted>
  <dcterms:created xsi:type="dcterms:W3CDTF">2000-07-28T09:38:56Z</dcterms:created>
  <dcterms:modified xsi:type="dcterms:W3CDTF">2014-10-14T04:44:30Z</dcterms:modified>
  <cp:category/>
  <cp:version/>
  <cp:contentType/>
  <cp:contentStatus/>
</cp:coreProperties>
</file>