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250" firstSheet="2" activeTab="3"/>
  </bookViews>
  <sheets>
    <sheet name="ФП" sheetId="1" state="hidden" r:id="rId1"/>
    <sheet name="СД" sheetId="2" state="hidden" r:id="rId2"/>
    <sheet name="ББ" sheetId="3" r:id="rId3"/>
    <sheet name="ОПИУ" sheetId="4" r:id="rId4"/>
    <sheet name="ДДС" sheetId="5" r:id="rId5"/>
    <sheet name="СК" sheetId="6" r:id="rId6"/>
  </sheets>
  <definedNames/>
  <calcPr fullCalcOnLoad="1"/>
</workbook>
</file>

<file path=xl/comments1.xml><?xml version="1.0" encoding="utf-8"?>
<comments xmlns="http://schemas.openxmlformats.org/spreadsheetml/2006/main">
  <authors>
    <author>BUH Гульнара Ахметова</author>
    <author>erbulat_t</author>
  </authors>
  <commentList>
    <comment ref="C30" authorId="0">
      <text>
        <r>
          <rPr>
            <b/>
            <sz val="8"/>
            <rFont val="Tahoma"/>
            <family val="2"/>
          </rPr>
          <t>BUH Гульнара Ахметова:</t>
        </r>
        <r>
          <rPr>
            <sz val="8"/>
            <rFont val="Tahoma"/>
            <family val="2"/>
          </rPr>
          <t xml:space="preserve">
</t>
        </r>
      </text>
    </comment>
    <comment ref="C40" authorId="0">
      <text>
        <r>
          <rPr>
            <b/>
            <sz val="8"/>
            <rFont val="Tahoma"/>
            <family val="2"/>
          </rPr>
          <t>BUH Гульнара Ахметова:</t>
        </r>
        <r>
          <rPr>
            <sz val="8"/>
            <rFont val="Tahoma"/>
            <family val="2"/>
          </rPr>
          <t xml:space="preserve">
коррект</t>
        </r>
      </text>
    </comment>
    <comment ref="C46" authorId="1">
      <text>
        <r>
          <rPr>
            <b/>
            <sz val="8"/>
            <rFont val="Tahoma"/>
            <family val="2"/>
          </rPr>
          <t>кред остаток</t>
        </r>
      </text>
    </comment>
  </commentList>
</comments>
</file>

<file path=xl/sharedStrings.xml><?xml version="1.0" encoding="utf-8"?>
<sst xmlns="http://schemas.openxmlformats.org/spreadsheetml/2006/main" count="388" uniqueCount="248">
  <si>
    <t>(в тысячах тенге)</t>
  </si>
  <si>
    <t>Наименование статьи</t>
  </si>
  <si>
    <t>на конец отчетного периода</t>
  </si>
  <si>
    <t>Активы</t>
  </si>
  <si>
    <t>Деньги и денежные эквиваленты</t>
  </si>
  <si>
    <t>Расходы будущих периодов</t>
  </si>
  <si>
    <t>Прочие активы</t>
  </si>
  <si>
    <t>Основные средства (нетто)</t>
  </si>
  <si>
    <t>Инвестиционное имущество</t>
  </si>
  <si>
    <t>Нематериальные активы (нетто)</t>
  </si>
  <si>
    <t>Обязательства</t>
  </si>
  <si>
    <t>Резерв незаработанной премии</t>
  </si>
  <si>
    <t>Резерв произошедших, но незаявленных убытков</t>
  </si>
  <si>
    <t>Резерв заявленных, но неурегулированных убытков</t>
  </si>
  <si>
    <t>Счета к уплате по договорам страхования (перестрахования)</t>
  </si>
  <si>
    <t>Прочая кредиторская задолженность</t>
  </si>
  <si>
    <t>Доходы будущих периодов</t>
  </si>
  <si>
    <t>Капитал</t>
  </si>
  <si>
    <t>Результаты переоценки</t>
  </si>
  <si>
    <t>Итого капитал и обязательства</t>
  </si>
  <si>
    <t>Вклады размещенные (за вычетом резервов на обесценение)</t>
  </si>
  <si>
    <t>Ценные бумаги, имеющиеся в наличии для продажи (за вычетом резервов на обесценение)</t>
  </si>
  <si>
    <t>Активы перестрахования по незаработанным премиям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</si>
  <si>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</si>
  <si>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Страховые премии к получению от страхователей (перестрахователей) и посредников (за вычетом резервов на обесценение)</t>
  </si>
  <si>
    <t>Прочая дебиторская задолженность (за вычетом резервов на обесценение)</t>
  </si>
  <si>
    <t>Текущий налоговый актив</t>
  </si>
  <si>
    <t>Отложенный налоговый актив</t>
  </si>
  <si>
    <t>Ценные бумаги, удерживаемые до погашения (за вычетом резервов на обесценение)</t>
  </si>
  <si>
    <t>Итого активы</t>
  </si>
  <si>
    <t>Текущее налоговое обязательство</t>
  </si>
  <si>
    <t>Итого обязательства</t>
  </si>
  <si>
    <t>в том числе:</t>
  </si>
  <si>
    <t>Итого капитал</t>
  </si>
  <si>
    <t>предыдущих лет</t>
  </si>
  <si>
    <t xml:space="preserve">отчетного периода </t>
  </si>
  <si>
    <t>ОТЧЕТ О ФИНАНСОВОМ ПОЛОЖЕНИИ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</si>
  <si>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</si>
  <si>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</si>
  <si>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Доходы</t>
  </si>
  <si>
    <t>Доходы от страховой деятельности</t>
  </si>
  <si>
    <t>Страховые премии, принятые по договорам страхования</t>
  </si>
  <si>
    <t>Страховые премии, принятые по договорам перестрахования</t>
  </si>
  <si>
    <t>Страховые премии, переданные на перестрахование</t>
  </si>
  <si>
    <t>Чистая сумма страховых премий</t>
  </si>
  <si>
    <t>Изменение резерва незаработанной премии</t>
  </si>
  <si>
    <t>Изменение активов перестрахования по  незаработанным премиям</t>
  </si>
  <si>
    <t>Чистая сумма заработанных страховых премий</t>
  </si>
  <si>
    <t>Доходы в виде комиссионного вознаграждения по страховой деятельности</t>
  </si>
  <si>
    <t>Прочие доходы от страховой деятельности</t>
  </si>
  <si>
    <t>Доходы от инвестиционной деятельности</t>
  </si>
  <si>
    <t>Доходы, связанные с получением вознаграждения</t>
  </si>
  <si>
    <t>из них:</t>
  </si>
  <si>
    <t>доходы в виде вознаграждения по размещенным вкладам</t>
  </si>
  <si>
    <t>доходы (расходы) от переоценки иностранной валюты (нетто)</t>
  </si>
  <si>
    <t>Доходы от иной деятельности</t>
  </si>
  <si>
    <t>Доходы (расходы) от реализации активов и получения (передачи) активов</t>
  </si>
  <si>
    <t>Прочие доходы от иной деятельности</t>
  </si>
  <si>
    <t>Итого доходов</t>
  </si>
  <si>
    <t>Расходы</t>
  </si>
  <si>
    <t>Расходы по осуществлению страховых выплат по договорам страхования</t>
  </si>
  <si>
    <t>Расходы по осуществлению страховых выплат по договорам, принятым на перестрахование</t>
  </si>
  <si>
    <t>Возмещение расходов по рискам, переданным на перестрахование</t>
  </si>
  <si>
    <t>Возмещение по регрессному требованию (нетто)</t>
  </si>
  <si>
    <t>Чистые расходы по осуществлению страховых выплат</t>
  </si>
  <si>
    <t>Расходы по урегулированию страховых убытков</t>
  </si>
  <si>
    <t>Изменение резерва произошедших, но незаявленных убытков</t>
  </si>
  <si>
    <t>Изменение резерва заявленных, но неурегулированных убытков</t>
  </si>
  <si>
    <t xml:space="preserve">Изменение активов перестрахования по заявленным, но неурегулированным убыткам    </t>
  </si>
  <si>
    <t>Расходы по выплате комиссионного вознаграждения по страховой деятельности</t>
  </si>
  <si>
    <t xml:space="preserve">Расходы, связанные с выплатой вознаграждения </t>
  </si>
  <si>
    <t>расходы в виде премии по ценным бумагам</t>
  </si>
  <si>
    <t>Расходы на резервы по обесценению</t>
  </si>
  <si>
    <t>Восстановление резервов по обесценению</t>
  </si>
  <si>
    <t>Чистые расходы на резервы по обесценению</t>
  </si>
  <si>
    <t xml:space="preserve">Общие и административные расходы </t>
  </si>
  <si>
    <t xml:space="preserve">расходы на оплату труда и командировочные </t>
  </si>
  <si>
    <t>текущие налоги и другие обязательные платежи в бюджет, за исключением корпоративного подоходного налога</t>
  </si>
  <si>
    <t>расходы по текущей аренде</t>
  </si>
  <si>
    <t>амортизационные отчисления и износ</t>
  </si>
  <si>
    <t xml:space="preserve">Прочие расходы </t>
  </si>
  <si>
    <t>Итого расходов</t>
  </si>
  <si>
    <t>Прибыль (убыток) за период</t>
  </si>
  <si>
    <t>Прибыль (убыток) от прекращенной деятельности</t>
  </si>
  <si>
    <t xml:space="preserve">Итого чистая прибыль (убыток) до уплаты корпоративного подоходного налога </t>
  </si>
  <si>
    <t>Корпоративный подоходный налог, в том числе:</t>
  </si>
  <si>
    <t>Корпоративный подоходный налог от основной деятельности</t>
  </si>
  <si>
    <t>Корпоративный подоходный налог от иной деятельности</t>
  </si>
  <si>
    <t>Чистая прибыль (убыток) после уплаты налогов</t>
  </si>
  <si>
    <t>ОТЧЕТ О СОВОКУПНОМ ДОХОДЕ</t>
  </si>
  <si>
    <t>страховой организации АО "ДСК Народного банка Казахстана "Халык - Казахинстрах"</t>
  </si>
  <si>
    <t>Прочий совокупный доход:</t>
  </si>
  <si>
    <t xml:space="preserve">Чистое изменение справделивой стоимости ценных бумаг, имеющихся в наличии для продажи </t>
  </si>
  <si>
    <t xml:space="preserve">Реализованный доход (убыток) от выбытия  ценных бумаг, имеющихся в наличии для продажи </t>
  </si>
  <si>
    <t>Итого прочий совокупный доход (убыток)</t>
  </si>
  <si>
    <t>ИТОГО СОВОКУПНЫЙ ДОХОД</t>
  </si>
  <si>
    <t>Прибыль (убыток) до налогообложения</t>
  </si>
  <si>
    <t>Корректировки на неденежные операционные статьи:</t>
  </si>
  <si>
    <t>расходы на резервы по обесценению</t>
  </si>
  <si>
    <t>нереализованные  доходы и расходы от изменения стоимости финансового актива</t>
  </si>
  <si>
    <t>прочие корректировки на неденежные статьи</t>
  </si>
  <si>
    <t>Операционный доход (расход) до изменения в операционных активах и обязательствах</t>
  </si>
  <si>
    <t>(Увеличение) уменьшение в операционных активах</t>
  </si>
  <si>
    <t>(Увеличение) уменьшение вкладов размещенных</t>
  </si>
  <si>
    <t>(Увеличение) уменьшение ценных бумаг, предназначенных для торговли и имеющихся в наличии для продажи</t>
  </si>
  <si>
    <t>(Увеличение) уменьшение операции "обратное РЕПО"</t>
  </si>
  <si>
    <t>(Увеличение) уменьшение активов перестрахования</t>
  </si>
  <si>
    <t>(Увеличение) уменьшение страховых премий к получению от страхователей (перестрахователей) и посредников</t>
  </si>
  <si>
    <t>(Увеличение) уменьшение прочей дебиторской задолженности</t>
  </si>
  <si>
    <t>(Увеличение) уменьшение займов, предоставленных страхователям</t>
  </si>
  <si>
    <t>(Увеличение) уменьшение расходов будущих периодов</t>
  </si>
  <si>
    <t>Увеличение (уменьшение) в операционных обязательствах</t>
  </si>
  <si>
    <t>Увеличение (уменьшение) резерва незаработанной премии</t>
  </si>
  <si>
    <t>Увеличение (уменьшение) суммы резерва произошедших, но незаявленных убытков</t>
  </si>
  <si>
    <t>Увеличение (уменьшение) суммы резерва заявленных, но неурегулированных убытков</t>
  </si>
  <si>
    <t>Увеличение (уменьшение) расчетов с перестраховщиками</t>
  </si>
  <si>
    <t>Увеличение (уменьшение) расчетов с посредниками по страховой (перестраховочной) деятельности</t>
  </si>
  <si>
    <t>Увеличение (уменьшение) счетов к уплате по договорам страхования (перестрахования)</t>
  </si>
  <si>
    <t>Увеличение (уменьшение) прочей кредиторской задолженности</t>
  </si>
  <si>
    <t>Увеличение (уменьшение) операции "РЕПО"</t>
  </si>
  <si>
    <t>Увеличение (уменьшение) доходов будущих периодов</t>
  </si>
  <si>
    <t>Увеличение или уменьшение денег от операционной деятельности</t>
  </si>
  <si>
    <t>Уплаченный корпоративный подоходный налог</t>
  </si>
  <si>
    <t>Итого увеличение (уменьшение) денег от операционной деятельности после налогообложения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</si>
  <si>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</si>
  <si>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</si>
  <si>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</si>
  <si>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</si>
  <si>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Итого увеличение или уменьшение денег от инвестиционной деятельности</t>
  </si>
  <si>
    <t>Выкуп собственных акций</t>
  </si>
  <si>
    <t>Итого увеличение или уменьшение денег от финансовой деятельности</t>
  </si>
  <si>
    <t>Итого чистое увеличение или уменьшение денег за отчетный период</t>
  </si>
  <si>
    <t>Остаток денег и денежных эквивалентов на начало отчетного периода</t>
  </si>
  <si>
    <t>Остаток денег и денежных эквивалентов на конец отчетного периода</t>
  </si>
  <si>
    <t>ОТЧЕТ О ДВИЖЕНИИ ДЕНЕЖНЫХ СРЕДСТВ (КОСВЕННЫЙ МЕТОД)</t>
  </si>
  <si>
    <t>Примечание</t>
  </si>
  <si>
    <t>Уставный капитал</t>
  </si>
  <si>
    <t>Резервный капитал</t>
  </si>
  <si>
    <t>Фонд переоценки ценных бумаг, имеющихся в наличии для продажи</t>
  </si>
  <si>
    <t>Прочий совокупный доход</t>
  </si>
  <si>
    <t>Чистая прибыль</t>
  </si>
  <si>
    <t>Итого совокупный доход</t>
  </si>
  <si>
    <t>Взносы акцмонера в форме безвозмездной аренды</t>
  </si>
  <si>
    <t>Стабилизационный резерв</t>
  </si>
  <si>
    <t>Выкупленные акции (взносы)</t>
  </si>
  <si>
    <t xml:space="preserve">Нераспределенная прибыль </t>
  </si>
  <si>
    <t>ОТЧЕТ ОБ ИЗМЕНЕНИЯХ В КАПИТАЛЕ</t>
  </si>
  <si>
    <t>Балансовая стоимость акции, тенге</t>
  </si>
  <si>
    <t>Начисленные комиссионные доходы по перестрахованию</t>
  </si>
  <si>
    <t>Расчеты с перестраховщиками</t>
  </si>
  <si>
    <t>Расчеты с посредниками по страховой (перестраховочной) деятельности</t>
  </si>
  <si>
    <t>Уставный капитал (взносы учредителей)</t>
  </si>
  <si>
    <t>Нераспределенная прибыль (непокрытый убыток)</t>
  </si>
  <si>
    <t>доходы в виде вознаграждения (купона или дисконта) по ценным бумагам</t>
  </si>
  <si>
    <t>Доходы (расходы) по операциям с финансовыми активами (нетто)</t>
  </si>
  <si>
    <t>доходы (расходы) от купли-продажи ценных бумаг (нетто)</t>
  </si>
  <si>
    <t>доходы (расходы) от операций «РЕПО» (нетто)</t>
  </si>
  <si>
    <t>Доходы (расходы) от переоценки (нетто)</t>
  </si>
  <si>
    <t>доходы, начисленные в виде вознаграждения к получению</t>
  </si>
  <si>
    <t>Стабилизацион-ный резерв</t>
  </si>
  <si>
    <t>Операции &lt;&lt;обратное РЕПО&gt;&gt;</t>
  </si>
  <si>
    <t>доходы (расходы) от операций с производными инструментами</t>
  </si>
  <si>
    <t>(Увеличение) уменьшение  текущих налоговых активов, прочих активов</t>
  </si>
  <si>
    <t>Увеличение (уменьшение)  в налоговых обязательствах</t>
  </si>
  <si>
    <t>Финансовый директор ______________________Кудайбергенов А.К.</t>
  </si>
  <si>
    <t>Активы перестрахования по произошедшим, но незаявленным убыткам (за вычетом резервов на обесценение)</t>
  </si>
  <si>
    <t>Изъятый капитал (взносы учредителей)</t>
  </si>
  <si>
    <t>Главный бухгалтер __________________________Базарбаев Б.Т.</t>
  </si>
  <si>
    <t>Изменение активов перестрахования по произошедшим, но незаявленным убыткам</t>
  </si>
  <si>
    <t>Резерв на переоценку основных средств</t>
  </si>
  <si>
    <t>Начисленные дивиденды акционерам</t>
  </si>
  <si>
    <t>Выплата дивидендов</t>
  </si>
  <si>
    <t>на 31 декабря 
2014 года</t>
  </si>
  <si>
    <t>Прибыль на акцию</t>
  </si>
  <si>
    <t>Долгосрочные активы, предназначенные для продажи</t>
  </si>
  <si>
    <t>по состоянию на "01" июля 2015 года</t>
  </si>
  <si>
    <t>Бухгалтерский баланс</t>
  </si>
  <si>
    <t>страховой (перестраховочной) организации/страхового брокера</t>
  </si>
  <si>
    <t>Код строки</t>
  </si>
  <si>
    <t>На конец отчетного периода</t>
  </si>
  <si>
    <t>На конец предыдущего года</t>
  </si>
  <si>
    <t>Ценные бумаги, оцениваемые по справедливой стоимости, изменения которой отражаются в составе прибыли или убытка</t>
  </si>
  <si>
    <t>Аффинированные драгоценные металлы</t>
  </si>
  <si>
    <t>Активы перестрахования по непроизошедшим убыткам по договорам страхования (перестрахования) жизни (за вычетом резервов на обесценение)</t>
  </si>
  <si>
    <t>Активы перестрахования по непроизошедшим убыткам по договорам аннуитета (за вычетом резервов на обесценение)</t>
  </si>
  <si>
    <t>Займы, предоставленные страхователям (за вычетом резервов на обесценение)</t>
  </si>
  <si>
    <t>Инвестиции в капитал других юридических лиц</t>
  </si>
  <si>
    <t>Резерв непроизошедших убытков по договорам страхования (перестрахования) жизни</t>
  </si>
  <si>
    <t>Резерв непроизошедших убытков по договорам аннуитета</t>
  </si>
  <si>
    <t>Займы полученные</t>
  </si>
  <si>
    <t>Расчеты с акционерами по дивидендам</t>
  </si>
  <si>
    <t>Оценочные обязательства</t>
  </si>
  <si>
    <t>Выпущенные облигации</t>
  </si>
  <si>
    <t>Отложенное налоговое обязательство</t>
  </si>
  <si>
    <t>Прочие обязательства</t>
  </si>
  <si>
    <t>Резерв непредвиденных рисков</t>
  </si>
  <si>
    <t>отчетного периода</t>
  </si>
  <si>
    <t>Первый руководитель (на период его отсутствия - лицо, его замещающее)  ______________________  дата ______________</t>
  </si>
  <si>
    <t>Главный бухгалтер _____________________  дата _______________</t>
  </si>
  <si>
    <t>Исполнитель __________________дата _______________</t>
  </si>
  <si>
    <t>Телефон:________________</t>
  </si>
  <si>
    <t>Место для печати</t>
  </si>
  <si>
    <t>Отчет о прибылях и убытках</t>
  </si>
  <si>
    <t>за отчетный период</t>
  </si>
  <si>
    <t>за аналогичный период предыдущего года</t>
  </si>
  <si>
    <t>доходы (расходы) от операций &lt;&lt;РЕПО&gt;&gt; (нетто)</t>
  </si>
  <si>
    <t>доходы (расходы) от операций с аффинированными драгоценными металлами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</si>
  <si>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</si>
  <si>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доходы (расходы) от переоценки аффинированных драгоценных металлов</t>
  </si>
  <si>
    <t>Доходы от участия в капитале других юридических лиц</t>
  </si>
  <si>
    <t>Прочие доходы от инвестиционной деятельности</t>
  </si>
  <si>
    <t>Прочие доходы</t>
  </si>
  <si>
    <t>Изменение резерва непроизошедших убытков по договорам страхования (перестрахования) жизни</t>
  </si>
  <si>
    <t>Изменение активов перестрахования по непроизошедшим убыткам по договорам страхования (перестрахования) жизни</t>
  </si>
  <si>
    <t>Изменение резерва непроизошедших убытков по договорам аннуитета</t>
  </si>
  <si>
    <t>Изменение активов перестрахования по непроизошедшим убыткам по договорам аннуитета</t>
  </si>
  <si>
    <t>Изменение активов перестрахования по заявленным, но неурегулированным убыткам</t>
  </si>
  <si>
    <t>Расходы, связанные с выплатой вознаграждения</t>
  </si>
  <si>
    <t>Общие и административные расходы</t>
  </si>
  <si>
    <t>расходы на оплату труда и командировочные</t>
  </si>
  <si>
    <t>Амортизационные отчисления и износ</t>
  </si>
  <si>
    <t>Прочие расходы</t>
  </si>
  <si>
    <t>Чистая прибыль (убыток) до уплаты корпоративного подоходного налога</t>
  </si>
  <si>
    <t>Корпоративный подоходный налог</t>
  </si>
  <si>
    <t>от основной деятельности</t>
  </si>
  <si>
    <t>от иной деятельности</t>
  </si>
  <si>
    <t>Итого чистая прибыль (убыток) после уплаты налогов</t>
  </si>
  <si>
    <t>Первый руководитель  (на период его отсутствия - лицо, его замещающее) ______________________  дата ______________</t>
  </si>
  <si>
    <t>Первый руководитель (на период его отсутствия - лицо, его замещающее)  _______________  дата ______________</t>
  </si>
  <si>
    <t>Денежные средства и эквиваленты денежных средств</t>
  </si>
  <si>
    <t>Производные финансовые инструменты</t>
  </si>
  <si>
    <t>Запасы</t>
  </si>
  <si>
    <t>Операции «РЕПО»</t>
  </si>
  <si>
    <t>Премии (дополнительный оплаченный капитал)</t>
  </si>
  <si>
    <t>Прочие резервы</t>
  </si>
  <si>
    <t>по состоянию на 1 октября 2016 года</t>
  </si>
  <si>
    <t>доходы (расходы) от операций с производными финансовыми инструментами</t>
  </si>
  <si>
    <t>доходы (расходы) от изменения стоимости ценных бумаг, имеющихся в наличии для продажи</t>
  </si>
  <si>
    <t>доходы (расходы) от переоценки производных финансовых инструментов</t>
  </si>
  <si>
    <t>Расходы, связанные с расторжением договора страхования</t>
  </si>
  <si>
    <t>Приложение 4 
к постановлению Правления 
Национального Банка 
Республики Казахстан 
от 28 января 2016 года №41</t>
  </si>
  <si>
    <t>АО "Казахинстрах"</t>
  </si>
  <si>
    <t>по состоянию на "1" октября 2016 года</t>
  </si>
  <si>
    <t>Приложение 5 
к постановлению Правления 
Национального Банка 
Республики Казахстан 
от 28 января 2016 года №41</t>
  </si>
  <si>
    <t>на "1" октября 2016 года</t>
  </si>
  <si>
    <t xml:space="preserve">Сальдо на начало 1 января 2015 года </t>
  </si>
  <si>
    <t>Сальдо на  01 января  2016 года</t>
  </si>
  <si>
    <t>Сальдо на  01 октября 2016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</si>
</sst>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_(* #,##0.00_);_(* \(#,##0.00\);_(* &quot;-&quot;??_);_(@_)"/>
    <numFmt numFmtId="166" formatCode="_(* #,##0_);_(* \(#,##0\);_(* &quot;-&quot;??_);_(@_)"/>
    <numFmt numFmtId="167" formatCode="#,##0.0000"/>
    <numFmt numFmtId="168" formatCode="_(* #,##0.0000_);_(* \(#,##0.0000\);_(* &quot;-&quot;??_);_(@_)"/>
    <numFmt numFmtId="169" formatCode="0.0000"/>
    <numFmt numFmtId="170" formatCode="_-* #,##0.0_р_._-;\-* #,##0.0_р_._-;_-* &quot;-&quot;??_р_._-;_-@_-"/>
    <numFmt numFmtId="171" formatCode="_-* #,##0_р_._-;\-* #,##0_р_._-;_-* &quot;-&quot;??_р_._-;_-@_-"/>
    <numFmt numFmtId="172" formatCode="_(* #,##0.0_);_(* \(#,##0.0\);_(* &quot;-&quot;??_);_(@_)"/>
    <numFmt numFmtId="173" formatCode="_(* #,##0.000_);_(* \(#,##0.000\);_(* &quot;-&quot;??_);_(@_)"/>
    <numFmt numFmtId="174" formatCode="#,##0.0"/>
  </numFmts>
  <fonts count="52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MS Sans Serif"/>
      <family val="2"/>
    </font>
    <font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Arial Cy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9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6" fillId="25" borderId="0" applyNumberFormat="0" applyBorder="0" applyAlignment="0" applyProtection="0"/>
    <xf numFmtId="0" fontId="31" fillId="26" borderId="0" applyNumberFormat="0" applyBorder="0" applyAlignment="0" applyProtection="0"/>
    <xf numFmtId="0" fontId="6" fillId="17" borderId="0" applyNumberFormat="0" applyBorder="0" applyAlignment="0" applyProtection="0"/>
    <xf numFmtId="0" fontId="31" fillId="27" borderId="0" applyNumberFormat="0" applyBorder="0" applyAlignment="0" applyProtection="0"/>
    <xf numFmtId="0" fontId="6" fillId="19" borderId="0" applyNumberFormat="0" applyBorder="0" applyAlignment="0" applyProtection="0"/>
    <xf numFmtId="0" fontId="31" fillId="28" borderId="0" applyNumberFormat="0" applyBorder="0" applyAlignment="0" applyProtection="0"/>
    <xf numFmtId="0" fontId="6" fillId="29" borderId="0" applyNumberFormat="0" applyBorder="0" applyAlignment="0" applyProtection="0"/>
    <xf numFmtId="0" fontId="31" fillId="30" borderId="0" applyNumberFormat="0" applyBorder="0" applyAlignment="0" applyProtection="0"/>
    <xf numFmtId="0" fontId="6" fillId="31" borderId="0" applyNumberFormat="0" applyBorder="0" applyAlignment="0" applyProtection="0"/>
    <xf numFmtId="0" fontId="31" fillId="32" borderId="0" applyNumberFormat="0" applyBorder="0" applyAlignment="0" applyProtection="0"/>
    <xf numFmtId="0" fontId="6" fillId="33" borderId="0" applyNumberFormat="0" applyBorder="0" applyAlignment="0" applyProtection="0"/>
    <xf numFmtId="165" fontId="4" fillId="0" borderId="0" applyFont="0" applyFill="0" applyBorder="0" applyAlignment="0" applyProtection="0"/>
    <xf numFmtId="0" fontId="31" fillId="34" borderId="0" applyNumberFormat="0" applyBorder="0" applyAlignment="0" applyProtection="0"/>
    <xf numFmtId="0" fontId="6" fillId="35" borderId="0" applyNumberFormat="0" applyBorder="0" applyAlignment="0" applyProtection="0"/>
    <xf numFmtId="0" fontId="31" fillId="36" borderId="0" applyNumberFormat="0" applyBorder="0" applyAlignment="0" applyProtection="0"/>
    <xf numFmtId="0" fontId="6" fillId="37" borderId="0" applyNumberFormat="0" applyBorder="0" applyAlignment="0" applyProtection="0"/>
    <xf numFmtId="0" fontId="31" fillId="38" borderId="0" applyNumberFormat="0" applyBorder="0" applyAlignment="0" applyProtection="0"/>
    <xf numFmtId="0" fontId="6" fillId="39" borderId="0" applyNumberFormat="0" applyBorder="0" applyAlignment="0" applyProtection="0"/>
    <xf numFmtId="0" fontId="31" fillId="40" borderId="0" applyNumberFormat="0" applyBorder="0" applyAlignment="0" applyProtection="0"/>
    <xf numFmtId="0" fontId="6" fillId="29" borderId="0" applyNumberFormat="0" applyBorder="0" applyAlignment="0" applyProtection="0"/>
    <xf numFmtId="0" fontId="31" fillId="41" borderId="0" applyNumberFormat="0" applyBorder="0" applyAlignment="0" applyProtection="0"/>
    <xf numFmtId="0" fontId="6" fillId="31" borderId="0" applyNumberFormat="0" applyBorder="0" applyAlignment="0" applyProtection="0"/>
    <xf numFmtId="0" fontId="31" fillId="42" borderId="0" applyNumberFormat="0" applyBorder="0" applyAlignment="0" applyProtection="0"/>
    <xf numFmtId="0" fontId="6" fillId="43" borderId="0" applyNumberFormat="0" applyBorder="0" applyAlignment="0" applyProtection="0"/>
    <xf numFmtId="0" fontId="32" fillId="44" borderId="1" applyNumberFormat="0" applyAlignment="0" applyProtection="0"/>
    <xf numFmtId="0" fontId="7" fillId="13" borderId="2" applyNumberFormat="0" applyAlignment="0" applyProtection="0"/>
    <xf numFmtId="0" fontId="33" fillId="45" borderId="3" applyNumberFormat="0" applyAlignment="0" applyProtection="0"/>
    <xf numFmtId="0" fontId="8" fillId="46" borderId="4" applyNumberFormat="0" applyAlignment="0" applyProtection="0"/>
    <xf numFmtId="0" fontId="34" fillId="45" borderId="1" applyNumberFormat="0" applyAlignment="0" applyProtection="0"/>
    <xf numFmtId="0" fontId="9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10" fillId="0" borderId="6" applyNumberFormat="0" applyFill="0" applyAlignment="0" applyProtection="0"/>
    <xf numFmtId="0" fontId="36" fillId="0" borderId="7" applyNumberFormat="0" applyFill="0" applyAlignment="0" applyProtection="0"/>
    <xf numFmtId="0" fontId="11" fillId="0" borderId="8" applyNumberFormat="0" applyFill="0" applyAlignment="0" applyProtection="0"/>
    <xf numFmtId="0" fontId="37" fillId="0" borderId="9" applyNumberFormat="0" applyFill="0" applyAlignment="0" applyProtection="0"/>
    <xf numFmtId="0" fontId="12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13" fillId="0" borderId="12" applyNumberFormat="0" applyFill="0" applyAlignment="0" applyProtection="0"/>
    <xf numFmtId="0" fontId="39" fillId="47" borderId="13" applyNumberFormat="0" applyAlignment="0" applyProtection="0"/>
    <xf numFmtId="0" fontId="14" fillId="48" borderId="14" applyNumberFormat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6" fillId="50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51" borderId="0" applyNumberFormat="0" applyBorder="0" applyAlignment="0" applyProtection="0"/>
    <xf numFmtId="0" fontId="17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17" applyNumberFormat="0" applyFill="0" applyAlignment="0" applyProtection="0"/>
    <xf numFmtId="0" fontId="19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6" fillId="54" borderId="0" applyNumberFormat="0" applyBorder="0" applyAlignment="0" applyProtection="0"/>
    <xf numFmtId="0" fontId="21" fillId="7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88" applyFill="1">
      <alignment/>
      <protection/>
    </xf>
    <xf numFmtId="0" fontId="2" fillId="0" borderId="0" xfId="88">
      <alignment/>
      <protection/>
    </xf>
    <xf numFmtId="0" fontId="4" fillId="0" borderId="0" xfId="100" applyFont="1" applyFill="1" applyAlignment="1">
      <alignment vertical="top"/>
      <protection/>
    </xf>
    <xf numFmtId="3" fontId="4" fillId="0" borderId="0" xfId="100" applyNumberFormat="1" applyFont="1" applyFill="1" applyAlignment="1">
      <alignment vertical="top"/>
      <protection/>
    </xf>
    <xf numFmtId="3" fontId="4" fillId="0" borderId="0" xfId="100" applyNumberFormat="1" applyFont="1" applyFill="1" applyAlignment="1">
      <alignment horizontal="right" vertical="top"/>
      <protection/>
    </xf>
    <xf numFmtId="3" fontId="5" fillId="0" borderId="19" xfId="100" applyNumberFormat="1" applyFont="1" applyFill="1" applyBorder="1" applyAlignment="1">
      <alignment vertical="top"/>
      <protection/>
    </xf>
    <xf numFmtId="3" fontId="4" fillId="0" borderId="19" xfId="100" applyNumberFormat="1" applyFont="1" applyFill="1" applyBorder="1" applyAlignment="1">
      <alignment vertical="top"/>
      <protection/>
    </xf>
    <xf numFmtId="0" fontId="4" fillId="0" borderId="0" xfId="101" applyFont="1" applyFill="1" applyBorder="1">
      <alignment/>
      <protection/>
    </xf>
    <xf numFmtId="0" fontId="5" fillId="0" borderId="19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 wrapText="1"/>
    </xf>
    <xf numFmtId="3" fontId="4" fillId="0" borderId="19" xfId="0" applyNumberFormat="1" applyFont="1" applyFill="1" applyBorder="1" applyAlignment="1">
      <alignment horizontal="center" vertical="top" wrapText="1"/>
    </xf>
    <xf numFmtId="0" fontId="4" fillId="0" borderId="19" xfId="100" applyFont="1" applyFill="1" applyBorder="1" applyAlignment="1">
      <alignment horizontal="center" vertical="top"/>
      <protection/>
    </xf>
    <xf numFmtId="3" fontId="4" fillId="0" borderId="19" xfId="100" applyNumberFormat="1" applyFont="1" applyFill="1" applyBorder="1" applyAlignment="1">
      <alignment horizontal="center" vertical="top"/>
      <protection/>
    </xf>
    <xf numFmtId="3" fontId="4" fillId="0" borderId="19" xfId="100" applyNumberFormat="1" applyFont="1" applyFill="1" applyBorder="1" applyAlignment="1">
      <alignment horizontal="right" vertical="top"/>
      <protection/>
    </xf>
    <xf numFmtId="166" fontId="4" fillId="0" borderId="19" xfId="100" applyNumberFormat="1" applyFont="1" applyFill="1" applyBorder="1" applyAlignment="1">
      <alignment vertical="top"/>
      <protection/>
    </xf>
    <xf numFmtId="49" fontId="4" fillId="0" borderId="19" xfId="0" applyNumberFormat="1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4" fillId="0" borderId="2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47" fillId="0" borderId="20" xfId="0" applyFont="1" applyBorder="1" applyAlignment="1">
      <alignment vertical="top" wrapText="1"/>
    </xf>
    <xf numFmtId="0" fontId="4" fillId="0" borderId="0" xfId="100" applyFont="1" applyFill="1" applyBorder="1" applyAlignment="1">
      <alignment vertical="top"/>
      <protection/>
    </xf>
    <xf numFmtId="0" fontId="4" fillId="0" borderId="0" xfId="100" applyFont="1" applyFill="1" applyBorder="1" applyAlignment="1">
      <alignment horizontal="center" vertical="top"/>
      <protection/>
    </xf>
    <xf numFmtId="167" fontId="4" fillId="0" borderId="0" xfId="100" applyNumberFormat="1" applyFont="1" applyFill="1" applyBorder="1" applyAlignment="1">
      <alignment horizontal="right" vertical="top"/>
      <protection/>
    </xf>
    <xf numFmtId="0" fontId="5" fillId="0" borderId="0" xfId="100" applyFont="1" applyFill="1" applyBorder="1" applyAlignment="1">
      <alignment vertical="top"/>
      <protection/>
    </xf>
    <xf numFmtId="0" fontId="5" fillId="0" borderId="0" xfId="100" applyFont="1" applyFill="1" applyBorder="1" applyAlignment="1">
      <alignment horizontal="center" vertical="top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right" vertical="top"/>
    </xf>
    <xf numFmtId="0" fontId="4" fillId="0" borderId="21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3" fontId="4" fillId="0" borderId="22" xfId="0" applyNumberFormat="1" applyFont="1" applyFill="1" applyBorder="1" applyAlignment="1">
      <alignment horizontal="center" vertical="top" wrapText="1"/>
    </xf>
    <xf numFmtId="3" fontId="4" fillId="0" borderId="23" xfId="0" applyNumberFormat="1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49" fontId="5" fillId="0" borderId="20" xfId="0" applyNumberFormat="1" applyFont="1" applyFill="1" applyBorder="1" applyAlignment="1" applyProtection="1">
      <alignment horizontal="left" vertical="top" wrapText="1"/>
      <protection locked="0"/>
    </xf>
    <xf numFmtId="49" fontId="4" fillId="0" borderId="20" xfId="0" applyNumberFormat="1" applyFont="1" applyFill="1" applyBorder="1" applyAlignment="1" applyProtection="1">
      <alignment horizontal="left" vertical="top" wrapText="1"/>
      <protection locked="0"/>
    </xf>
    <xf numFmtId="49" fontId="5" fillId="0" borderId="20" xfId="0" applyNumberFormat="1" applyFont="1" applyFill="1" applyBorder="1" applyAlignment="1" applyProtection="1">
      <alignment horizontal="left" vertical="top" wrapText="1"/>
      <protection locked="0"/>
    </xf>
    <xf numFmtId="49" fontId="4" fillId="0" borderId="24" xfId="0" applyNumberFormat="1" applyFont="1" applyFill="1" applyBorder="1" applyAlignment="1" applyProtection="1">
      <alignment horizontal="left" vertical="top" wrapText="1"/>
      <protection locked="0"/>
    </xf>
    <xf numFmtId="49" fontId="4" fillId="0" borderId="25" xfId="0" applyNumberFormat="1" applyFont="1" applyFill="1" applyBorder="1" applyAlignment="1">
      <alignment horizontal="center" vertical="top"/>
    </xf>
    <xf numFmtId="3" fontId="4" fillId="0" borderId="26" xfId="0" applyNumberFormat="1" applyFont="1" applyFill="1" applyBorder="1" applyAlignment="1">
      <alignment horizontal="right" vertical="top"/>
    </xf>
    <xf numFmtId="3" fontId="4" fillId="0" borderId="27" xfId="0" applyNumberFormat="1" applyFont="1" applyFill="1" applyBorder="1" applyAlignment="1">
      <alignment horizontal="right" vertical="top"/>
    </xf>
    <xf numFmtId="0" fontId="4" fillId="0" borderId="21" xfId="100" applyFont="1" applyFill="1" applyBorder="1" applyAlignment="1">
      <alignment horizontal="center" vertical="top" wrapText="1"/>
      <protection/>
    </xf>
    <xf numFmtId="3" fontId="4" fillId="0" borderId="22" xfId="100" applyNumberFormat="1" applyFont="1" applyFill="1" applyBorder="1" applyAlignment="1">
      <alignment horizontal="center" vertical="top" wrapText="1"/>
      <protection/>
    </xf>
    <xf numFmtId="3" fontId="4" fillId="0" borderId="23" xfId="100" applyNumberFormat="1" applyFont="1" applyFill="1" applyBorder="1" applyAlignment="1">
      <alignment horizontal="center" vertical="top" wrapText="1"/>
      <protection/>
    </xf>
    <xf numFmtId="0" fontId="4" fillId="0" borderId="20" xfId="100" applyFont="1" applyFill="1" applyBorder="1" applyAlignment="1">
      <alignment horizontal="center" vertical="top"/>
      <protection/>
    </xf>
    <xf numFmtId="3" fontId="4" fillId="0" borderId="28" xfId="100" applyNumberFormat="1" applyFont="1" applyFill="1" applyBorder="1" applyAlignment="1">
      <alignment horizontal="center" vertical="top"/>
      <protection/>
    </xf>
    <xf numFmtId="0" fontId="5" fillId="0" borderId="20" xfId="100" applyFont="1" applyFill="1" applyBorder="1" applyAlignment="1">
      <alignment vertical="top"/>
      <protection/>
    </xf>
    <xf numFmtId="3" fontId="5" fillId="0" borderId="28" xfId="100" applyNumberFormat="1" applyFont="1" applyFill="1" applyBorder="1" applyAlignment="1">
      <alignment vertical="top"/>
      <protection/>
    </xf>
    <xf numFmtId="0" fontId="4" fillId="0" borderId="20" xfId="100" applyFont="1" applyFill="1" applyBorder="1" applyAlignment="1">
      <alignment vertical="top"/>
      <protection/>
    </xf>
    <xf numFmtId="3" fontId="4" fillId="0" borderId="28" xfId="100" applyNumberFormat="1" applyFont="1" applyFill="1" applyBorder="1" applyAlignment="1">
      <alignment vertical="top"/>
      <protection/>
    </xf>
    <xf numFmtId="0" fontId="47" fillId="0" borderId="20" xfId="88" applyFont="1" applyBorder="1" applyAlignment="1">
      <alignment vertical="top" wrapText="1"/>
      <protection/>
    </xf>
    <xf numFmtId="0" fontId="48" fillId="0" borderId="20" xfId="88" applyFont="1" applyBorder="1" applyAlignment="1">
      <alignment vertical="top" wrapText="1"/>
      <protection/>
    </xf>
    <xf numFmtId="0" fontId="4" fillId="0" borderId="20" xfId="100" applyFont="1" applyFill="1" applyBorder="1" applyAlignment="1">
      <alignment horizontal="left" vertical="top"/>
      <protection/>
    </xf>
    <xf numFmtId="0" fontId="4" fillId="0" borderId="20" xfId="100" applyFont="1" applyFill="1" applyBorder="1" applyAlignment="1">
      <alignment vertical="top"/>
      <protection/>
    </xf>
    <xf numFmtId="3" fontId="5" fillId="0" borderId="28" xfId="100" applyNumberFormat="1" applyFont="1" applyFill="1" applyBorder="1" applyAlignment="1">
      <alignment horizontal="right" vertical="top"/>
      <protection/>
    </xf>
    <xf numFmtId="0" fontId="4" fillId="0" borderId="24" xfId="100" applyFont="1" applyFill="1" applyBorder="1" applyAlignment="1">
      <alignment vertical="top"/>
      <protection/>
    </xf>
    <xf numFmtId="0" fontId="5" fillId="0" borderId="20" xfId="100" applyFont="1" applyFill="1" applyBorder="1" applyAlignment="1">
      <alignment horizontal="left" vertical="top"/>
      <protection/>
    </xf>
    <xf numFmtId="3" fontId="4" fillId="0" borderId="28" xfId="100" applyNumberFormat="1" applyFont="1" applyFill="1" applyBorder="1" applyAlignment="1">
      <alignment horizontal="right" vertical="top"/>
      <protection/>
    </xf>
    <xf numFmtId="166" fontId="4" fillId="0" borderId="28" xfId="100" applyNumberFormat="1" applyFont="1" applyFill="1" applyBorder="1" applyAlignment="1">
      <alignment vertical="top"/>
      <protection/>
    </xf>
    <xf numFmtId="0" fontId="4" fillId="0" borderId="20" xfId="100" applyFont="1" applyFill="1" applyBorder="1" applyAlignment="1">
      <alignment horizontal="left" vertical="top" indent="1"/>
      <protection/>
    </xf>
    <xf numFmtId="0" fontId="4" fillId="0" borderId="20" xfId="100" applyFont="1" applyFill="1" applyBorder="1" applyAlignment="1">
      <alignment horizontal="left" vertical="top" wrapText="1" indent="1"/>
      <protection/>
    </xf>
    <xf numFmtId="0" fontId="4" fillId="0" borderId="20" xfId="100" applyFont="1" applyFill="1" applyBorder="1" applyAlignment="1">
      <alignment vertical="top" wrapText="1"/>
      <protection/>
    </xf>
    <xf numFmtId="0" fontId="4" fillId="0" borderId="20" xfId="100" applyFont="1" applyFill="1" applyBorder="1" applyAlignment="1">
      <alignment horizontal="left" vertical="top" wrapText="1"/>
      <protection/>
    </xf>
    <xf numFmtId="0" fontId="47" fillId="0" borderId="20" xfId="88" applyFont="1" applyFill="1" applyBorder="1" applyAlignment="1">
      <alignment vertical="top" wrapText="1"/>
      <protection/>
    </xf>
    <xf numFmtId="0" fontId="5" fillId="0" borderId="24" xfId="100" applyFont="1" applyFill="1" applyBorder="1" applyAlignment="1">
      <alignment vertical="top"/>
      <protection/>
    </xf>
    <xf numFmtId="166" fontId="2" fillId="0" borderId="0" xfId="0" applyNumberFormat="1" applyFont="1" applyFill="1" applyAlignment="1">
      <alignment/>
    </xf>
    <xf numFmtId="3" fontId="5" fillId="0" borderId="20" xfId="0" applyNumberFormat="1" applyFont="1" applyBorder="1" applyAlignment="1">
      <alignment horizontal="left" vertical="center" wrapText="1"/>
    </xf>
    <xf numFmtId="166" fontId="5" fillId="0" borderId="19" xfId="100" applyNumberFormat="1" applyFont="1" applyFill="1" applyBorder="1" applyAlignment="1">
      <alignment horizontal="center" vertical="top"/>
      <protection/>
    </xf>
    <xf numFmtId="0" fontId="5" fillId="0" borderId="19" xfId="100" applyFont="1" applyFill="1" applyBorder="1" applyAlignment="1">
      <alignment horizontal="center" vertical="top"/>
      <protection/>
    </xf>
    <xf numFmtId="0" fontId="4" fillId="0" borderId="20" xfId="0" applyNumberFormat="1" applyFont="1" applyBorder="1" applyAlignment="1">
      <alignment horizontal="left" vertical="center" wrapText="1"/>
    </xf>
    <xf numFmtId="3" fontId="4" fillId="0" borderId="25" xfId="100" applyNumberFormat="1" applyFont="1" applyFill="1" applyBorder="1" applyAlignment="1">
      <alignment horizontal="center" vertical="top"/>
      <protection/>
    </xf>
    <xf numFmtId="166" fontId="5" fillId="0" borderId="25" xfId="100" applyNumberFormat="1" applyFont="1" applyFill="1" applyBorder="1" applyAlignment="1">
      <alignment horizontal="center" vertical="top"/>
      <protection/>
    </xf>
    <xf numFmtId="166" fontId="4" fillId="0" borderId="19" xfId="0" applyNumberFormat="1" applyFont="1" applyBorder="1" applyAlignment="1">
      <alignment horizontal="right" vertical="top"/>
    </xf>
    <xf numFmtId="166" fontId="4" fillId="0" borderId="28" xfId="99" applyNumberFormat="1" applyFont="1" applyBorder="1" applyAlignment="1">
      <alignment horizontal="right" vertical="top"/>
      <protection/>
    </xf>
    <xf numFmtId="169" fontId="4" fillId="0" borderId="29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7" fontId="2" fillId="0" borderId="0" xfId="88" applyNumberFormat="1">
      <alignment/>
      <protection/>
    </xf>
    <xf numFmtId="3" fontId="49" fillId="0" borderId="0" xfId="0" applyNumberFormat="1" applyFont="1" applyBorder="1" applyAlignment="1">
      <alignment/>
    </xf>
    <xf numFmtId="0" fontId="4" fillId="0" borderId="19" xfId="100" applyFont="1" applyFill="1" applyBorder="1" applyAlignment="1">
      <alignment vertical="top"/>
      <protection/>
    </xf>
    <xf numFmtId="3" fontId="4" fillId="0" borderId="20" xfId="0" applyNumberFormat="1" applyFont="1" applyBorder="1" applyAlignment="1">
      <alignment horizontal="left" vertical="center" wrapText="1"/>
    </xf>
    <xf numFmtId="166" fontId="5" fillId="0" borderId="28" xfId="99" applyNumberFormat="1" applyFont="1" applyBorder="1" applyAlignment="1">
      <alignment horizontal="right" vertical="top"/>
      <protection/>
    </xf>
    <xf numFmtId="49" fontId="4" fillId="0" borderId="20" xfId="0" applyNumberFormat="1" applyFont="1" applyBorder="1" applyAlignment="1" applyProtection="1">
      <alignment horizontal="left" vertical="top" wrapText="1"/>
      <protection locked="0"/>
    </xf>
    <xf numFmtId="166" fontId="4" fillId="0" borderId="27" xfId="99" applyNumberFormat="1" applyFont="1" applyBorder="1" applyAlignment="1">
      <alignment horizontal="right" vertical="top"/>
      <protection/>
    </xf>
    <xf numFmtId="3" fontId="0" fillId="0" borderId="0" xfId="0" applyNumberFormat="1" applyFill="1" applyAlignment="1">
      <alignment/>
    </xf>
    <xf numFmtId="3" fontId="5" fillId="0" borderId="19" xfId="100" applyNumberFormat="1" applyFont="1" applyFill="1" applyBorder="1" applyAlignment="1">
      <alignment horizontal="right" vertical="top"/>
      <protection/>
    </xf>
    <xf numFmtId="3" fontId="4" fillId="0" borderId="19" xfId="0" applyNumberFormat="1" applyFont="1" applyBorder="1" applyAlignment="1">
      <alignment horizontal="right" vertical="top"/>
    </xf>
    <xf numFmtId="3" fontId="4" fillId="0" borderId="28" xfId="0" applyNumberFormat="1" applyFont="1" applyBorder="1" applyAlignment="1">
      <alignment horizontal="right" vertical="top"/>
    </xf>
    <xf numFmtId="3" fontId="5" fillId="0" borderId="19" xfId="0" applyNumberFormat="1" applyFont="1" applyBorder="1" applyAlignment="1">
      <alignment horizontal="right" vertical="top"/>
    </xf>
    <xf numFmtId="3" fontId="5" fillId="0" borderId="28" xfId="0" applyNumberFormat="1" applyFont="1" applyBorder="1" applyAlignment="1">
      <alignment horizontal="right" vertical="top"/>
    </xf>
    <xf numFmtId="3" fontId="49" fillId="0" borderId="30" xfId="0" applyNumberFormat="1" applyFont="1" applyFill="1" applyBorder="1" applyAlignment="1">
      <alignment/>
    </xf>
    <xf numFmtId="3" fontId="5" fillId="0" borderId="0" xfId="100" applyNumberFormat="1" applyFont="1" applyFill="1" applyBorder="1" applyAlignment="1">
      <alignment horizontal="right" vertical="top"/>
      <protection/>
    </xf>
    <xf numFmtId="3" fontId="2" fillId="0" borderId="0" xfId="88" applyNumberFormat="1">
      <alignment/>
      <protection/>
    </xf>
    <xf numFmtId="43" fontId="5" fillId="0" borderId="25" xfId="114" applyFont="1" applyFill="1" applyBorder="1" applyAlignment="1">
      <alignment horizontal="right" vertical="top"/>
    </xf>
    <xf numFmtId="43" fontId="5" fillId="0" borderId="27" xfId="114" applyFont="1" applyFill="1" applyBorder="1" applyAlignment="1">
      <alignment horizontal="right" vertical="top"/>
    </xf>
    <xf numFmtId="0" fontId="49" fillId="0" borderId="0" xfId="0" applyFont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vertical="top"/>
    </xf>
    <xf numFmtId="3" fontId="4" fillId="0" borderId="0" xfId="0" applyNumberFormat="1" applyFont="1" applyFill="1" applyBorder="1" applyAlignment="1">
      <alignment horizontal="right" vertical="top"/>
    </xf>
    <xf numFmtId="3" fontId="4" fillId="0" borderId="21" xfId="0" applyNumberFormat="1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top" wrapText="1"/>
    </xf>
    <xf numFmtId="3" fontId="4" fillId="0" borderId="19" xfId="0" applyNumberFormat="1" applyFont="1" applyFill="1" applyBorder="1" applyAlignment="1">
      <alignment horizontal="center" vertical="top" wrapText="1"/>
    </xf>
    <xf numFmtId="3" fontId="4" fillId="0" borderId="28" xfId="0" applyNumberFormat="1" applyFont="1" applyFill="1" applyBorder="1" applyAlignment="1">
      <alignment horizontal="center" vertical="top" wrapText="1"/>
    </xf>
    <xf numFmtId="166" fontId="4" fillId="0" borderId="19" xfId="99" applyNumberFormat="1" applyFont="1" applyBorder="1" applyAlignment="1">
      <alignment horizontal="right" vertical="top"/>
      <protection/>
    </xf>
    <xf numFmtId="166" fontId="4" fillId="0" borderId="19" xfId="100" applyNumberFormat="1" applyFont="1" applyFill="1" applyBorder="1" applyAlignment="1">
      <alignment vertical="top"/>
      <protection/>
    </xf>
    <xf numFmtId="166" fontId="5" fillId="0" borderId="19" xfId="99" applyNumberFormat="1" applyFont="1" applyBorder="1" applyAlignment="1">
      <alignment horizontal="right" vertical="top"/>
      <protection/>
    </xf>
    <xf numFmtId="0" fontId="50" fillId="0" borderId="0" xfId="0" applyFont="1" applyAlignment="1">
      <alignment/>
    </xf>
    <xf numFmtId="166" fontId="49" fillId="0" borderId="0" xfId="0" applyNumberFormat="1" applyFont="1" applyAlignment="1">
      <alignment/>
    </xf>
    <xf numFmtId="3" fontId="4" fillId="0" borderId="24" xfId="0" applyNumberFormat="1" applyFont="1" applyBorder="1" applyAlignment="1">
      <alignment horizontal="left" vertical="center" wrapText="1"/>
    </xf>
    <xf numFmtId="166" fontId="4" fillId="0" borderId="25" xfId="0" applyNumberFormat="1" applyFont="1" applyBorder="1" applyAlignment="1">
      <alignment horizontal="right" vertical="top"/>
    </xf>
    <xf numFmtId="3" fontId="5" fillId="0" borderId="31" xfId="0" applyNumberFormat="1" applyFont="1" applyBorder="1" applyAlignment="1">
      <alignment horizontal="left" vertical="center" wrapText="1"/>
    </xf>
    <xf numFmtId="166" fontId="5" fillId="0" borderId="32" xfId="0" applyNumberFormat="1" applyFont="1" applyFill="1" applyBorder="1" applyAlignment="1">
      <alignment horizontal="right" vertical="top"/>
    </xf>
    <xf numFmtId="166" fontId="5" fillId="0" borderId="33" xfId="0" applyNumberFormat="1" applyFont="1" applyFill="1" applyBorder="1" applyAlignment="1">
      <alignment horizontal="right" vertical="top"/>
    </xf>
    <xf numFmtId="3" fontId="49" fillId="0" borderId="0" xfId="0" applyNumberFormat="1" applyFont="1" applyAlignment="1">
      <alignment/>
    </xf>
    <xf numFmtId="3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Border="1" applyAlignment="1">
      <alignment horizontal="left" vertical="top" wrapText="1"/>
    </xf>
    <xf numFmtId="3" fontId="4" fillId="0" borderId="0" xfId="0" applyNumberFormat="1" applyFont="1" applyFill="1" applyAlignment="1">
      <alignment horizontal="left" vertical="top" wrapText="1"/>
    </xf>
    <xf numFmtId="0" fontId="2" fillId="0" borderId="0" xfId="98">
      <alignment/>
      <protection/>
    </xf>
    <xf numFmtId="0" fontId="4" fillId="0" borderId="0" xfId="98" applyFont="1" applyFill="1" applyAlignment="1">
      <alignment vertical="top"/>
      <protection/>
    </xf>
    <xf numFmtId="0" fontId="4" fillId="0" borderId="0" xfId="98" applyFont="1" applyFill="1" applyAlignment="1">
      <alignment horizontal="right" vertical="top"/>
      <protection/>
    </xf>
    <xf numFmtId="0" fontId="4" fillId="0" borderId="19" xfId="98" applyFont="1" applyFill="1" applyBorder="1" applyAlignment="1">
      <alignment horizontal="center" vertical="top" wrapText="1"/>
      <protection/>
    </xf>
    <xf numFmtId="0" fontId="4" fillId="0" borderId="34" xfId="98" applyFont="1" applyFill="1" applyBorder="1" applyAlignment="1">
      <alignment horizontal="center" vertical="top"/>
      <protection/>
    </xf>
    <xf numFmtId="0" fontId="4" fillId="0" borderId="19" xfId="98" applyFont="1" applyFill="1" applyBorder="1" applyAlignment="1">
      <alignment horizontal="center" vertical="top"/>
      <protection/>
    </xf>
    <xf numFmtId="0" fontId="4" fillId="0" borderId="0" xfId="98" applyFont="1" applyFill="1" applyBorder="1">
      <alignment/>
      <protection/>
    </xf>
    <xf numFmtId="0" fontId="4" fillId="0" borderId="0" xfId="94" applyFont="1" applyFill="1" applyBorder="1">
      <alignment/>
      <protection/>
    </xf>
    <xf numFmtId="0" fontId="4" fillId="0" borderId="0" xfId="94" applyFont="1" applyFill="1" applyAlignment="1">
      <alignment vertical="top"/>
      <protection/>
    </xf>
    <xf numFmtId="0" fontId="4" fillId="0" borderId="0" xfId="94" applyFont="1" applyFill="1" applyAlignment="1">
      <alignment horizontal="right" vertical="top"/>
      <protection/>
    </xf>
    <xf numFmtId="0" fontId="4" fillId="0" borderId="19" xfId="94" applyFont="1" applyFill="1" applyBorder="1" applyAlignment="1">
      <alignment horizontal="center" vertical="top"/>
      <protection/>
    </xf>
    <xf numFmtId="0" fontId="4" fillId="0" borderId="19" xfId="94" applyFont="1" applyFill="1" applyBorder="1" applyAlignment="1">
      <alignment horizontal="center" vertical="center" wrapText="1"/>
      <protection/>
    </xf>
    <xf numFmtId="0" fontId="4" fillId="0" borderId="0" xfId="94" applyFont="1" applyFill="1" applyAlignment="1">
      <alignment horizontal="center" vertical="top"/>
      <protection/>
    </xf>
    <xf numFmtId="3" fontId="2" fillId="0" borderId="0" xfId="0" applyNumberFormat="1" applyFont="1" applyFill="1" applyAlignment="1">
      <alignment/>
    </xf>
    <xf numFmtId="4" fontId="4" fillId="0" borderId="19" xfId="95" applyNumberFormat="1" applyFont="1" applyBorder="1" applyAlignment="1">
      <alignment horizontal="right" vertical="top"/>
      <protection/>
    </xf>
    <xf numFmtId="0" fontId="4" fillId="0" borderId="19" xfId="95" applyNumberFormat="1" applyFont="1" applyBorder="1" applyAlignment="1">
      <alignment horizontal="left" vertical="center" wrapText="1"/>
      <protection/>
    </xf>
    <xf numFmtId="0" fontId="4" fillId="0" borderId="19" xfId="95" applyNumberFormat="1" applyFont="1" applyBorder="1" applyAlignment="1">
      <alignment horizontal="right" vertical="top"/>
      <protection/>
    </xf>
    <xf numFmtId="4" fontId="26" fillId="0" borderId="19" xfId="95" applyNumberFormat="1" applyFont="1" applyBorder="1" applyAlignment="1">
      <alignment horizontal="right" vertical="top"/>
      <protection/>
    </xf>
    <xf numFmtId="4" fontId="4" fillId="0" borderId="19" xfId="96" applyNumberFormat="1" applyFont="1" applyBorder="1" applyAlignment="1">
      <alignment horizontal="right" vertical="top"/>
      <protection/>
    </xf>
    <xf numFmtId="0" fontId="4" fillId="0" borderId="19" xfId="96" applyNumberFormat="1" applyFont="1" applyBorder="1" applyAlignment="1">
      <alignment horizontal="left" vertical="center" wrapText="1"/>
      <protection/>
    </xf>
    <xf numFmtId="0" fontId="4" fillId="0" borderId="19" xfId="96" applyNumberFormat="1" applyFont="1" applyBorder="1" applyAlignment="1">
      <alignment horizontal="right" vertical="top"/>
      <protection/>
    </xf>
    <xf numFmtId="4" fontId="26" fillId="0" borderId="19" xfId="96" applyNumberFormat="1" applyFont="1" applyBorder="1" applyAlignment="1">
      <alignment horizontal="right" vertical="top"/>
      <protection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right" vertical="top"/>
    </xf>
    <xf numFmtId="0" fontId="2" fillId="0" borderId="0" xfId="0" applyFont="1" applyAlignment="1">
      <alignment/>
    </xf>
    <xf numFmtId="3" fontId="4" fillId="0" borderId="35" xfId="0" applyNumberFormat="1" applyFont="1" applyFill="1" applyBorder="1" applyAlignment="1">
      <alignment horizontal="center" vertical="top" wrapText="1"/>
    </xf>
    <xf numFmtId="3" fontId="5" fillId="0" borderId="35" xfId="0" applyNumberFormat="1" applyFont="1" applyFill="1" applyBorder="1" applyAlignment="1">
      <alignment horizontal="right" vertical="top"/>
    </xf>
    <xf numFmtId="3" fontId="4" fillId="0" borderId="35" xfId="0" applyNumberFormat="1" applyFont="1" applyFill="1" applyBorder="1" applyAlignment="1">
      <alignment horizontal="right" vertical="top"/>
    </xf>
    <xf numFmtId="3" fontId="5" fillId="0" borderId="19" xfId="0" applyNumberFormat="1" applyFont="1" applyFill="1" applyBorder="1" applyAlignment="1">
      <alignment horizontal="right" vertical="top"/>
    </xf>
    <xf numFmtId="3" fontId="4" fillId="0" borderId="19" xfId="0" applyNumberFormat="1" applyFont="1" applyFill="1" applyBorder="1" applyAlignment="1">
      <alignment horizontal="right" vertical="top"/>
    </xf>
    <xf numFmtId="3" fontId="4" fillId="0" borderId="19" xfId="51" applyNumberFormat="1" applyFont="1" applyFill="1" applyBorder="1" applyAlignment="1">
      <alignment horizontal="right"/>
    </xf>
    <xf numFmtId="3" fontId="4" fillId="0" borderId="35" xfId="51" applyNumberFormat="1" applyFont="1" applyFill="1" applyBorder="1" applyAlignment="1">
      <alignment horizontal="right"/>
    </xf>
    <xf numFmtId="3" fontId="4" fillId="0" borderId="19" xfId="51" applyNumberFormat="1" applyFont="1" applyFill="1" applyBorder="1" applyAlignment="1">
      <alignment/>
    </xf>
    <xf numFmtId="3" fontId="4" fillId="0" borderId="35" xfId="51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 vertical="top"/>
    </xf>
    <xf numFmtId="3" fontId="4" fillId="0" borderId="30" xfId="0" applyNumberFormat="1" applyFont="1" applyFill="1" applyBorder="1" applyAlignment="1">
      <alignment vertical="top"/>
    </xf>
    <xf numFmtId="3" fontId="22" fillId="0" borderId="19" xfId="97" applyNumberFormat="1" applyFont="1" applyFill="1" applyBorder="1" applyAlignment="1">
      <alignment horizontal="right" vertical="top" wrapText="1"/>
      <protection/>
    </xf>
    <xf numFmtId="3" fontId="22" fillId="0" borderId="36" xfId="97" applyNumberFormat="1" applyFont="1" applyFill="1" applyBorder="1" applyAlignment="1">
      <alignment horizontal="right" vertical="top" wrapText="1"/>
      <protection/>
    </xf>
    <xf numFmtId="3" fontId="5" fillId="0" borderId="19" xfId="0" applyNumberFormat="1" applyFont="1" applyFill="1" applyBorder="1" applyAlignment="1">
      <alignment horizontal="right" vertical="top"/>
    </xf>
    <xf numFmtId="3" fontId="5" fillId="0" borderId="35" xfId="0" applyNumberFormat="1" applyFont="1" applyFill="1" applyBorder="1" applyAlignment="1">
      <alignment horizontal="right" vertical="top"/>
    </xf>
    <xf numFmtId="0" fontId="4" fillId="0" borderId="0" xfId="88" applyFont="1" applyAlignment="1">
      <alignment horizontal="center"/>
      <protection/>
    </xf>
    <xf numFmtId="0" fontId="4" fillId="0" borderId="0" xfId="100" applyFont="1" applyFill="1" applyAlignment="1">
      <alignment horizontal="center" vertical="top"/>
      <protection/>
    </xf>
    <xf numFmtId="0" fontId="4" fillId="0" borderId="0" xfId="88" applyFont="1" applyFill="1" applyAlignment="1">
      <alignment horizontal="center"/>
      <protection/>
    </xf>
    <xf numFmtId="0" fontId="4" fillId="0" borderId="0" xfId="0" applyFont="1" applyAlignment="1">
      <alignment horizontal="right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94" applyFont="1" applyFill="1" applyAlignment="1">
      <alignment horizontal="center" vertical="top"/>
      <protection/>
    </xf>
    <xf numFmtId="0" fontId="4" fillId="0" borderId="0" xfId="0" applyFont="1" applyFill="1" applyBorder="1" applyAlignment="1">
      <alignment horizontal="right" vertical="top"/>
    </xf>
    <xf numFmtId="3" fontId="4" fillId="0" borderId="0" xfId="0" applyNumberFormat="1" applyFont="1" applyAlignment="1">
      <alignment horizontal="center"/>
    </xf>
    <xf numFmtId="0" fontId="4" fillId="0" borderId="0" xfId="100" applyFont="1" applyFill="1" applyAlignment="1">
      <alignment horizontal="center" vertical="top"/>
      <protection/>
    </xf>
    <xf numFmtId="3" fontId="4" fillId="0" borderId="0" xfId="100" applyNumberFormat="1" applyFont="1" applyFill="1" applyAlignment="1">
      <alignment horizontal="center" vertical="top"/>
      <protection/>
    </xf>
    <xf numFmtId="0" fontId="49" fillId="0" borderId="0" xfId="0" applyFont="1" applyAlignment="1">
      <alignment/>
    </xf>
  </cellXfs>
  <cellStyles count="10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Comma_Worksheet in 2241 3 Cashflow statement - consolidated 31 12 01, 31 12 00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2 2" xfId="90"/>
    <cellStyle name="Обычный 3" xfId="91"/>
    <cellStyle name="Обычный 4" xfId="92"/>
    <cellStyle name="Обычный 5" xfId="93"/>
    <cellStyle name="Обычный 6" xfId="94"/>
    <cellStyle name="Обычный 7" xfId="95"/>
    <cellStyle name="Обычный 8" xfId="96"/>
    <cellStyle name="Обычный_ДД нов." xfId="97"/>
    <cellStyle name="Обычный_Лист1" xfId="98"/>
    <cellStyle name="Обычный_СК нов." xfId="99"/>
    <cellStyle name="Обычный_Формы фин.отчетности по ПП №241" xfId="100"/>
    <cellStyle name="Обычный_Формы ФО для НПФ" xfId="101"/>
    <cellStyle name="Плохой" xfId="102"/>
    <cellStyle name="Плохой 2" xfId="103"/>
    <cellStyle name="Пояснение" xfId="104"/>
    <cellStyle name="Пояснение 2" xfId="105"/>
    <cellStyle name="Примечание" xfId="106"/>
    <cellStyle name="Примечание 2" xfId="107"/>
    <cellStyle name="Percent" xfId="108"/>
    <cellStyle name="Процентный 2" xfId="109"/>
    <cellStyle name="Связанная ячейка" xfId="110"/>
    <cellStyle name="Связанная ячейка 2" xfId="111"/>
    <cellStyle name="Текст предупреждения" xfId="112"/>
    <cellStyle name="Текст предупреждения 2" xfId="113"/>
    <cellStyle name="Comma" xfId="114"/>
    <cellStyle name="Comma [0]" xfId="115"/>
    <cellStyle name="Финансовый 2" xfId="116"/>
    <cellStyle name="Хороший" xfId="117"/>
    <cellStyle name="Хороший 2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F62"/>
  <sheetViews>
    <sheetView zoomScalePageLayoutView="0" workbookViewId="0" topLeftCell="A1">
      <selection activeCell="A7" sqref="A7:D7"/>
    </sheetView>
  </sheetViews>
  <sheetFormatPr defaultColWidth="9.00390625" defaultRowHeight="12.75"/>
  <cols>
    <col min="1" max="1" width="60.875" style="0" customWidth="1"/>
    <col min="2" max="2" width="10.75390625" style="0" customWidth="1"/>
    <col min="3" max="3" width="11.75390625" style="0" customWidth="1"/>
    <col min="4" max="4" width="14.375" style="0" bestFit="1" customWidth="1"/>
  </cols>
  <sheetData>
    <row r="5" spans="1:4" ht="12.75">
      <c r="A5" s="163" t="s">
        <v>36</v>
      </c>
      <c r="B5" s="163"/>
      <c r="C5" s="163"/>
      <c r="D5" s="163"/>
    </row>
    <row r="6" spans="1:4" ht="12.75">
      <c r="A6" s="163" t="s">
        <v>90</v>
      </c>
      <c r="B6" s="163"/>
      <c r="C6" s="163"/>
      <c r="D6" s="163"/>
    </row>
    <row r="7" spans="1:4" ht="12.75">
      <c r="A7" s="164" t="s">
        <v>175</v>
      </c>
      <c r="B7" s="164"/>
      <c r="C7" s="164"/>
      <c r="D7" s="164"/>
    </row>
    <row r="8" spans="1:4" ht="13.5" thickBot="1">
      <c r="A8" s="4"/>
      <c r="B8" s="4"/>
      <c r="C8" s="5"/>
      <c r="D8" s="6" t="s">
        <v>0</v>
      </c>
    </row>
    <row r="9" spans="1:4" ht="38.25">
      <c r="A9" s="46" t="s">
        <v>1</v>
      </c>
      <c r="B9" s="35" t="s">
        <v>135</v>
      </c>
      <c r="C9" s="47" t="s">
        <v>2</v>
      </c>
      <c r="D9" s="48" t="s">
        <v>172</v>
      </c>
    </row>
    <row r="10" spans="1:4" ht="12.75">
      <c r="A10" s="49">
        <v>1</v>
      </c>
      <c r="B10" s="13">
        <v>2</v>
      </c>
      <c r="C10" s="14">
        <v>3</v>
      </c>
      <c r="D10" s="50">
        <v>4</v>
      </c>
    </row>
    <row r="11" spans="1:4" ht="12.75">
      <c r="A11" s="51" t="s">
        <v>3</v>
      </c>
      <c r="B11" s="73"/>
      <c r="C11" s="7"/>
      <c r="D11" s="52"/>
    </row>
    <row r="12" spans="1:4" ht="12.75">
      <c r="A12" s="53" t="s">
        <v>4</v>
      </c>
      <c r="B12" s="14"/>
      <c r="C12" s="8">
        <v>2110299</v>
      </c>
      <c r="D12" s="54">
        <v>206962</v>
      </c>
    </row>
    <row r="13" spans="1:5" ht="12.75">
      <c r="A13" s="25" t="s">
        <v>20</v>
      </c>
      <c r="B13" s="14"/>
      <c r="C13" s="8">
        <v>2518833</v>
      </c>
      <c r="D13" s="54">
        <v>818556</v>
      </c>
      <c r="E13" s="23"/>
    </row>
    <row r="14" spans="1:4" ht="25.5">
      <c r="A14" s="55" t="s">
        <v>21</v>
      </c>
      <c r="B14" s="14"/>
      <c r="C14" s="8">
        <v>19135239</v>
      </c>
      <c r="D14" s="54">
        <v>18557529</v>
      </c>
    </row>
    <row r="15" spans="1:4" ht="12.75">
      <c r="A15" s="74" t="s">
        <v>160</v>
      </c>
      <c r="B15" s="14"/>
      <c r="C15" s="82">
        <v>1912003</v>
      </c>
      <c r="D15" s="54">
        <v>1119968</v>
      </c>
    </row>
    <row r="16" spans="1:4" ht="25.5">
      <c r="A16" s="55" t="s">
        <v>22</v>
      </c>
      <c r="B16" s="14"/>
      <c r="C16" s="8">
        <v>11466814</v>
      </c>
      <c r="D16" s="54">
        <v>9225059</v>
      </c>
    </row>
    <row r="17" spans="1:4" ht="25.5">
      <c r="A17" s="25" t="s">
        <v>165</v>
      </c>
      <c r="B17" s="14"/>
      <c r="C17" s="8">
        <v>362487</v>
      </c>
      <c r="D17" s="54">
        <v>476678</v>
      </c>
    </row>
    <row r="18" spans="1:4" ht="25.5">
      <c r="A18" s="55" t="s">
        <v>23</v>
      </c>
      <c r="B18" s="14"/>
      <c r="C18" s="8">
        <v>343633</v>
      </c>
      <c r="D18" s="54">
        <v>703265</v>
      </c>
    </row>
    <row r="19" spans="1:4" ht="25.5">
      <c r="A19" s="55" t="s">
        <v>24</v>
      </c>
      <c r="B19" s="14"/>
      <c r="C19" s="8">
        <v>8705105</v>
      </c>
      <c r="D19" s="54">
        <v>4984401</v>
      </c>
    </row>
    <row r="20" spans="1:4" ht="12.75">
      <c r="A20" s="55" t="s">
        <v>148</v>
      </c>
      <c r="B20" s="14"/>
      <c r="C20" s="8">
        <v>11208</v>
      </c>
      <c r="D20" s="54">
        <v>6637</v>
      </c>
    </row>
    <row r="21" spans="1:4" ht="25.5">
      <c r="A21" s="55" t="s">
        <v>25</v>
      </c>
      <c r="B21" s="14"/>
      <c r="C21" s="8">
        <v>259109</v>
      </c>
      <c r="D21" s="54">
        <v>349478</v>
      </c>
    </row>
    <row r="22" spans="1:4" ht="12.75">
      <c r="A22" s="53" t="s">
        <v>5</v>
      </c>
      <c r="B22" s="14"/>
      <c r="C22" s="8">
        <v>5601661</v>
      </c>
      <c r="D22" s="54">
        <v>2407671</v>
      </c>
    </row>
    <row r="23" spans="1:4" ht="12.75">
      <c r="A23" s="55" t="s">
        <v>26</v>
      </c>
      <c r="B23" s="14"/>
      <c r="C23" s="8">
        <v>170479</v>
      </c>
      <c r="D23" s="54">
        <v>1140</v>
      </c>
    </row>
    <row r="24" spans="1:4" ht="12.75">
      <c r="A24" s="55" t="s">
        <v>27</v>
      </c>
      <c r="B24" s="14"/>
      <c r="C24" s="8">
        <v>263764</v>
      </c>
      <c r="D24" s="54">
        <v>274789</v>
      </c>
    </row>
    <row r="25" spans="1:4" ht="25.5">
      <c r="A25" s="55" t="s">
        <v>28</v>
      </c>
      <c r="B25" s="14"/>
      <c r="C25" s="8">
        <v>1149886</v>
      </c>
      <c r="D25" s="54">
        <v>2786933</v>
      </c>
    </row>
    <row r="26" spans="1:4" ht="12.75">
      <c r="A26" s="53" t="s">
        <v>7</v>
      </c>
      <c r="B26" s="14"/>
      <c r="C26" s="8">
        <v>1401296</v>
      </c>
      <c r="D26" s="54">
        <v>1496865</v>
      </c>
    </row>
    <row r="27" spans="1:4" ht="12.75">
      <c r="A27" s="53" t="s">
        <v>8</v>
      </c>
      <c r="B27" s="14"/>
      <c r="C27" s="8">
        <v>0</v>
      </c>
      <c r="D27" s="54">
        <v>14155</v>
      </c>
    </row>
    <row r="28" spans="1:4" ht="12.75">
      <c r="A28" s="53" t="s">
        <v>174</v>
      </c>
      <c r="B28" s="14"/>
      <c r="C28" s="8">
        <v>117004</v>
      </c>
      <c r="D28" s="54">
        <v>0</v>
      </c>
    </row>
    <row r="29" spans="1:4" ht="12.75">
      <c r="A29" s="53" t="s">
        <v>9</v>
      </c>
      <c r="B29" s="14"/>
      <c r="C29" s="8">
        <v>56336</v>
      </c>
      <c r="D29" s="54">
        <v>53737</v>
      </c>
    </row>
    <row r="30" spans="1:4" ht="12.75">
      <c r="A30" s="53" t="s">
        <v>6</v>
      </c>
      <c r="B30" s="14"/>
      <c r="C30" s="8">
        <v>24328</v>
      </c>
      <c r="D30" s="54">
        <v>36032</v>
      </c>
    </row>
    <row r="31" spans="1:6" ht="12.75">
      <c r="A31" s="56" t="s">
        <v>29</v>
      </c>
      <c r="B31" s="14"/>
      <c r="C31" s="52">
        <f>SUM(C12:C30)</f>
        <v>55609484</v>
      </c>
      <c r="D31" s="52">
        <f>SUM(D12:D30)</f>
        <v>43519855</v>
      </c>
      <c r="E31" s="23"/>
      <c r="F31" s="23"/>
    </row>
    <row r="32" spans="1:4" ht="12.75">
      <c r="A32" s="56"/>
      <c r="B32" s="14"/>
      <c r="C32" s="7"/>
      <c r="D32" s="52"/>
    </row>
    <row r="33" spans="1:4" ht="12.75">
      <c r="A33" s="51" t="s">
        <v>10</v>
      </c>
      <c r="B33" s="14"/>
      <c r="C33" s="7"/>
      <c r="D33" s="52"/>
    </row>
    <row r="34" spans="1:4" ht="12.75">
      <c r="A34" s="53" t="s">
        <v>11</v>
      </c>
      <c r="B34" s="14"/>
      <c r="C34" s="8">
        <v>20002541</v>
      </c>
      <c r="D34" s="54">
        <v>13601446</v>
      </c>
    </row>
    <row r="35" spans="1:4" ht="12.75">
      <c r="A35" s="53" t="s">
        <v>12</v>
      </c>
      <c r="B35" s="14"/>
      <c r="C35" s="8">
        <v>823604</v>
      </c>
      <c r="D35" s="54">
        <v>873216</v>
      </c>
    </row>
    <row r="36" spans="1:4" ht="12.75">
      <c r="A36" s="53" t="s">
        <v>13</v>
      </c>
      <c r="B36" s="14"/>
      <c r="C36" s="8">
        <v>614907</v>
      </c>
      <c r="D36" s="54">
        <v>939785</v>
      </c>
    </row>
    <row r="37" spans="1:4" ht="12.75">
      <c r="A37" s="57" t="s">
        <v>149</v>
      </c>
      <c r="B37" s="14"/>
      <c r="C37" s="8">
        <v>6721433</v>
      </c>
      <c r="D37" s="54">
        <v>2175745</v>
      </c>
    </row>
    <row r="38" spans="1:4" ht="12.75">
      <c r="A38" s="57" t="s">
        <v>150</v>
      </c>
      <c r="B38" s="14"/>
      <c r="C38" s="8">
        <v>71875</v>
      </c>
      <c r="D38" s="54">
        <v>59793</v>
      </c>
    </row>
    <row r="39" spans="1:4" ht="12.75">
      <c r="A39" s="57" t="s">
        <v>14</v>
      </c>
      <c r="B39" s="14"/>
      <c r="C39" s="8">
        <v>3582017</v>
      </c>
      <c r="D39" s="54">
        <v>1577834</v>
      </c>
    </row>
    <row r="40" spans="1:4" ht="12.75">
      <c r="A40" s="57" t="s">
        <v>15</v>
      </c>
      <c r="B40" s="14"/>
      <c r="C40" s="8">
        <v>437884</v>
      </c>
      <c r="D40" s="54">
        <v>549868</v>
      </c>
    </row>
    <row r="41" spans="1:4" ht="12.75">
      <c r="A41" s="53" t="s">
        <v>16</v>
      </c>
      <c r="B41" s="14"/>
      <c r="C41" s="8">
        <v>99726</v>
      </c>
      <c r="D41" s="54">
        <v>1085246</v>
      </c>
    </row>
    <row r="42" spans="1:4" ht="12.75">
      <c r="A42" s="55" t="s">
        <v>30</v>
      </c>
      <c r="B42" s="14"/>
      <c r="C42" s="8">
        <v>58810</v>
      </c>
      <c r="D42" s="54">
        <v>135241</v>
      </c>
    </row>
    <row r="43" spans="1:4" ht="12.75">
      <c r="A43" s="56" t="s">
        <v>31</v>
      </c>
      <c r="B43" s="14"/>
      <c r="C43" s="52">
        <f>SUM(C34:C42)</f>
        <v>32412797</v>
      </c>
      <c r="D43" s="52">
        <f>SUM(D34:D42)</f>
        <v>20998174</v>
      </c>
    </row>
    <row r="44" spans="1:4" ht="12.75">
      <c r="A44" s="56"/>
      <c r="B44" s="14"/>
      <c r="C44" s="7"/>
      <c r="D44" s="52"/>
    </row>
    <row r="45" spans="1:4" ht="12.75">
      <c r="A45" s="51" t="s">
        <v>17</v>
      </c>
      <c r="B45" s="14"/>
      <c r="C45" s="7"/>
      <c r="D45" s="52"/>
    </row>
    <row r="46" spans="1:4" ht="12.75">
      <c r="A46" s="53" t="s">
        <v>151</v>
      </c>
      <c r="B46" s="14"/>
      <c r="C46" s="8">
        <v>4819647</v>
      </c>
      <c r="D46" s="54">
        <v>4784627</v>
      </c>
    </row>
    <row r="47" spans="1:4" ht="12.75">
      <c r="A47" s="83" t="s">
        <v>166</v>
      </c>
      <c r="B47" s="14"/>
      <c r="C47" s="16">
        <v>-39305</v>
      </c>
      <c r="D47" s="63">
        <v>-39305</v>
      </c>
    </row>
    <row r="48" spans="1:4" ht="12.75">
      <c r="A48" s="53" t="s">
        <v>137</v>
      </c>
      <c r="B48" s="14"/>
      <c r="C48" s="8">
        <v>217655</v>
      </c>
      <c r="D48" s="54">
        <v>217655</v>
      </c>
    </row>
    <row r="49" spans="1:4" ht="12.75">
      <c r="A49" s="53" t="s">
        <v>143</v>
      </c>
      <c r="B49" s="14"/>
      <c r="C49" s="8">
        <v>0</v>
      </c>
      <c r="D49" s="54">
        <v>707587</v>
      </c>
    </row>
    <row r="50" spans="1:4" ht="12.75">
      <c r="A50" s="53" t="s">
        <v>18</v>
      </c>
      <c r="B50" s="14"/>
      <c r="C50" s="16">
        <v>-332809</v>
      </c>
      <c r="D50" s="63">
        <v>-345086</v>
      </c>
    </row>
    <row r="51" spans="1:4" ht="12.75">
      <c r="A51" s="53" t="s">
        <v>152</v>
      </c>
      <c r="B51" s="14"/>
      <c r="C51" s="8">
        <v>18531499</v>
      </c>
      <c r="D51" s="54">
        <v>17196203</v>
      </c>
    </row>
    <row r="52" spans="1:4" ht="12.75">
      <c r="A52" s="55" t="s">
        <v>32</v>
      </c>
      <c r="B52" s="14"/>
      <c r="C52" s="8"/>
      <c r="D52" s="54"/>
    </row>
    <row r="53" spans="1:4" ht="12.75">
      <c r="A53" s="58" t="s">
        <v>34</v>
      </c>
      <c r="B53" s="14"/>
      <c r="C53" s="8">
        <v>17977009</v>
      </c>
      <c r="D53" s="54">
        <v>14139574</v>
      </c>
    </row>
    <row r="54" spans="1:4" ht="12.75">
      <c r="A54" s="58" t="s">
        <v>35</v>
      </c>
      <c r="B54" s="14"/>
      <c r="C54" s="8">
        <v>554490</v>
      </c>
      <c r="D54" s="54">
        <v>3056629</v>
      </c>
    </row>
    <row r="55" spans="1:4" ht="12.75">
      <c r="A55" s="56" t="s">
        <v>33</v>
      </c>
      <c r="B55" s="14"/>
      <c r="C55" s="52">
        <f>SUM(C46:C51)</f>
        <v>23196687</v>
      </c>
      <c r="D55" s="52">
        <f>SUM(D46:D51)</f>
        <v>22521681</v>
      </c>
    </row>
    <row r="56" spans="1:4" ht="12.75">
      <c r="A56" s="51" t="s">
        <v>19</v>
      </c>
      <c r="B56" s="14"/>
      <c r="C56" s="59">
        <f>C43+C55</f>
        <v>55609484</v>
      </c>
      <c r="D56" s="59">
        <f>D43+D55</f>
        <v>43519855</v>
      </c>
    </row>
    <row r="57" spans="1:5" s="24" customFormat="1" ht="13.5" thickBot="1">
      <c r="A57" s="60" t="s">
        <v>147</v>
      </c>
      <c r="B57" s="75"/>
      <c r="C57" s="79">
        <f>(C31-C43-C29)/337181</f>
        <v>68.6288699541196</v>
      </c>
      <c r="D57" s="79">
        <f>(D31-D43-D29)/337181</f>
        <v>66.63466802696475</v>
      </c>
      <c r="E57" s="80"/>
    </row>
    <row r="58" spans="1:4" s="24" customFormat="1" ht="12.75">
      <c r="A58" s="26"/>
      <c r="B58" s="27"/>
      <c r="C58" s="28"/>
      <c r="D58" s="28"/>
    </row>
    <row r="59" spans="1:4" ht="12.75">
      <c r="A59" s="9"/>
      <c r="B59" s="4"/>
      <c r="C59" s="81"/>
      <c r="D59" s="3"/>
    </row>
    <row r="60" spans="1:4" ht="12.75">
      <c r="A60" s="4" t="s">
        <v>164</v>
      </c>
      <c r="B60" s="4"/>
      <c r="C60" s="3"/>
      <c r="D60" s="3"/>
    </row>
    <row r="62" spans="1:4" ht="12.75">
      <c r="A62" s="4" t="s">
        <v>167</v>
      </c>
      <c r="B62" s="4"/>
      <c r="C62" s="3"/>
      <c r="D62" s="3"/>
    </row>
  </sheetData>
  <sheetProtection/>
  <mergeCells count="3">
    <mergeCell ref="A5:D5"/>
    <mergeCell ref="A7:D7"/>
    <mergeCell ref="A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D83"/>
  <sheetViews>
    <sheetView zoomScalePageLayoutView="0" workbookViewId="0" topLeftCell="A55">
      <selection activeCell="A77" sqref="A77"/>
    </sheetView>
  </sheetViews>
  <sheetFormatPr defaultColWidth="9.00390625" defaultRowHeight="12.75"/>
  <cols>
    <col min="1" max="1" width="79.625" style="1" customWidth="1"/>
    <col min="2" max="2" width="12.125" style="1" bestFit="1" customWidth="1"/>
    <col min="3" max="3" width="11.75390625" style="88" customWidth="1"/>
    <col min="4" max="4" width="13.75390625" style="88" bestFit="1" customWidth="1"/>
    <col min="5" max="16384" width="9.125" style="1" customWidth="1"/>
  </cols>
  <sheetData>
    <row r="5" spans="1:3" ht="12.75">
      <c r="A5" s="164" t="s">
        <v>89</v>
      </c>
      <c r="B5" s="164"/>
      <c r="C5" s="164"/>
    </row>
    <row r="6" spans="1:2" ht="12.75">
      <c r="A6" s="165" t="s">
        <v>90</v>
      </c>
      <c r="B6" s="165"/>
    </row>
    <row r="7" spans="1:3" ht="12.75">
      <c r="A7" s="164" t="str">
        <f>ФП!A7</f>
        <v>по состоянию на "01" июля 2015 года</v>
      </c>
      <c r="B7" s="164"/>
      <c r="C7" s="164"/>
    </row>
    <row r="8" spans="1:3" ht="13.5" thickBot="1">
      <c r="A8" s="2"/>
      <c r="B8" s="2"/>
      <c r="C8" s="6" t="s">
        <v>0</v>
      </c>
    </row>
    <row r="9" spans="1:4" ht="89.25" customHeight="1">
      <c r="A9" s="46" t="s">
        <v>1</v>
      </c>
      <c r="B9" s="35" t="s">
        <v>135</v>
      </c>
      <c r="C9" s="47" t="s">
        <v>37</v>
      </c>
      <c r="D9" s="48" t="s">
        <v>38</v>
      </c>
    </row>
    <row r="10" spans="1:4" ht="12.75">
      <c r="A10" s="49">
        <v>1</v>
      </c>
      <c r="B10" s="13">
        <v>2</v>
      </c>
      <c r="C10" s="14">
        <v>4</v>
      </c>
      <c r="D10" s="50">
        <v>6</v>
      </c>
    </row>
    <row r="11" spans="1:4" ht="12.75">
      <c r="A11" s="61" t="s">
        <v>39</v>
      </c>
      <c r="B11" s="13"/>
      <c r="C11" s="15"/>
      <c r="D11" s="62"/>
    </row>
    <row r="12" spans="1:4" ht="12.75">
      <c r="A12" s="51" t="s">
        <v>40</v>
      </c>
      <c r="B12" s="72"/>
      <c r="C12" s="89">
        <v>5348164</v>
      </c>
      <c r="D12" s="59">
        <v>5891163</v>
      </c>
    </row>
    <row r="13" spans="1:4" ht="12.75">
      <c r="A13" s="53" t="s">
        <v>41</v>
      </c>
      <c r="B13" s="72"/>
      <c r="C13" s="90">
        <v>19162997</v>
      </c>
      <c r="D13" s="91">
        <v>17855146</v>
      </c>
    </row>
    <row r="14" spans="1:4" ht="12.75">
      <c r="A14" s="53" t="s">
        <v>42</v>
      </c>
      <c r="B14" s="72"/>
      <c r="C14" s="90">
        <v>499397</v>
      </c>
      <c r="D14" s="54">
        <v>1618249</v>
      </c>
    </row>
    <row r="15" spans="1:4" ht="12.75">
      <c r="A15" s="57" t="s">
        <v>43</v>
      </c>
      <c r="B15" s="72"/>
      <c r="C15" s="90">
        <v>10196939</v>
      </c>
      <c r="D15" s="91">
        <v>11238058</v>
      </c>
    </row>
    <row r="16" spans="1:4" ht="12.75">
      <c r="A16" s="51" t="s">
        <v>44</v>
      </c>
      <c r="B16" s="72"/>
      <c r="C16" s="89">
        <v>9465455</v>
      </c>
      <c r="D16" s="59">
        <v>8235337</v>
      </c>
    </row>
    <row r="17" spans="1:4" ht="12.75">
      <c r="A17" s="57" t="s">
        <v>45</v>
      </c>
      <c r="B17" s="72"/>
      <c r="C17" s="8">
        <v>6401095</v>
      </c>
      <c r="D17" s="54">
        <v>7184115</v>
      </c>
    </row>
    <row r="18" spans="1:4" ht="12.75">
      <c r="A18" s="57" t="s">
        <v>46</v>
      </c>
      <c r="B18" s="72"/>
      <c r="C18" s="8">
        <v>2241755</v>
      </c>
      <c r="D18" s="54">
        <v>4636179</v>
      </c>
    </row>
    <row r="19" spans="1:4" ht="12.75">
      <c r="A19" s="51" t="s">
        <v>47</v>
      </c>
      <c r="B19" s="72"/>
      <c r="C19" s="89">
        <v>5306115</v>
      </c>
      <c r="D19" s="59">
        <v>5687401</v>
      </c>
    </row>
    <row r="20" spans="1:4" ht="12.75">
      <c r="A20" s="53" t="s">
        <v>48</v>
      </c>
      <c r="B20" s="72"/>
      <c r="C20" s="8">
        <v>24022</v>
      </c>
      <c r="D20" s="54">
        <v>49940</v>
      </c>
    </row>
    <row r="21" spans="1:4" ht="12.75">
      <c r="A21" s="53" t="s">
        <v>49</v>
      </c>
      <c r="B21" s="72"/>
      <c r="C21" s="90">
        <v>18027</v>
      </c>
      <c r="D21" s="91">
        <v>153822</v>
      </c>
    </row>
    <row r="22" spans="1:4" ht="12.75">
      <c r="A22" s="51" t="s">
        <v>50</v>
      </c>
      <c r="B22" s="72"/>
      <c r="C22" s="92">
        <v>1225968</v>
      </c>
      <c r="D22" s="93">
        <v>1969260</v>
      </c>
    </row>
    <row r="23" spans="1:4" ht="12.75">
      <c r="A23" s="64" t="s">
        <v>51</v>
      </c>
      <c r="B23" s="72"/>
      <c r="C23" s="90">
        <v>1035190</v>
      </c>
      <c r="D23" s="91">
        <v>1793697</v>
      </c>
    </row>
    <row r="24" spans="1:4" ht="12.75">
      <c r="A24" s="64" t="s">
        <v>52</v>
      </c>
      <c r="B24" s="72"/>
      <c r="C24" s="15"/>
      <c r="D24" s="62"/>
    </row>
    <row r="25" spans="1:4" ht="12.75">
      <c r="A25" s="64" t="s">
        <v>153</v>
      </c>
      <c r="B25" s="72"/>
      <c r="C25" s="90">
        <v>996179</v>
      </c>
      <c r="D25" s="91">
        <v>1736213</v>
      </c>
    </row>
    <row r="26" spans="1:4" ht="12.75">
      <c r="A26" s="64" t="s">
        <v>53</v>
      </c>
      <c r="B26" s="72"/>
      <c r="C26" s="90">
        <v>39011</v>
      </c>
      <c r="D26" s="91">
        <v>57484</v>
      </c>
    </row>
    <row r="27" spans="1:4" ht="12.75">
      <c r="A27" s="51" t="s">
        <v>154</v>
      </c>
      <c r="B27" s="72"/>
      <c r="C27" s="92">
        <v>40633</v>
      </c>
      <c r="D27" s="93">
        <v>-127564</v>
      </c>
    </row>
    <row r="28" spans="1:4" ht="12.75">
      <c r="A28" s="64" t="s">
        <v>52</v>
      </c>
      <c r="B28" s="72"/>
      <c r="C28" s="15"/>
      <c r="D28" s="62"/>
    </row>
    <row r="29" spans="1:4" ht="12.75">
      <c r="A29" s="53" t="s">
        <v>155</v>
      </c>
      <c r="B29" s="72"/>
      <c r="C29" s="90">
        <v>-12401</v>
      </c>
      <c r="D29" s="91">
        <v>11906</v>
      </c>
    </row>
    <row r="30" spans="1:4" ht="12.75">
      <c r="A30" s="53" t="s">
        <v>156</v>
      </c>
      <c r="B30" s="72"/>
      <c r="C30" s="90">
        <v>53034</v>
      </c>
      <c r="D30" s="91">
        <v>13650</v>
      </c>
    </row>
    <row r="31" spans="1:4" ht="12.75">
      <c r="A31" s="25" t="s">
        <v>161</v>
      </c>
      <c r="B31" s="72"/>
      <c r="C31" s="8"/>
      <c r="D31" s="54">
        <v>-153120</v>
      </c>
    </row>
    <row r="32" spans="1:4" ht="12.75">
      <c r="A32" s="51" t="s">
        <v>157</v>
      </c>
      <c r="B32" s="72"/>
      <c r="C32" s="92">
        <v>150145</v>
      </c>
      <c r="D32" s="93">
        <v>303127</v>
      </c>
    </row>
    <row r="33" spans="1:4" ht="12.75">
      <c r="A33" s="65" t="s">
        <v>52</v>
      </c>
      <c r="B33" s="72"/>
      <c r="C33" s="15"/>
      <c r="D33" s="62"/>
    </row>
    <row r="34" spans="1:4" ht="12.75">
      <c r="A34" s="53" t="s">
        <v>54</v>
      </c>
      <c r="B34" s="72"/>
      <c r="C34" s="90">
        <v>150145</v>
      </c>
      <c r="D34" s="91">
        <v>303127</v>
      </c>
    </row>
    <row r="35" spans="1:4" ht="12.75">
      <c r="A35" s="51" t="s">
        <v>55</v>
      </c>
      <c r="B35" s="72"/>
      <c r="C35" s="89">
        <v>87712</v>
      </c>
      <c r="D35" s="59">
        <v>247415</v>
      </c>
    </row>
    <row r="36" spans="1:4" ht="12.75">
      <c r="A36" s="53" t="s">
        <v>56</v>
      </c>
      <c r="B36" s="72"/>
      <c r="C36" s="90">
        <v>983</v>
      </c>
      <c r="D36" s="91">
        <v>6027</v>
      </c>
    </row>
    <row r="37" spans="1:4" ht="12.75">
      <c r="A37" s="53" t="s">
        <v>57</v>
      </c>
      <c r="B37" s="72"/>
      <c r="C37" s="90">
        <v>158920</v>
      </c>
      <c r="D37" s="91">
        <v>269823</v>
      </c>
    </row>
    <row r="38" spans="1:4" ht="12.75">
      <c r="A38" s="51" t="s">
        <v>58</v>
      </c>
      <c r="B38" s="72"/>
      <c r="C38" s="92">
        <v>6734035</v>
      </c>
      <c r="D38" s="93">
        <v>8136273</v>
      </c>
    </row>
    <row r="39" spans="1:4" ht="12.75">
      <c r="A39" s="51" t="s">
        <v>59</v>
      </c>
      <c r="B39" s="72"/>
      <c r="C39" s="15"/>
      <c r="D39" s="62"/>
    </row>
    <row r="40" spans="1:4" ht="12.75">
      <c r="A40" s="53" t="s">
        <v>60</v>
      </c>
      <c r="B40" s="72"/>
      <c r="C40" s="8">
        <v>3512313</v>
      </c>
      <c r="D40" s="54">
        <v>4184255</v>
      </c>
    </row>
    <row r="41" spans="1:4" ht="12.75">
      <c r="A41" s="66" t="s">
        <v>61</v>
      </c>
      <c r="B41" s="72"/>
      <c r="C41" s="8">
        <v>146127</v>
      </c>
      <c r="D41" s="54">
        <v>226319</v>
      </c>
    </row>
    <row r="42" spans="1:4" ht="12.75">
      <c r="A42" s="53" t="s">
        <v>62</v>
      </c>
      <c r="B42" s="72"/>
      <c r="C42" s="8">
        <v>261493</v>
      </c>
      <c r="D42" s="54">
        <v>1008996</v>
      </c>
    </row>
    <row r="43" spans="1:4" ht="12.75">
      <c r="A43" s="53" t="s">
        <v>63</v>
      </c>
      <c r="B43" s="72"/>
      <c r="C43" s="8">
        <v>31546</v>
      </c>
      <c r="D43" s="54">
        <v>40329</v>
      </c>
    </row>
    <row r="44" spans="1:4" ht="12.75">
      <c r="A44" s="51" t="s">
        <v>64</v>
      </c>
      <c r="B44" s="72"/>
      <c r="C44" s="59">
        <f>C40+C41-C42-C43</f>
        <v>3365401</v>
      </c>
      <c r="D44" s="59">
        <v>3361249</v>
      </c>
    </row>
    <row r="45" spans="1:4" ht="12.75">
      <c r="A45" s="67" t="s">
        <v>65</v>
      </c>
      <c r="B45" s="72"/>
      <c r="C45" s="8">
        <v>29690</v>
      </c>
      <c r="D45" s="54">
        <v>24219</v>
      </c>
    </row>
    <row r="46" spans="1:4" ht="12.75">
      <c r="A46" s="53" t="s">
        <v>66</v>
      </c>
      <c r="B46" s="72"/>
      <c r="C46" s="8">
        <v>-49612</v>
      </c>
      <c r="D46" s="54">
        <v>225216</v>
      </c>
    </row>
    <row r="47" spans="1:4" ht="12.75">
      <c r="A47" s="53" t="s">
        <v>168</v>
      </c>
      <c r="B47" s="72"/>
      <c r="C47" s="8">
        <v>-114191</v>
      </c>
      <c r="D47" s="54"/>
    </row>
    <row r="48" spans="1:4" ht="12.75">
      <c r="A48" s="53" t="s">
        <v>67</v>
      </c>
      <c r="B48" s="72"/>
      <c r="C48" s="8">
        <v>-324878</v>
      </c>
      <c r="D48" s="54">
        <v>-719883</v>
      </c>
    </row>
    <row r="49" spans="1:4" ht="12.75">
      <c r="A49" s="53" t="s">
        <v>68</v>
      </c>
      <c r="B49" s="72"/>
      <c r="C49" s="8">
        <v>-359632</v>
      </c>
      <c r="D49" s="94">
        <v>-675309</v>
      </c>
    </row>
    <row r="50" spans="1:4" ht="12.75">
      <c r="A50" s="53" t="s">
        <v>69</v>
      </c>
      <c r="B50" s="72"/>
      <c r="C50" s="8">
        <v>291266</v>
      </c>
      <c r="D50" s="54">
        <v>302591</v>
      </c>
    </row>
    <row r="51" spans="1:4" ht="12.75">
      <c r="A51" s="51" t="s">
        <v>70</v>
      </c>
      <c r="B51" s="72"/>
      <c r="C51" s="59">
        <v>32976</v>
      </c>
      <c r="D51" s="59">
        <v>490095</v>
      </c>
    </row>
    <row r="52" spans="1:4" ht="12.75">
      <c r="A52" s="65" t="s">
        <v>52</v>
      </c>
      <c r="B52" s="72"/>
      <c r="C52" s="15"/>
      <c r="D52" s="62"/>
    </row>
    <row r="53" spans="1:4" ht="12.75">
      <c r="A53" s="64" t="s">
        <v>71</v>
      </c>
      <c r="B53" s="72"/>
      <c r="C53" s="8">
        <v>32976</v>
      </c>
      <c r="D53" s="54">
        <v>490095</v>
      </c>
    </row>
    <row r="54" spans="1:4" ht="12.75">
      <c r="A54" s="68" t="s">
        <v>72</v>
      </c>
      <c r="B54" s="72"/>
      <c r="C54" s="15">
        <v>253157</v>
      </c>
      <c r="D54" s="62">
        <v>315833</v>
      </c>
    </row>
    <row r="55" spans="1:4" ht="12.75">
      <c r="A55" s="68" t="s">
        <v>73</v>
      </c>
      <c r="B55" s="72"/>
      <c r="C55" s="8">
        <v>31444</v>
      </c>
      <c r="D55" s="54">
        <v>802</v>
      </c>
    </row>
    <row r="56" spans="1:4" ht="12.75">
      <c r="A56" s="51" t="s">
        <v>74</v>
      </c>
      <c r="B56" s="72"/>
      <c r="C56" s="59">
        <f>C54-C55</f>
        <v>221713</v>
      </c>
      <c r="D56" s="59">
        <v>315031</v>
      </c>
    </row>
    <row r="57" spans="1:4" ht="12.75">
      <c r="A57" s="53" t="s">
        <v>75</v>
      </c>
      <c r="B57" s="72"/>
      <c r="C57" s="8">
        <v>1675828</v>
      </c>
      <c r="D57" s="54">
        <v>1696188</v>
      </c>
    </row>
    <row r="58" spans="1:4" ht="12.75">
      <c r="A58" s="68" t="s">
        <v>52</v>
      </c>
      <c r="B58" s="72"/>
      <c r="C58" s="15"/>
      <c r="D58" s="62"/>
    </row>
    <row r="59" spans="1:4" ht="12.75">
      <c r="A59" s="64" t="s">
        <v>76</v>
      </c>
      <c r="B59" s="72"/>
      <c r="C59" s="8">
        <v>1059969</v>
      </c>
      <c r="D59" s="54">
        <v>1068424</v>
      </c>
    </row>
    <row r="60" spans="1:4" ht="25.5">
      <c r="A60" s="65" t="s">
        <v>77</v>
      </c>
      <c r="B60" s="72"/>
      <c r="C60" s="8">
        <v>87066</v>
      </c>
      <c r="D60" s="91">
        <v>86002</v>
      </c>
    </row>
    <row r="61" spans="1:4" ht="12.75">
      <c r="A61" s="65" t="s">
        <v>78</v>
      </c>
      <c r="B61" s="72"/>
      <c r="C61" s="8">
        <v>101331</v>
      </c>
      <c r="D61" s="54">
        <v>96684</v>
      </c>
    </row>
    <row r="62" spans="1:4" ht="12.75">
      <c r="A62" s="64" t="s">
        <v>79</v>
      </c>
      <c r="B62" s="72"/>
      <c r="C62" s="8">
        <v>53093</v>
      </c>
      <c r="D62" s="54">
        <v>46234</v>
      </c>
    </row>
    <row r="63" spans="1:4" ht="12.75">
      <c r="A63" s="53" t="s">
        <v>80</v>
      </c>
      <c r="B63" s="72"/>
      <c r="C63" s="8">
        <v>292995</v>
      </c>
      <c r="D63" s="54">
        <v>67689</v>
      </c>
    </row>
    <row r="64" spans="1:4" ht="12.75">
      <c r="A64" s="51" t="s">
        <v>81</v>
      </c>
      <c r="B64" s="72"/>
      <c r="C64" s="89">
        <f>C44+C45+C46+C48-C49+C50+C51+C56+C57+C63-C47</f>
        <v>6009202</v>
      </c>
      <c r="D64" s="59">
        <f>D44+D45+D46+D48-D49+D50+D51+D56+D57+D63-D47</f>
        <v>6437704</v>
      </c>
    </row>
    <row r="65" spans="1:4" ht="12.75">
      <c r="A65" s="51" t="s">
        <v>82</v>
      </c>
      <c r="B65" s="72"/>
      <c r="C65" s="89">
        <f>C38-C64</f>
        <v>724833</v>
      </c>
      <c r="D65" s="59">
        <f>D38-D64</f>
        <v>1698569</v>
      </c>
    </row>
    <row r="66" spans="1:4" ht="12.75">
      <c r="A66" s="53" t="s">
        <v>83</v>
      </c>
      <c r="B66" s="72"/>
      <c r="C66" s="15"/>
      <c r="D66" s="62"/>
    </row>
    <row r="67" spans="1:4" ht="12.75">
      <c r="A67" s="51" t="s">
        <v>84</v>
      </c>
      <c r="B67" s="72"/>
      <c r="C67" s="89">
        <f>C38-C64</f>
        <v>724833</v>
      </c>
      <c r="D67" s="59">
        <f>D38-D64</f>
        <v>1698569</v>
      </c>
    </row>
    <row r="68" spans="1:4" ht="12.75">
      <c r="A68" s="51" t="s">
        <v>85</v>
      </c>
      <c r="B68" s="72"/>
      <c r="C68" s="89">
        <v>170343</v>
      </c>
      <c r="D68" s="59">
        <v>262920</v>
      </c>
    </row>
    <row r="69" spans="1:4" ht="12.75">
      <c r="A69" s="64" t="s">
        <v>32</v>
      </c>
      <c r="B69" s="72"/>
      <c r="C69" s="15"/>
      <c r="D69" s="62"/>
    </row>
    <row r="70" spans="1:4" ht="12.75">
      <c r="A70" s="53" t="s">
        <v>86</v>
      </c>
      <c r="B70" s="72"/>
      <c r="C70" s="8">
        <v>170343</v>
      </c>
      <c r="D70" s="54">
        <v>262920</v>
      </c>
    </row>
    <row r="71" spans="1:4" ht="12.75">
      <c r="A71" s="53" t="s">
        <v>87</v>
      </c>
      <c r="B71" s="72"/>
      <c r="C71" s="15">
        <v>0</v>
      </c>
      <c r="D71" s="62">
        <v>0</v>
      </c>
    </row>
    <row r="72" spans="1:4" ht="12.75">
      <c r="A72" s="51" t="s">
        <v>88</v>
      </c>
      <c r="B72" s="72"/>
      <c r="C72" s="89">
        <f>C67-C68</f>
        <v>554490</v>
      </c>
      <c r="D72" s="59">
        <f>D67-D68</f>
        <v>1435649</v>
      </c>
    </row>
    <row r="73" spans="1:4" ht="12.75">
      <c r="A73" s="51" t="s">
        <v>91</v>
      </c>
      <c r="B73" s="72"/>
      <c r="C73" s="8"/>
      <c r="D73" s="54"/>
    </row>
    <row r="74" spans="1:4" ht="12.75">
      <c r="A74" s="53" t="s">
        <v>92</v>
      </c>
      <c r="B74" s="72"/>
      <c r="C74" s="15">
        <v>120795</v>
      </c>
      <c r="D74" s="62">
        <v>-284964</v>
      </c>
    </row>
    <row r="75" spans="1:4" ht="12.75">
      <c r="A75" s="53" t="s">
        <v>93</v>
      </c>
      <c r="B75" s="72"/>
      <c r="C75" s="15">
        <v>-210232</v>
      </c>
      <c r="D75" s="62">
        <v>-193272</v>
      </c>
    </row>
    <row r="76" spans="1:4" ht="12.75">
      <c r="A76" s="51" t="s">
        <v>94</v>
      </c>
      <c r="B76" s="72"/>
      <c r="C76" s="89">
        <f>C74+C75</f>
        <v>-89437</v>
      </c>
      <c r="D76" s="59">
        <f>D74+D75</f>
        <v>-478236</v>
      </c>
    </row>
    <row r="77" spans="1:4" ht="12.75">
      <c r="A77" s="51" t="s">
        <v>95</v>
      </c>
      <c r="B77" s="72"/>
      <c r="C77" s="89">
        <f>C72+C76</f>
        <v>465053</v>
      </c>
      <c r="D77" s="59">
        <f>D72+D76</f>
        <v>957413</v>
      </c>
    </row>
    <row r="78" spans="1:4" ht="13.5" thickBot="1">
      <c r="A78" s="69" t="s">
        <v>173</v>
      </c>
      <c r="B78" s="76"/>
      <c r="C78" s="97">
        <f>C72/338011</f>
        <v>1.6404495711678022</v>
      </c>
      <c r="D78" s="98">
        <f>D72/338011</f>
        <v>4.247344021348417</v>
      </c>
    </row>
    <row r="79" spans="1:4" ht="12.75">
      <c r="A79" s="29"/>
      <c r="B79" s="30"/>
      <c r="C79" s="95"/>
      <c r="D79" s="95"/>
    </row>
    <row r="81" spans="1:4" ht="12.75">
      <c r="A81" s="4" t="s">
        <v>164</v>
      </c>
      <c r="B81" s="4"/>
      <c r="C81" s="96"/>
      <c r="D81" s="96"/>
    </row>
    <row r="82" spans="3:4" ht="12.75">
      <c r="C82" s="23"/>
      <c r="D82" s="23"/>
    </row>
    <row r="83" spans="1:4" ht="12.75">
      <c r="A83" s="4" t="str">
        <f>ФП!A62</f>
        <v>Главный бухгалтер __________________________Базарбаев Б.Т.</v>
      </c>
      <c r="B83" s="4"/>
      <c r="C83" s="96"/>
      <c r="D83" s="96"/>
    </row>
  </sheetData>
  <sheetProtection/>
  <mergeCells count="3">
    <mergeCell ref="A5:C5"/>
    <mergeCell ref="A7:C7"/>
    <mergeCell ref="A6:B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4"/>
  <sheetViews>
    <sheetView zoomScalePageLayoutView="0" workbookViewId="0" topLeftCell="A55">
      <selection activeCell="A1" sqref="A1"/>
    </sheetView>
  </sheetViews>
  <sheetFormatPr defaultColWidth="9.00390625" defaultRowHeight="12.75"/>
  <cols>
    <col min="1" max="1" width="41.00390625" style="0" customWidth="1"/>
    <col min="3" max="3" width="15.375" style="0" customWidth="1"/>
    <col min="4" max="4" width="19.00390625" style="0" customWidth="1"/>
  </cols>
  <sheetData>
    <row r="1" spans="2:4" ht="77.25" customHeight="1">
      <c r="B1" s="166" t="s">
        <v>240</v>
      </c>
      <c r="C1" s="166"/>
      <c r="D1" s="166"/>
    </row>
    <row r="2" spans="1:4" ht="12.75">
      <c r="A2" s="145"/>
      <c r="B2" s="145"/>
      <c r="C2" s="145"/>
      <c r="D2" s="145"/>
    </row>
    <row r="3" spans="1:4" ht="12.75">
      <c r="A3" s="168" t="s">
        <v>176</v>
      </c>
      <c r="B3" s="168"/>
      <c r="C3" s="168"/>
      <c r="D3" s="168"/>
    </row>
    <row r="4" spans="1:4" ht="12.75">
      <c r="A4" s="168" t="s">
        <v>177</v>
      </c>
      <c r="B4" s="168"/>
      <c r="C4" s="168"/>
      <c r="D4" s="168"/>
    </row>
    <row r="5" spans="1:4" ht="12.75">
      <c r="A5" s="167" t="s">
        <v>241</v>
      </c>
      <c r="B5" s="167"/>
      <c r="C5" s="167"/>
      <c r="D5" s="167"/>
    </row>
    <row r="6" spans="1:4" ht="12.75">
      <c r="A6" s="167" t="s">
        <v>242</v>
      </c>
      <c r="B6" s="167"/>
      <c r="C6" s="167"/>
      <c r="D6" s="167"/>
    </row>
    <row r="7" spans="1:4" ht="12.75">
      <c r="A7" s="145"/>
      <c r="B7" s="145"/>
      <c r="C7" s="145"/>
      <c r="D7" s="145"/>
    </row>
    <row r="8" spans="1:4" ht="12.75">
      <c r="A8" s="145"/>
      <c r="B8" s="145"/>
      <c r="C8" s="145"/>
      <c r="D8" s="146"/>
    </row>
    <row r="9" spans="1:4" ht="12.75">
      <c r="A9" s="124"/>
      <c r="B9" s="124"/>
      <c r="C9" s="124"/>
      <c r="D9" s="124"/>
    </row>
    <row r="10" spans="1:4" ht="12.75">
      <c r="A10" s="124"/>
      <c r="B10" s="124"/>
      <c r="C10" s="124"/>
      <c r="D10" s="125" t="s">
        <v>0</v>
      </c>
    </row>
    <row r="11" spans="1:4" ht="38.25">
      <c r="A11" s="126" t="s">
        <v>1</v>
      </c>
      <c r="B11" s="127" t="s">
        <v>178</v>
      </c>
      <c r="C11" s="126" t="s">
        <v>179</v>
      </c>
      <c r="D11" s="126" t="s">
        <v>180</v>
      </c>
    </row>
    <row r="12" spans="1:4" ht="12.75">
      <c r="A12" s="128">
        <v>1</v>
      </c>
      <c r="B12" s="128">
        <v>2</v>
      </c>
      <c r="C12" s="128">
        <v>3</v>
      </c>
      <c r="D12" s="128">
        <v>4</v>
      </c>
    </row>
    <row r="13" spans="1:4" ht="12.75">
      <c r="A13" s="138" t="s">
        <v>3</v>
      </c>
      <c r="B13" s="139"/>
      <c r="C13" s="140"/>
      <c r="D13" s="140"/>
    </row>
    <row r="14" spans="1:4" ht="25.5">
      <c r="A14" s="138" t="s">
        <v>229</v>
      </c>
      <c r="B14" s="139">
        <v>1</v>
      </c>
      <c r="C14" s="137">
        <v>1241031</v>
      </c>
      <c r="D14" s="137">
        <v>1027180</v>
      </c>
    </row>
    <row r="15" spans="1:4" ht="25.5">
      <c r="A15" s="138" t="s">
        <v>20</v>
      </c>
      <c r="B15" s="139">
        <v>2</v>
      </c>
      <c r="C15" s="137">
        <v>5804777</v>
      </c>
      <c r="D15" s="137">
        <v>3609767</v>
      </c>
    </row>
    <row r="16" spans="1:4" ht="38.25">
      <c r="A16" s="138" t="s">
        <v>181</v>
      </c>
      <c r="B16" s="139">
        <v>3</v>
      </c>
      <c r="C16" s="137"/>
      <c r="D16" s="137"/>
    </row>
    <row r="17" spans="1:4" ht="25.5">
      <c r="A17" s="138" t="s">
        <v>21</v>
      </c>
      <c r="B17" s="139">
        <v>4</v>
      </c>
      <c r="C17" s="137">
        <v>24063648</v>
      </c>
      <c r="D17" s="137">
        <v>18251934</v>
      </c>
    </row>
    <row r="18" spans="1:4" ht="12.75">
      <c r="A18" s="138" t="s">
        <v>160</v>
      </c>
      <c r="B18" s="139">
        <v>5</v>
      </c>
      <c r="C18" s="137"/>
      <c r="D18" s="137">
        <v>2600665</v>
      </c>
    </row>
    <row r="19" spans="1:4" ht="12.75">
      <c r="A19" s="138" t="s">
        <v>182</v>
      </c>
      <c r="B19" s="139">
        <v>6</v>
      </c>
      <c r="C19" s="137"/>
      <c r="D19" s="137"/>
    </row>
    <row r="20" spans="1:4" ht="12.75">
      <c r="A20" s="138" t="s">
        <v>230</v>
      </c>
      <c r="B20" s="139">
        <v>7</v>
      </c>
      <c r="C20" s="137"/>
      <c r="D20" s="137"/>
    </row>
    <row r="21" spans="1:4" ht="25.5">
      <c r="A21" s="138" t="s">
        <v>22</v>
      </c>
      <c r="B21" s="139">
        <v>8</v>
      </c>
      <c r="C21" s="137">
        <v>11315495</v>
      </c>
      <c r="D21" s="137">
        <v>10189304</v>
      </c>
    </row>
    <row r="22" spans="1:4" ht="38.25">
      <c r="A22" s="138" t="s">
        <v>165</v>
      </c>
      <c r="B22" s="139">
        <v>9</v>
      </c>
      <c r="C22" s="137">
        <v>487513</v>
      </c>
      <c r="D22" s="137">
        <v>292100</v>
      </c>
    </row>
    <row r="23" spans="1:4" ht="51">
      <c r="A23" s="138" t="s">
        <v>183</v>
      </c>
      <c r="B23" s="139">
        <v>10</v>
      </c>
      <c r="C23" s="137"/>
      <c r="D23" s="137"/>
    </row>
    <row r="24" spans="1:4" ht="38.25">
      <c r="A24" s="138" t="s">
        <v>184</v>
      </c>
      <c r="B24" s="139">
        <v>11</v>
      </c>
      <c r="C24" s="137"/>
      <c r="D24" s="137"/>
    </row>
    <row r="25" spans="1:4" ht="38.25">
      <c r="A25" s="138" t="s">
        <v>23</v>
      </c>
      <c r="B25" s="139">
        <v>12</v>
      </c>
      <c r="C25" s="137">
        <v>727697</v>
      </c>
      <c r="D25" s="137">
        <v>367480</v>
      </c>
    </row>
    <row r="26" spans="1:4" ht="51">
      <c r="A26" s="138" t="s">
        <v>24</v>
      </c>
      <c r="B26" s="139">
        <v>13</v>
      </c>
      <c r="C26" s="137">
        <v>7909036</v>
      </c>
      <c r="D26" s="137">
        <v>4586686</v>
      </c>
    </row>
    <row r="27" spans="1:4" ht="25.5">
      <c r="A27" s="138" t="s">
        <v>148</v>
      </c>
      <c r="B27" s="139">
        <v>14</v>
      </c>
      <c r="C27" s="137">
        <v>41809</v>
      </c>
      <c r="D27" s="137">
        <v>16093</v>
      </c>
    </row>
    <row r="28" spans="1:4" ht="25.5">
      <c r="A28" s="138" t="s">
        <v>25</v>
      </c>
      <c r="B28" s="139">
        <v>15</v>
      </c>
      <c r="C28" s="137">
        <v>1589420</v>
      </c>
      <c r="D28" s="137">
        <v>1551245</v>
      </c>
    </row>
    <row r="29" spans="1:4" ht="25.5">
      <c r="A29" s="138" t="s">
        <v>185</v>
      </c>
      <c r="B29" s="139">
        <v>16</v>
      </c>
      <c r="C29" s="137"/>
      <c r="D29" s="137"/>
    </row>
    <row r="30" spans="1:4" ht="12.75">
      <c r="A30" s="138" t="s">
        <v>5</v>
      </c>
      <c r="B30" s="139">
        <v>17</v>
      </c>
      <c r="C30" s="137">
        <v>865521</v>
      </c>
      <c r="D30" s="137">
        <v>2889858</v>
      </c>
    </row>
    <row r="31" spans="1:4" ht="12.75">
      <c r="A31" s="138" t="s">
        <v>26</v>
      </c>
      <c r="B31" s="139">
        <v>18</v>
      </c>
      <c r="C31" s="137">
        <v>844758</v>
      </c>
      <c r="D31" s="137">
        <v>150550</v>
      </c>
    </row>
    <row r="32" spans="1:4" ht="12.75">
      <c r="A32" s="138" t="s">
        <v>27</v>
      </c>
      <c r="B32" s="139">
        <v>19</v>
      </c>
      <c r="C32" s="137">
        <v>269612</v>
      </c>
      <c r="D32" s="137">
        <v>439031</v>
      </c>
    </row>
    <row r="33" spans="1:4" ht="25.5">
      <c r="A33" s="138" t="s">
        <v>28</v>
      </c>
      <c r="B33" s="139">
        <v>20</v>
      </c>
      <c r="C33" s="137"/>
      <c r="D33" s="137">
        <v>3093217</v>
      </c>
    </row>
    <row r="34" spans="1:4" ht="12.75">
      <c r="A34" s="138" t="s">
        <v>186</v>
      </c>
      <c r="B34" s="139">
        <v>21</v>
      </c>
      <c r="C34" s="137"/>
      <c r="D34" s="137"/>
    </row>
    <row r="35" spans="1:4" ht="12.75">
      <c r="A35" s="138" t="s">
        <v>231</v>
      </c>
      <c r="B35" s="139">
        <v>22</v>
      </c>
      <c r="C35" s="137">
        <v>26971</v>
      </c>
      <c r="D35" s="137">
        <v>37199</v>
      </c>
    </row>
    <row r="36" spans="1:4" ht="12.75">
      <c r="A36" s="138" t="s">
        <v>7</v>
      </c>
      <c r="B36" s="139">
        <v>23</v>
      </c>
      <c r="C36" s="137">
        <v>1427434</v>
      </c>
      <c r="D36" s="137">
        <v>1456474</v>
      </c>
    </row>
    <row r="37" spans="1:4" ht="12.75">
      <c r="A37" s="138" t="s">
        <v>8</v>
      </c>
      <c r="B37" s="139">
        <v>24</v>
      </c>
      <c r="C37" s="137">
        <v>74698</v>
      </c>
      <c r="D37" s="137">
        <v>56071</v>
      </c>
    </row>
    <row r="38" spans="1:4" ht="25.5">
      <c r="A38" s="138" t="s">
        <v>174</v>
      </c>
      <c r="B38" s="139">
        <v>25</v>
      </c>
      <c r="C38" s="137"/>
      <c r="D38" s="137"/>
    </row>
    <row r="39" spans="1:4" ht="12.75">
      <c r="A39" s="138" t="s">
        <v>9</v>
      </c>
      <c r="B39" s="139">
        <v>26</v>
      </c>
      <c r="C39" s="137">
        <v>44517</v>
      </c>
      <c r="D39" s="137">
        <v>50894</v>
      </c>
    </row>
    <row r="40" spans="1:4" ht="12.75">
      <c r="A40" s="138" t="s">
        <v>6</v>
      </c>
      <c r="B40" s="139">
        <v>27</v>
      </c>
      <c r="C40" s="137">
        <v>56010</v>
      </c>
      <c r="D40" s="137">
        <v>240</v>
      </c>
    </row>
    <row r="41" spans="1:4" ht="12.75">
      <c r="A41" s="138" t="s">
        <v>29</v>
      </c>
      <c r="B41" s="139">
        <v>28</v>
      </c>
      <c r="C41" s="137">
        <v>56789947</v>
      </c>
      <c r="D41" s="137">
        <v>50665988</v>
      </c>
    </row>
    <row r="42" spans="1:4" ht="12.75">
      <c r="A42" s="138" t="s">
        <v>10</v>
      </c>
      <c r="B42" s="139"/>
      <c r="C42" s="140"/>
      <c r="D42" s="140"/>
    </row>
    <row r="43" spans="1:4" ht="12.75">
      <c r="A43" s="138" t="s">
        <v>11</v>
      </c>
      <c r="B43" s="139">
        <v>29</v>
      </c>
      <c r="C43" s="137">
        <v>17574138</v>
      </c>
      <c r="D43" s="137">
        <v>15330980</v>
      </c>
    </row>
    <row r="44" spans="1:4" ht="25.5">
      <c r="A44" s="138" t="s">
        <v>187</v>
      </c>
      <c r="B44" s="139">
        <v>30</v>
      </c>
      <c r="C44" s="137"/>
      <c r="D44" s="137"/>
    </row>
    <row r="45" spans="1:4" ht="25.5">
      <c r="A45" s="138" t="s">
        <v>188</v>
      </c>
      <c r="B45" s="139">
        <v>31</v>
      </c>
      <c r="C45" s="137"/>
      <c r="D45" s="137"/>
    </row>
    <row r="46" spans="1:4" ht="12.75">
      <c r="A46" s="138" t="s">
        <v>12</v>
      </c>
      <c r="B46" s="139">
        <v>32</v>
      </c>
      <c r="C46" s="137">
        <v>1814837</v>
      </c>
      <c r="D46" s="137">
        <v>2048701</v>
      </c>
    </row>
    <row r="47" spans="1:4" ht="25.5">
      <c r="A47" s="138" t="s">
        <v>13</v>
      </c>
      <c r="B47" s="139">
        <v>33</v>
      </c>
      <c r="C47" s="137">
        <v>1231039</v>
      </c>
      <c r="D47" s="137">
        <v>560750</v>
      </c>
    </row>
    <row r="48" spans="1:4" ht="12.75">
      <c r="A48" s="138" t="s">
        <v>189</v>
      </c>
      <c r="B48" s="139">
        <v>34</v>
      </c>
      <c r="C48" s="137"/>
      <c r="D48" s="137"/>
    </row>
    <row r="49" spans="1:4" ht="12.75">
      <c r="A49" s="138" t="s">
        <v>149</v>
      </c>
      <c r="B49" s="139">
        <v>35</v>
      </c>
      <c r="C49" s="137">
        <v>6511923</v>
      </c>
      <c r="D49" s="137">
        <v>2675139</v>
      </c>
    </row>
    <row r="50" spans="1:4" ht="25.5">
      <c r="A50" s="138" t="s">
        <v>150</v>
      </c>
      <c r="B50" s="139">
        <v>36</v>
      </c>
      <c r="C50" s="137">
        <v>48934</v>
      </c>
      <c r="D50" s="137">
        <v>59535</v>
      </c>
    </row>
    <row r="51" spans="1:4" ht="12.75">
      <c r="A51" s="138" t="s">
        <v>190</v>
      </c>
      <c r="B51" s="139">
        <v>37</v>
      </c>
      <c r="C51" s="137">
        <v>1000003</v>
      </c>
      <c r="D51" s="137"/>
    </row>
    <row r="52" spans="1:4" ht="25.5">
      <c r="A52" s="138" t="s">
        <v>14</v>
      </c>
      <c r="B52" s="139">
        <v>38</v>
      </c>
      <c r="C52" s="137">
        <v>531039</v>
      </c>
      <c r="D52" s="137">
        <v>1803279</v>
      </c>
    </row>
    <row r="53" spans="1:4" ht="12.75">
      <c r="A53" s="138" t="s">
        <v>15</v>
      </c>
      <c r="B53" s="139">
        <v>39</v>
      </c>
      <c r="C53" s="137">
        <v>738539</v>
      </c>
      <c r="D53" s="137">
        <v>1092726</v>
      </c>
    </row>
    <row r="54" spans="1:4" ht="12.75">
      <c r="A54" s="138" t="s">
        <v>191</v>
      </c>
      <c r="B54" s="139">
        <v>40</v>
      </c>
      <c r="C54" s="137"/>
      <c r="D54" s="137"/>
    </row>
    <row r="55" spans="1:4" ht="12.75">
      <c r="A55" s="138" t="s">
        <v>232</v>
      </c>
      <c r="B55" s="139">
        <v>41</v>
      </c>
      <c r="C55" s="137"/>
      <c r="D55" s="137"/>
    </row>
    <row r="56" spans="1:4" ht="12.75">
      <c r="A56" s="138" t="s">
        <v>230</v>
      </c>
      <c r="B56" s="139">
        <v>42</v>
      </c>
      <c r="C56" s="137"/>
      <c r="D56" s="137"/>
    </row>
    <row r="57" spans="1:4" ht="12.75">
      <c r="A57" s="138" t="s">
        <v>192</v>
      </c>
      <c r="B57" s="139">
        <v>43</v>
      </c>
      <c r="C57" s="137"/>
      <c r="D57" s="137"/>
    </row>
    <row r="58" spans="1:4" ht="12.75">
      <c r="A58" s="138" t="s">
        <v>16</v>
      </c>
      <c r="B58" s="139">
        <v>44</v>
      </c>
      <c r="C58" s="137">
        <v>291960</v>
      </c>
      <c r="D58" s="137">
        <v>977020</v>
      </c>
    </row>
    <row r="59" spans="1:4" ht="12.75">
      <c r="A59" s="138" t="s">
        <v>30</v>
      </c>
      <c r="B59" s="139">
        <v>45</v>
      </c>
      <c r="C59" s="137">
        <v>57344</v>
      </c>
      <c r="D59" s="137">
        <v>219536</v>
      </c>
    </row>
    <row r="60" spans="1:4" ht="12.75">
      <c r="A60" s="138" t="s">
        <v>193</v>
      </c>
      <c r="B60" s="139">
        <v>46</v>
      </c>
      <c r="C60" s="137"/>
      <c r="D60" s="137"/>
    </row>
    <row r="61" spans="1:4" ht="12.75">
      <c r="A61" s="138" t="s">
        <v>194</v>
      </c>
      <c r="B61" s="139">
        <v>47</v>
      </c>
      <c r="C61" s="137"/>
      <c r="D61" s="137"/>
    </row>
    <row r="62" spans="1:4" ht="12.75">
      <c r="A62" s="138" t="s">
        <v>31</v>
      </c>
      <c r="B62" s="139">
        <v>48</v>
      </c>
      <c r="C62" s="137">
        <v>29799756</v>
      </c>
      <c r="D62" s="137">
        <v>24767666</v>
      </c>
    </row>
    <row r="63" spans="1:4" ht="12.75">
      <c r="A63" s="138" t="s">
        <v>17</v>
      </c>
      <c r="B63" s="139"/>
      <c r="C63" s="140"/>
      <c r="D63" s="140"/>
    </row>
    <row r="64" spans="1:4" ht="12.75">
      <c r="A64" s="138" t="s">
        <v>151</v>
      </c>
      <c r="B64" s="139">
        <v>49</v>
      </c>
      <c r="C64" s="137">
        <v>4287385</v>
      </c>
      <c r="D64" s="137">
        <v>4287385</v>
      </c>
    </row>
    <row r="65" spans="1:4" ht="12.75">
      <c r="A65" s="138" t="s">
        <v>166</v>
      </c>
      <c r="B65" s="139">
        <v>50</v>
      </c>
      <c r="C65" s="137">
        <v>39305</v>
      </c>
      <c r="D65" s="137">
        <v>39305</v>
      </c>
    </row>
    <row r="66" spans="1:4" ht="12.75">
      <c r="A66" s="138" t="s">
        <v>137</v>
      </c>
      <c r="B66" s="139">
        <v>51</v>
      </c>
      <c r="C66" s="137">
        <v>217655</v>
      </c>
      <c r="D66" s="137">
        <v>217655</v>
      </c>
    </row>
    <row r="67" spans="1:4" ht="12.75">
      <c r="A67" s="138" t="s">
        <v>233</v>
      </c>
      <c r="B67" s="139">
        <v>52</v>
      </c>
      <c r="C67" s="137">
        <v>598061</v>
      </c>
      <c r="D67" s="137">
        <v>567970</v>
      </c>
    </row>
    <row r="68" spans="1:4" ht="12.75">
      <c r="A68" s="138" t="s">
        <v>195</v>
      </c>
      <c r="B68" s="139">
        <v>53</v>
      </c>
      <c r="C68" s="137"/>
      <c r="D68" s="137"/>
    </row>
    <row r="69" spans="1:4" ht="12.75">
      <c r="A69" s="138" t="s">
        <v>143</v>
      </c>
      <c r="B69" s="139">
        <v>54</v>
      </c>
      <c r="C69" s="137"/>
      <c r="D69" s="137"/>
    </row>
    <row r="70" spans="1:4" ht="12.75">
      <c r="A70" s="138" t="s">
        <v>234</v>
      </c>
      <c r="B70" s="139">
        <v>55</v>
      </c>
      <c r="C70" s="137">
        <v>-435325</v>
      </c>
      <c r="D70" s="137">
        <v>-972303</v>
      </c>
    </row>
    <row r="71" spans="1:4" ht="25.5">
      <c r="A71" s="138" t="s">
        <v>152</v>
      </c>
      <c r="B71" s="139">
        <v>56</v>
      </c>
      <c r="C71" s="137">
        <v>22361720</v>
      </c>
      <c r="D71" s="137">
        <v>21836920</v>
      </c>
    </row>
    <row r="72" spans="1:4" ht="12.75">
      <c r="A72" s="138" t="s">
        <v>32</v>
      </c>
      <c r="B72" s="139"/>
      <c r="C72" s="137"/>
      <c r="D72" s="137"/>
    </row>
    <row r="73" spans="1:4" ht="12.75">
      <c r="A73" s="138" t="s">
        <v>34</v>
      </c>
      <c r="B73" s="139">
        <v>56.1</v>
      </c>
      <c r="C73" s="137">
        <v>19841155</v>
      </c>
      <c r="D73" s="137">
        <v>16979722</v>
      </c>
    </row>
    <row r="74" spans="1:4" ht="12.75">
      <c r="A74" s="138" t="s">
        <v>196</v>
      </c>
      <c r="B74" s="139">
        <v>56.2</v>
      </c>
      <c r="C74" s="137">
        <v>2520565</v>
      </c>
      <c r="D74" s="137">
        <v>4857198</v>
      </c>
    </row>
    <row r="75" spans="1:4" ht="12.75">
      <c r="A75" s="138" t="s">
        <v>33</v>
      </c>
      <c r="B75" s="139">
        <v>57</v>
      </c>
      <c r="C75" s="137">
        <v>26990191</v>
      </c>
      <c r="D75" s="137">
        <v>25898322</v>
      </c>
    </row>
    <row r="76" spans="1:4" ht="12.75">
      <c r="A76" s="138" t="s">
        <v>19</v>
      </c>
      <c r="B76" s="139">
        <v>58</v>
      </c>
      <c r="C76" s="137">
        <v>56789947</v>
      </c>
      <c r="D76" s="137">
        <v>50665988</v>
      </c>
    </row>
    <row r="77" spans="1:4" ht="12.75">
      <c r="A77" s="123"/>
      <c r="B77" s="123"/>
      <c r="C77" s="123"/>
      <c r="D77" s="123"/>
    </row>
    <row r="78" spans="1:4" ht="12.75">
      <c r="A78" s="129"/>
      <c r="B78" s="124"/>
      <c r="C78" s="124"/>
      <c r="D78" s="124"/>
    </row>
    <row r="79" spans="1:4" ht="12.75">
      <c r="A79" s="129"/>
      <c r="B79" s="124"/>
      <c r="C79" s="124"/>
      <c r="D79" s="124"/>
    </row>
    <row r="80" spans="1:4" ht="12.75">
      <c r="A80" s="124" t="s">
        <v>228</v>
      </c>
      <c r="B80" s="124"/>
      <c r="C80" s="124"/>
      <c r="D80" s="124"/>
    </row>
    <row r="81" spans="1:4" ht="12.75">
      <c r="A81" s="124" t="s">
        <v>198</v>
      </c>
      <c r="B81" s="124"/>
      <c r="C81" s="124"/>
      <c r="D81" s="124"/>
    </row>
    <row r="82" spans="1:4" ht="12.75">
      <c r="A82" s="124" t="s">
        <v>199</v>
      </c>
      <c r="B82" s="124"/>
      <c r="C82" s="124"/>
      <c r="D82" s="124"/>
    </row>
    <row r="83" spans="1:4" ht="12.75">
      <c r="A83" s="124" t="s">
        <v>200</v>
      </c>
      <c r="B83" s="124"/>
      <c r="C83" s="124"/>
      <c r="D83" s="124"/>
    </row>
    <row r="84" spans="1:4" ht="12.75">
      <c r="A84" s="124" t="s">
        <v>201</v>
      </c>
      <c r="B84" s="124"/>
      <c r="C84" s="124"/>
      <c r="D84" s="124"/>
    </row>
  </sheetData>
  <sheetProtection/>
  <mergeCells count="5">
    <mergeCell ref="B1:D1"/>
    <mergeCell ref="A5:D5"/>
    <mergeCell ref="A6:D6"/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4.125" style="0" customWidth="1"/>
    <col min="2" max="2" width="6.25390625" style="0" customWidth="1"/>
    <col min="3" max="3" width="11.875" style="0" bestFit="1" customWidth="1"/>
    <col min="4" max="4" width="15.125" style="0" bestFit="1" customWidth="1"/>
    <col min="5" max="5" width="14.00390625" style="0" bestFit="1" customWidth="1"/>
    <col min="6" max="6" width="16.125" style="0" bestFit="1" customWidth="1"/>
  </cols>
  <sheetData>
    <row r="1" spans="2:6" ht="78.75" customHeight="1">
      <c r="B1" s="147"/>
      <c r="C1" s="147"/>
      <c r="D1" s="166" t="s">
        <v>243</v>
      </c>
      <c r="E1" s="166"/>
      <c r="F1" s="166"/>
    </row>
    <row r="2" spans="1:6" ht="12.75">
      <c r="A2" s="145"/>
      <c r="B2" s="145"/>
      <c r="C2" s="145"/>
      <c r="D2" s="145"/>
      <c r="E2" s="145"/>
      <c r="F2" s="146"/>
    </row>
    <row r="3" spans="1:6" ht="12.75">
      <c r="A3" s="168" t="s">
        <v>202</v>
      </c>
      <c r="B3" s="168"/>
      <c r="C3" s="168"/>
      <c r="D3" s="168"/>
      <c r="E3" s="168"/>
      <c r="F3" s="168"/>
    </row>
    <row r="4" spans="1:6" ht="12.75">
      <c r="A4" s="168" t="s">
        <v>177</v>
      </c>
      <c r="B4" s="168"/>
      <c r="C4" s="168"/>
      <c r="D4" s="168"/>
      <c r="E4" s="168"/>
      <c r="F4" s="168"/>
    </row>
    <row r="5" spans="1:6" ht="12.75">
      <c r="A5" s="167" t="s">
        <v>241</v>
      </c>
      <c r="B5" s="167"/>
      <c r="C5" s="167"/>
      <c r="D5" s="167"/>
      <c r="E5" s="167"/>
      <c r="F5" s="167"/>
    </row>
    <row r="6" spans="1:6" ht="12.75">
      <c r="A6" s="167" t="s">
        <v>244</v>
      </c>
      <c r="B6" s="167"/>
      <c r="C6" s="167"/>
      <c r="D6" s="167"/>
      <c r="E6" s="167"/>
      <c r="F6" s="167"/>
    </row>
    <row r="7" spans="1:6" ht="12.75">
      <c r="A7" s="169"/>
      <c r="B7" s="169"/>
      <c r="C7" s="169"/>
      <c r="D7" s="169"/>
      <c r="E7" s="169"/>
      <c r="F7" s="169"/>
    </row>
    <row r="8" spans="1:6" ht="12.75">
      <c r="A8" s="169"/>
      <c r="B8" s="169"/>
      <c r="C8" s="169"/>
      <c r="D8" s="169"/>
      <c r="E8" s="169"/>
      <c r="F8" s="169"/>
    </row>
    <row r="9" spans="1:6" ht="12.75">
      <c r="A9" s="131"/>
      <c r="B9" s="131"/>
      <c r="C9" s="131"/>
      <c r="D9" s="131"/>
      <c r="E9" s="131"/>
      <c r="F9" s="132" t="s">
        <v>0</v>
      </c>
    </row>
    <row r="10" spans="1:6" ht="63.75">
      <c r="A10" s="134" t="s">
        <v>1</v>
      </c>
      <c r="B10" s="134" t="s">
        <v>178</v>
      </c>
      <c r="C10" s="134" t="s">
        <v>203</v>
      </c>
      <c r="D10" s="134" t="s">
        <v>37</v>
      </c>
      <c r="E10" s="134" t="s">
        <v>204</v>
      </c>
      <c r="F10" s="134" t="s">
        <v>38</v>
      </c>
    </row>
    <row r="11" spans="1:6" ht="12.75">
      <c r="A11" s="133">
        <v>1</v>
      </c>
      <c r="B11" s="133">
        <v>2</v>
      </c>
      <c r="C11" s="133">
        <v>3</v>
      </c>
      <c r="D11" s="133">
        <v>4</v>
      </c>
      <c r="E11" s="133">
        <v>5</v>
      </c>
      <c r="F11" s="133">
        <v>6</v>
      </c>
    </row>
    <row r="12" spans="1:6" ht="12.75">
      <c r="A12" s="142" t="s">
        <v>39</v>
      </c>
      <c r="B12" s="143"/>
      <c r="C12" s="144"/>
      <c r="D12" s="144"/>
      <c r="E12" s="144"/>
      <c r="F12" s="144"/>
    </row>
    <row r="13" spans="1:6" ht="12.75">
      <c r="A13" s="142" t="s">
        <v>40</v>
      </c>
      <c r="B13" s="143"/>
      <c r="C13" s="141">
        <v>1172156</v>
      </c>
      <c r="D13" s="141">
        <v>9980025</v>
      </c>
      <c r="E13" s="141">
        <v>914069.0000000001</v>
      </c>
      <c r="F13" s="141">
        <v>9244934</v>
      </c>
    </row>
    <row r="14" spans="1:6" ht="25.5">
      <c r="A14" s="142" t="s">
        <v>41</v>
      </c>
      <c r="B14" s="143">
        <v>1</v>
      </c>
      <c r="C14" s="141">
        <v>2244124</v>
      </c>
      <c r="D14" s="141">
        <v>26585394</v>
      </c>
      <c r="E14" s="141">
        <v>740784</v>
      </c>
      <c r="F14" s="141">
        <v>25388839</v>
      </c>
    </row>
    <row r="15" spans="1:6" ht="25.5">
      <c r="A15" s="142" t="s">
        <v>42</v>
      </c>
      <c r="B15" s="143">
        <v>2</v>
      </c>
      <c r="C15" s="141">
        <v>101143</v>
      </c>
      <c r="D15" s="141">
        <v>1118178</v>
      </c>
      <c r="E15" s="141">
        <v>34863</v>
      </c>
      <c r="F15" s="141">
        <v>793213</v>
      </c>
    </row>
    <row r="16" spans="1:6" ht="25.5">
      <c r="A16" s="142" t="s">
        <v>43</v>
      </c>
      <c r="B16" s="143">
        <v>3</v>
      </c>
      <c r="C16" s="141">
        <v>1735624</v>
      </c>
      <c r="D16" s="141">
        <v>16726595</v>
      </c>
      <c r="E16" s="141">
        <v>181277</v>
      </c>
      <c r="F16" s="141">
        <v>14564729</v>
      </c>
    </row>
    <row r="17" spans="1:6" ht="12.75">
      <c r="A17" s="142" t="s">
        <v>44</v>
      </c>
      <c r="B17" s="143">
        <v>4</v>
      </c>
      <c r="C17" s="141">
        <v>609643</v>
      </c>
      <c r="D17" s="141">
        <v>10976977</v>
      </c>
      <c r="E17" s="141">
        <v>594370</v>
      </c>
      <c r="F17" s="141">
        <v>11617323</v>
      </c>
    </row>
    <row r="18" spans="1:6" ht="25.5">
      <c r="A18" s="142" t="s">
        <v>45</v>
      </c>
      <c r="B18" s="143">
        <v>5</v>
      </c>
      <c r="C18" s="141">
        <v>-1500043</v>
      </c>
      <c r="D18" s="141">
        <v>2243158</v>
      </c>
      <c r="E18" s="141">
        <v>-2058262</v>
      </c>
      <c r="F18" s="141">
        <v>4217679</v>
      </c>
    </row>
    <row r="19" spans="1:6" ht="25.5">
      <c r="A19" s="142" t="s">
        <v>46</v>
      </c>
      <c r="B19" s="143">
        <v>6</v>
      </c>
      <c r="C19" s="141">
        <v>-950965</v>
      </c>
      <c r="D19" s="141">
        <v>1126191</v>
      </c>
      <c r="E19" s="141">
        <v>-1750188</v>
      </c>
      <c r="F19" s="141">
        <v>1752921</v>
      </c>
    </row>
    <row r="20" spans="1:6" ht="25.5">
      <c r="A20" s="142" t="s">
        <v>47</v>
      </c>
      <c r="B20" s="143">
        <v>7</v>
      </c>
      <c r="C20" s="141">
        <v>1158721</v>
      </c>
      <c r="D20" s="141">
        <v>9860010</v>
      </c>
      <c r="E20" s="141">
        <v>902444</v>
      </c>
      <c r="F20" s="141">
        <v>9152565</v>
      </c>
    </row>
    <row r="21" spans="1:6" ht="38.25">
      <c r="A21" s="142" t="s">
        <v>48</v>
      </c>
      <c r="B21" s="143">
        <v>8</v>
      </c>
      <c r="C21" s="141">
        <v>9351</v>
      </c>
      <c r="D21" s="141">
        <v>75606</v>
      </c>
      <c r="E21" s="141">
        <v>6927</v>
      </c>
      <c r="F21" s="141">
        <v>54992</v>
      </c>
    </row>
    <row r="22" spans="1:6" ht="25.5">
      <c r="A22" s="142" t="s">
        <v>49</v>
      </c>
      <c r="B22" s="143">
        <v>9</v>
      </c>
      <c r="C22" s="141">
        <v>4084</v>
      </c>
      <c r="D22" s="141">
        <v>44409</v>
      </c>
      <c r="E22" s="141">
        <v>4698</v>
      </c>
      <c r="F22" s="141">
        <v>37377</v>
      </c>
    </row>
    <row r="23" spans="1:6" ht="25.5">
      <c r="A23" s="142" t="s">
        <v>50</v>
      </c>
      <c r="B23" s="143"/>
      <c r="C23" s="141">
        <v>261349.00000000003</v>
      </c>
      <c r="D23" s="141">
        <v>3125926.0000000005</v>
      </c>
      <c r="E23" s="141">
        <v>1590535.0000000002</v>
      </c>
      <c r="F23" s="141">
        <v>5208508</v>
      </c>
    </row>
    <row r="24" spans="1:6" ht="25.5">
      <c r="A24" s="142" t="s">
        <v>51</v>
      </c>
      <c r="B24" s="143">
        <v>10</v>
      </c>
      <c r="C24" s="141">
        <v>285378</v>
      </c>
      <c r="D24" s="141">
        <v>2144134</v>
      </c>
      <c r="E24" s="141">
        <v>263613</v>
      </c>
      <c r="F24" s="141">
        <v>1671178.0000000002</v>
      </c>
    </row>
    <row r="25" spans="1:6" ht="12.75">
      <c r="A25" s="142" t="s">
        <v>32</v>
      </c>
      <c r="B25" s="143"/>
      <c r="C25" s="144"/>
      <c r="D25" s="144"/>
      <c r="E25" s="144"/>
      <c r="F25" s="144"/>
    </row>
    <row r="26" spans="1:6" ht="25.5">
      <c r="A26" s="142" t="s">
        <v>153</v>
      </c>
      <c r="B26" s="143">
        <v>10.1</v>
      </c>
      <c r="C26" s="141">
        <v>206245</v>
      </c>
      <c r="D26" s="141">
        <v>1719885</v>
      </c>
      <c r="E26" s="141">
        <v>250457</v>
      </c>
      <c r="F26" s="141">
        <v>1580193</v>
      </c>
    </row>
    <row r="27" spans="1:6" ht="25.5">
      <c r="A27" s="142" t="s">
        <v>53</v>
      </c>
      <c r="B27" s="143">
        <v>10.2</v>
      </c>
      <c r="C27" s="141">
        <v>79133</v>
      </c>
      <c r="D27" s="141">
        <v>424249</v>
      </c>
      <c r="E27" s="141">
        <v>13156</v>
      </c>
      <c r="F27" s="141">
        <v>90985</v>
      </c>
    </row>
    <row r="28" spans="1:6" ht="25.5">
      <c r="A28" s="142" t="s">
        <v>154</v>
      </c>
      <c r="B28" s="143">
        <v>11</v>
      </c>
      <c r="C28" s="141">
        <v>2294</v>
      </c>
      <c r="D28" s="141">
        <v>313165</v>
      </c>
      <c r="E28" s="141">
        <v>-352.00000000000006</v>
      </c>
      <c r="F28" s="141">
        <v>44742.00000000001</v>
      </c>
    </row>
    <row r="29" spans="1:6" ht="12.75">
      <c r="A29" s="142" t="s">
        <v>32</v>
      </c>
      <c r="B29" s="143"/>
      <c r="C29" s="144"/>
      <c r="D29" s="144"/>
      <c r="E29" s="144"/>
      <c r="F29" s="144"/>
    </row>
    <row r="30" spans="1:6" ht="25.5">
      <c r="A30" s="142" t="s">
        <v>155</v>
      </c>
      <c r="B30" s="143">
        <v>11.1</v>
      </c>
      <c r="C30" s="141">
        <v>2289</v>
      </c>
      <c r="D30" s="141">
        <v>-18032</v>
      </c>
      <c r="E30" s="141"/>
      <c r="F30" s="141">
        <v>-9032</v>
      </c>
    </row>
    <row r="31" spans="1:6" ht="25.5">
      <c r="A31" s="142" t="s">
        <v>205</v>
      </c>
      <c r="B31" s="143">
        <v>11.2</v>
      </c>
      <c r="C31" s="141">
        <v>5</v>
      </c>
      <c r="D31" s="141">
        <v>331197</v>
      </c>
      <c r="E31" s="141">
        <v>-352</v>
      </c>
      <c r="F31" s="141">
        <v>53774</v>
      </c>
    </row>
    <row r="32" spans="1:6" ht="38.25">
      <c r="A32" s="142" t="s">
        <v>206</v>
      </c>
      <c r="B32" s="143">
        <v>11.3</v>
      </c>
      <c r="C32" s="141"/>
      <c r="D32" s="141"/>
      <c r="E32" s="141"/>
      <c r="F32" s="141"/>
    </row>
    <row r="33" spans="1:6" ht="38.25">
      <c r="A33" s="142" t="s">
        <v>236</v>
      </c>
      <c r="B33" s="143">
        <v>11.4</v>
      </c>
      <c r="C33" s="141">
        <v>0</v>
      </c>
      <c r="D33" s="141">
        <v>0</v>
      </c>
      <c r="E33" s="141">
        <v>0</v>
      </c>
      <c r="F33" s="141">
        <v>0</v>
      </c>
    </row>
    <row r="34" spans="1:6" ht="12.75" customHeight="1">
      <c r="A34" s="142" t="s">
        <v>157</v>
      </c>
      <c r="B34" s="143">
        <v>12</v>
      </c>
      <c r="C34" s="141">
        <v>-26323.000000000004</v>
      </c>
      <c r="D34" s="141">
        <v>668627</v>
      </c>
      <c r="E34" s="141">
        <v>1327274</v>
      </c>
      <c r="F34" s="141">
        <v>3492588.0000000005</v>
      </c>
    </row>
    <row r="35" spans="1:6" ht="12.75">
      <c r="A35" s="142" t="s">
        <v>32</v>
      </c>
      <c r="B35" s="143"/>
      <c r="C35" s="144"/>
      <c r="D35" s="144"/>
      <c r="E35" s="144"/>
      <c r="F35" s="144"/>
    </row>
    <row r="36" spans="1:6" ht="63.75">
      <c r="A36" s="142" t="s">
        <v>207</v>
      </c>
      <c r="B36" s="143">
        <v>12.1</v>
      </c>
      <c r="C36" s="141"/>
      <c r="D36" s="141"/>
      <c r="E36" s="141"/>
      <c r="F36" s="141"/>
    </row>
    <row r="37" spans="1:6" ht="38.25">
      <c r="A37" s="142" t="s">
        <v>237</v>
      </c>
      <c r="B37" s="143">
        <v>12.2</v>
      </c>
      <c r="C37" s="141">
        <v>8858</v>
      </c>
      <c r="D37" s="141">
        <v>533910</v>
      </c>
      <c r="E37" s="141"/>
      <c r="F37" s="141">
        <v>751</v>
      </c>
    </row>
    <row r="38" spans="1:6" ht="25.5">
      <c r="A38" s="142" t="s">
        <v>54</v>
      </c>
      <c r="B38" s="143">
        <v>12.3</v>
      </c>
      <c r="C38" s="141">
        <v>-35181</v>
      </c>
      <c r="D38" s="141">
        <v>134717</v>
      </c>
      <c r="E38" s="141">
        <v>1327274</v>
      </c>
      <c r="F38" s="141">
        <v>3491837</v>
      </c>
    </row>
    <row r="39" spans="1:6" ht="38.25">
      <c r="A39" s="142" t="s">
        <v>208</v>
      </c>
      <c r="B39" s="143">
        <v>12.4</v>
      </c>
      <c r="C39" s="141"/>
      <c r="D39" s="141"/>
      <c r="E39" s="141"/>
      <c r="F39" s="141"/>
    </row>
    <row r="40" spans="1:6" ht="38.25">
      <c r="A40" s="142" t="s">
        <v>238</v>
      </c>
      <c r="B40" s="143">
        <v>12.5</v>
      </c>
      <c r="C40" s="141"/>
      <c r="D40" s="141"/>
      <c r="E40" s="141"/>
      <c r="F40" s="141"/>
    </row>
    <row r="41" spans="1:6" ht="25.5">
      <c r="A41" s="142" t="s">
        <v>209</v>
      </c>
      <c r="B41" s="143">
        <v>13</v>
      </c>
      <c r="C41" s="141"/>
      <c r="D41" s="141"/>
      <c r="E41" s="141"/>
      <c r="F41" s="141"/>
    </row>
    <row r="42" spans="1:6" ht="25.5">
      <c r="A42" s="142" t="s">
        <v>210</v>
      </c>
      <c r="B42" s="143">
        <v>14</v>
      </c>
      <c r="C42" s="141"/>
      <c r="D42" s="141"/>
      <c r="E42" s="141"/>
      <c r="F42" s="141"/>
    </row>
    <row r="43" spans="1:6" ht="25.5" customHeight="1">
      <c r="A43" s="142" t="s">
        <v>55</v>
      </c>
      <c r="B43" s="143"/>
      <c r="C43" s="141">
        <v>16351.000000000002</v>
      </c>
      <c r="D43" s="141">
        <v>99026.00000000001</v>
      </c>
      <c r="E43" s="141">
        <v>1237</v>
      </c>
      <c r="F43" s="141">
        <v>176730</v>
      </c>
    </row>
    <row r="44" spans="1:6" ht="25.5">
      <c r="A44" s="142" t="s">
        <v>56</v>
      </c>
      <c r="B44" s="143">
        <v>15</v>
      </c>
      <c r="C44" s="141">
        <v>12505</v>
      </c>
      <c r="D44" s="141">
        <v>18201</v>
      </c>
      <c r="E44" s="141"/>
      <c r="F44" s="141">
        <v>5024</v>
      </c>
    </row>
    <row r="45" spans="1:6" ht="12.75">
      <c r="A45" s="142" t="s">
        <v>57</v>
      </c>
      <c r="B45" s="143">
        <v>16</v>
      </c>
      <c r="C45" s="141">
        <v>3846</v>
      </c>
      <c r="D45" s="141">
        <v>80825</v>
      </c>
      <c r="E45" s="141">
        <v>1237</v>
      </c>
      <c r="F45" s="141">
        <v>171706</v>
      </c>
    </row>
    <row r="46" spans="1:6" ht="12.75">
      <c r="A46" s="142" t="s">
        <v>211</v>
      </c>
      <c r="B46" s="143">
        <v>17</v>
      </c>
      <c r="C46" s="141"/>
      <c r="D46" s="141"/>
      <c r="E46" s="141"/>
      <c r="F46" s="141"/>
    </row>
    <row r="47" spans="1:6" ht="12.75">
      <c r="A47" s="142" t="s">
        <v>58</v>
      </c>
      <c r="B47" s="143">
        <v>18</v>
      </c>
      <c r="C47" s="141">
        <v>1449856</v>
      </c>
      <c r="D47" s="141">
        <v>13204977</v>
      </c>
      <c r="E47" s="141">
        <v>2505841</v>
      </c>
      <c r="F47" s="141">
        <v>14630172</v>
      </c>
    </row>
    <row r="48" spans="1:6" ht="12.75">
      <c r="A48" s="142" t="s">
        <v>59</v>
      </c>
      <c r="B48" s="143"/>
      <c r="C48" s="144"/>
      <c r="D48" s="144"/>
      <c r="E48" s="144"/>
      <c r="F48" s="144"/>
    </row>
    <row r="49" spans="1:6" ht="25.5">
      <c r="A49" s="142" t="s">
        <v>60</v>
      </c>
      <c r="B49" s="143">
        <v>19</v>
      </c>
      <c r="C49" s="141">
        <v>579104</v>
      </c>
      <c r="D49" s="141">
        <v>6498270</v>
      </c>
      <c r="E49" s="141">
        <v>740238</v>
      </c>
      <c r="F49" s="141">
        <v>5582726</v>
      </c>
    </row>
    <row r="50" spans="1:6" ht="38.25">
      <c r="A50" s="142" t="s">
        <v>61</v>
      </c>
      <c r="B50" s="143">
        <v>20</v>
      </c>
      <c r="C50" s="141">
        <v>6168</v>
      </c>
      <c r="D50" s="141">
        <v>96701</v>
      </c>
      <c r="E50" s="141">
        <v>30760</v>
      </c>
      <c r="F50" s="141">
        <v>252809</v>
      </c>
    </row>
    <row r="51" spans="1:6" ht="25.5">
      <c r="A51" s="142" t="s">
        <v>62</v>
      </c>
      <c r="B51" s="143">
        <v>21</v>
      </c>
      <c r="C51" s="141"/>
      <c r="D51" s="141">
        <v>373402</v>
      </c>
      <c r="E51" s="141">
        <v>2205</v>
      </c>
      <c r="F51" s="141">
        <v>273570</v>
      </c>
    </row>
    <row r="52" spans="1:6" ht="25.5">
      <c r="A52" s="142" t="s">
        <v>63</v>
      </c>
      <c r="B52" s="143">
        <v>22</v>
      </c>
      <c r="C52" s="141">
        <v>9354</v>
      </c>
      <c r="D52" s="141">
        <v>249008</v>
      </c>
      <c r="E52" s="141">
        <v>9467</v>
      </c>
      <c r="F52" s="141">
        <v>80849</v>
      </c>
    </row>
    <row r="53" spans="1:6" ht="25.5">
      <c r="A53" s="142" t="s">
        <v>64</v>
      </c>
      <c r="B53" s="143">
        <v>23</v>
      </c>
      <c r="C53" s="141">
        <v>575918</v>
      </c>
      <c r="D53" s="141">
        <v>5972561</v>
      </c>
      <c r="E53" s="141">
        <v>759326</v>
      </c>
      <c r="F53" s="141">
        <v>5481116</v>
      </c>
    </row>
    <row r="54" spans="1:6" ht="25.5">
      <c r="A54" s="142" t="s">
        <v>65</v>
      </c>
      <c r="B54" s="143">
        <v>24</v>
      </c>
      <c r="C54" s="141">
        <v>10216</v>
      </c>
      <c r="D54" s="141">
        <v>60815</v>
      </c>
      <c r="E54" s="141">
        <v>2682</v>
      </c>
      <c r="F54" s="141">
        <v>38982</v>
      </c>
    </row>
    <row r="55" spans="1:6" ht="38.25">
      <c r="A55" s="142" t="s">
        <v>212</v>
      </c>
      <c r="B55" s="143">
        <v>25</v>
      </c>
      <c r="C55" s="141">
        <v>0</v>
      </c>
      <c r="D55" s="141"/>
      <c r="E55" s="141">
        <v>0</v>
      </c>
      <c r="F55" s="141"/>
    </row>
    <row r="56" spans="1:6" ht="51">
      <c r="A56" s="142" t="s">
        <v>213</v>
      </c>
      <c r="B56" s="143">
        <v>26</v>
      </c>
      <c r="C56" s="141">
        <v>0</v>
      </c>
      <c r="D56" s="141"/>
      <c r="E56" s="141">
        <v>0</v>
      </c>
      <c r="F56" s="141"/>
    </row>
    <row r="57" spans="1:6" ht="25.5">
      <c r="A57" s="142" t="s">
        <v>214</v>
      </c>
      <c r="B57" s="143">
        <v>27</v>
      </c>
      <c r="C57" s="141">
        <v>0</v>
      </c>
      <c r="D57" s="141"/>
      <c r="E57" s="141">
        <v>0</v>
      </c>
      <c r="F57" s="141"/>
    </row>
    <row r="58" spans="1:6" ht="38.25">
      <c r="A58" s="142" t="s">
        <v>215</v>
      </c>
      <c r="B58" s="143">
        <v>28</v>
      </c>
      <c r="C58" s="141">
        <v>0</v>
      </c>
      <c r="D58" s="141"/>
      <c r="E58" s="141">
        <v>0</v>
      </c>
      <c r="F58" s="141"/>
    </row>
    <row r="59" spans="1:6" ht="25.5">
      <c r="A59" s="142" t="s">
        <v>66</v>
      </c>
      <c r="B59" s="143">
        <v>29</v>
      </c>
      <c r="C59" s="141">
        <v>60588</v>
      </c>
      <c r="D59" s="141">
        <v>-233864</v>
      </c>
      <c r="E59" s="141">
        <v>7961</v>
      </c>
      <c r="F59" s="141">
        <v>602480</v>
      </c>
    </row>
    <row r="60" spans="1:6" ht="38.25">
      <c r="A60" s="142" t="s">
        <v>168</v>
      </c>
      <c r="B60" s="143">
        <v>30</v>
      </c>
      <c r="C60" s="141">
        <v>74015</v>
      </c>
      <c r="D60" s="141">
        <v>195413</v>
      </c>
      <c r="E60" s="141">
        <v>-12471</v>
      </c>
      <c r="F60" s="141">
        <v>-141795</v>
      </c>
    </row>
    <row r="61" spans="1:6" ht="25.5">
      <c r="A61" s="142" t="s">
        <v>67</v>
      </c>
      <c r="B61" s="143">
        <v>31</v>
      </c>
      <c r="C61" s="141">
        <v>2666</v>
      </c>
      <c r="D61" s="141">
        <v>670289</v>
      </c>
      <c r="E61" s="141">
        <v>58546</v>
      </c>
      <c r="F61" s="141">
        <v>-211170</v>
      </c>
    </row>
    <row r="62" spans="1:6" ht="38.25">
      <c r="A62" s="142" t="s">
        <v>216</v>
      </c>
      <c r="B62" s="143">
        <v>32</v>
      </c>
      <c r="C62" s="141">
        <v>-17559</v>
      </c>
      <c r="D62" s="141">
        <v>360217</v>
      </c>
      <c r="E62" s="141">
        <v>66321</v>
      </c>
      <c r="F62" s="141">
        <v>-178546</v>
      </c>
    </row>
    <row r="63" spans="1:6" ht="38.25">
      <c r="A63" s="142" t="s">
        <v>69</v>
      </c>
      <c r="B63" s="143">
        <v>33</v>
      </c>
      <c r="C63" s="141">
        <v>35942</v>
      </c>
      <c r="D63" s="141">
        <v>382448</v>
      </c>
      <c r="E63" s="141">
        <v>53018</v>
      </c>
      <c r="F63" s="141">
        <v>427619</v>
      </c>
    </row>
    <row r="64" spans="1:6" ht="25.5">
      <c r="A64" s="142" t="s">
        <v>239</v>
      </c>
      <c r="B64" s="143">
        <v>34</v>
      </c>
      <c r="C64" s="141">
        <v>172556</v>
      </c>
      <c r="D64" s="141">
        <v>832947</v>
      </c>
      <c r="E64" s="141">
        <v>40075</v>
      </c>
      <c r="F64" s="141">
        <v>567959</v>
      </c>
    </row>
    <row r="65" spans="1:6" ht="25.5">
      <c r="A65" s="142" t="s">
        <v>217</v>
      </c>
      <c r="B65" s="143">
        <v>35</v>
      </c>
      <c r="C65" s="141">
        <v>2158</v>
      </c>
      <c r="D65" s="141">
        <v>49472</v>
      </c>
      <c r="E65" s="141">
        <v>4355</v>
      </c>
      <c r="F65" s="141">
        <v>88366</v>
      </c>
    </row>
    <row r="66" spans="1:6" ht="12.75">
      <c r="A66" s="142" t="s">
        <v>32</v>
      </c>
      <c r="B66" s="143"/>
      <c r="C66" s="144"/>
      <c r="D66" s="144"/>
      <c r="E66" s="144"/>
      <c r="F66" s="144"/>
    </row>
    <row r="67" spans="1:6" ht="25.5">
      <c r="A67" s="142" t="s">
        <v>71</v>
      </c>
      <c r="B67" s="143">
        <v>35.1</v>
      </c>
      <c r="C67" s="141">
        <v>2158</v>
      </c>
      <c r="D67" s="141">
        <v>49472</v>
      </c>
      <c r="E67" s="141">
        <v>4355</v>
      </c>
      <c r="F67" s="141">
        <v>88366</v>
      </c>
    </row>
    <row r="68" spans="1:6" ht="12.75">
      <c r="A68" s="142" t="s">
        <v>72</v>
      </c>
      <c r="B68" s="143">
        <v>36</v>
      </c>
      <c r="C68" s="141">
        <v>9796</v>
      </c>
      <c r="D68" s="141">
        <v>203227</v>
      </c>
      <c r="E68" s="141">
        <v>188027</v>
      </c>
      <c r="F68" s="141">
        <v>646187</v>
      </c>
    </row>
    <row r="69" spans="1:6" ht="25.5">
      <c r="A69" s="142" t="s">
        <v>73</v>
      </c>
      <c r="B69" s="143">
        <v>37</v>
      </c>
      <c r="C69" s="141">
        <v>310</v>
      </c>
      <c r="D69" s="141">
        <v>121689</v>
      </c>
      <c r="E69" s="141">
        <v>636</v>
      </c>
      <c r="F69" s="141">
        <v>37421</v>
      </c>
    </row>
    <row r="70" spans="1:6" ht="25.5">
      <c r="A70" s="142" t="s">
        <v>74</v>
      </c>
      <c r="B70" s="143">
        <v>38</v>
      </c>
      <c r="C70" s="141">
        <v>9486</v>
      </c>
      <c r="D70" s="141">
        <v>81538</v>
      </c>
      <c r="E70" s="141">
        <v>187391</v>
      </c>
      <c r="F70" s="141">
        <v>608766</v>
      </c>
    </row>
    <row r="71" spans="1:6" ht="12.75">
      <c r="A71" s="142" t="s">
        <v>218</v>
      </c>
      <c r="B71" s="143">
        <v>39</v>
      </c>
      <c r="C71" s="141">
        <v>219449</v>
      </c>
      <c r="D71" s="141">
        <v>2794795</v>
      </c>
      <c r="E71" s="141">
        <v>371837</v>
      </c>
      <c r="F71" s="141">
        <v>2933029</v>
      </c>
    </row>
    <row r="72" spans="1:6" ht="12.75">
      <c r="A72" s="142" t="s">
        <v>32</v>
      </c>
      <c r="B72" s="143"/>
      <c r="C72" s="144"/>
      <c r="D72" s="144"/>
      <c r="E72" s="144"/>
      <c r="F72" s="144"/>
    </row>
    <row r="73" spans="1:6" ht="25.5">
      <c r="A73" s="142" t="s">
        <v>219</v>
      </c>
      <c r="B73" s="143">
        <v>39.1</v>
      </c>
      <c r="C73" s="141">
        <v>102992</v>
      </c>
      <c r="D73" s="141">
        <v>1771670</v>
      </c>
      <c r="E73" s="141">
        <v>211439</v>
      </c>
      <c r="F73" s="141">
        <v>1836067</v>
      </c>
    </row>
    <row r="74" spans="1:6" ht="38.25">
      <c r="A74" s="142" t="s">
        <v>77</v>
      </c>
      <c r="B74" s="143">
        <v>39.2</v>
      </c>
      <c r="C74" s="141">
        <v>17563</v>
      </c>
      <c r="D74" s="141">
        <v>161384</v>
      </c>
      <c r="E74" s="141">
        <v>19165</v>
      </c>
      <c r="F74" s="141">
        <v>162116</v>
      </c>
    </row>
    <row r="75" spans="1:6" ht="12.75">
      <c r="A75" s="142" t="s">
        <v>78</v>
      </c>
      <c r="B75" s="143">
        <v>39.3</v>
      </c>
      <c r="C75" s="141">
        <v>24681</v>
      </c>
      <c r="D75" s="141">
        <v>154204</v>
      </c>
      <c r="E75" s="141">
        <v>15244</v>
      </c>
      <c r="F75" s="141">
        <v>149011</v>
      </c>
    </row>
    <row r="76" spans="1:6" ht="12.75">
      <c r="A76" s="142" t="s">
        <v>220</v>
      </c>
      <c r="B76" s="143">
        <v>40</v>
      </c>
      <c r="C76" s="141">
        <v>8580</v>
      </c>
      <c r="D76" s="141">
        <v>74388</v>
      </c>
      <c r="E76" s="141">
        <v>8764</v>
      </c>
      <c r="F76" s="141">
        <v>79275</v>
      </c>
    </row>
    <row r="77" spans="1:6" ht="12.75">
      <c r="A77" s="142" t="s">
        <v>221</v>
      </c>
      <c r="B77" s="143">
        <v>41</v>
      </c>
      <c r="C77" s="141">
        <v>8240</v>
      </c>
      <c r="D77" s="141">
        <v>132980</v>
      </c>
      <c r="E77" s="141">
        <v>13931</v>
      </c>
      <c r="F77" s="141">
        <v>344958</v>
      </c>
    </row>
    <row r="78" spans="1:6" ht="12.75">
      <c r="A78" s="142" t="s">
        <v>81</v>
      </c>
      <c r="B78" s="143">
        <v>42</v>
      </c>
      <c r="C78" s="141">
        <v>1040763</v>
      </c>
      <c r="D78" s="141">
        <v>10188351</v>
      </c>
      <c r="E78" s="141">
        <v>1445272</v>
      </c>
      <c r="F78" s="141">
        <v>11202446</v>
      </c>
    </row>
    <row r="79" spans="1:6" ht="12.75">
      <c r="A79" s="142" t="s">
        <v>82</v>
      </c>
      <c r="B79" s="143">
        <v>43</v>
      </c>
      <c r="C79" s="141">
        <v>409093</v>
      </c>
      <c r="D79" s="141">
        <v>3016626</v>
      </c>
      <c r="E79" s="141">
        <v>1060569</v>
      </c>
      <c r="F79" s="141">
        <v>3427726</v>
      </c>
    </row>
    <row r="80" spans="1:6" ht="25.5">
      <c r="A80" s="142" t="s">
        <v>83</v>
      </c>
      <c r="B80" s="143">
        <v>44</v>
      </c>
      <c r="C80" s="141"/>
      <c r="D80" s="141"/>
      <c r="E80" s="141"/>
      <c r="F80" s="141"/>
    </row>
    <row r="81" spans="1:6" ht="25.5">
      <c r="A81" s="142" t="s">
        <v>222</v>
      </c>
      <c r="B81" s="143">
        <v>45</v>
      </c>
      <c r="C81" s="141">
        <v>409093</v>
      </c>
      <c r="D81" s="141">
        <v>3016626</v>
      </c>
      <c r="E81" s="141">
        <v>1060569</v>
      </c>
      <c r="F81" s="141">
        <v>3427726</v>
      </c>
    </row>
    <row r="82" spans="1:6" ht="12.75">
      <c r="A82" s="142" t="s">
        <v>223</v>
      </c>
      <c r="B82" s="143">
        <v>46</v>
      </c>
      <c r="C82" s="141">
        <v>39200</v>
      </c>
      <c r="D82" s="141">
        <v>496061.00000000006</v>
      </c>
      <c r="E82" s="141">
        <v>231473.00000000003</v>
      </c>
      <c r="F82" s="141">
        <v>704904</v>
      </c>
    </row>
    <row r="83" spans="1:6" ht="12.75">
      <c r="A83" s="142" t="s">
        <v>32</v>
      </c>
      <c r="B83" s="143"/>
      <c r="C83" s="144"/>
      <c r="D83" s="144"/>
      <c r="E83" s="144"/>
      <c r="F83" s="144"/>
    </row>
    <row r="84" spans="1:6" ht="12.75">
      <c r="A84" s="142" t="s">
        <v>224</v>
      </c>
      <c r="B84" s="143">
        <v>46.1</v>
      </c>
      <c r="C84" s="141">
        <v>39200</v>
      </c>
      <c r="D84" s="141">
        <v>496061</v>
      </c>
      <c r="E84" s="141">
        <v>231473</v>
      </c>
      <c r="F84" s="141">
        <v>704904</v>
      </c>
    </row>
    <row r="85" spans="1:6" ht="12.75">
      <c r="A85" s="142" t="s">
        <v>225</v>
      </c>
      <c r="B85" s="143">
        <v>46.2</v>
      </c>
      <c r="C85" s="141"/>
      <c r="D85" s="141"/>
      <c r="E85" s="141"/>
      <c r="F85" s="141"/>
    </row>
    <row r="86" spans="1:6" ht="25.5">
      <c r="A86" s="142" t="s">
        <v>226</v>
      </c>
      <c r="B86" s="143">
        <v>47</v>
      </c>
      <c r="C86" s="141">
        <v>369893</v>
      </c>
      <c r="D86" s="141">
        <v>2520565</v>
      </c>
      <c r="E86" s="141">
        <v>829096</v>
      </c>
      <c r="F86" s="141">
        <v>2722822</v>
      </c>
    </row>
    <row r="88" spans="1:6" ht="12.75">
      <c r="A88" s="130"/>
      <c r="B88" s="135"/>
      <c r="C88" s="135"/>
      <c r="D88" s="135"/>
      <c r="E88" s="131"/>
      <c r="F88" s="131"/>
    </row>
    <row r="89" spans="1:6" ht="12.75">
      <c r="A89" s="130"/>
      <c r="B89" s="135"/>
      <c r="C89" s="135"/>
      <c r="D89" s="135"/>
      <c r="E89" s="131"/>
      <c r="F89" s="131"/>
    </row>
    <row r="90" spans="1:6" ht="12.75">
      <c r="A90" s="131" t="s">
        <v>227</v>
      </c>
      <c r="B90" s="135"/>
      <c r="C90" s="135"/>
      <c r="D90" s="135"/>
      <c r="E90" s="131"/>
      <c r="F90" s="131"/>
    </row>
    <row r="91" spans="1:6" ht="12.75">
      <c r="A91" s="131" t="s">
        <v>198</v>
      </c>
      <c r="B91" s="135"/>
      <c r="C91" s="135"/>
      <c r="D91" s="135"/>
      <c r="E91" s="131"/>
      <c r="F91" s="131"/>
    </row>
    <row r="92" spans="1:6" ht="12.75">
      <c r="A92" s="131" t="s">
        <v>199</v>
      </c>
      <c r="B92" s="135"/>
      <c r="C92" s="135"/>
      <c r="D92" s="135"/>
      <c r="E92" s="131"/>
      <c r="F92" s="131"/>
    </row>
    <row r="93" spans="1:6" ht="12.75">
      <c r="A93" s="131" t="s">
        <v>200</v>
      </c>
      <c r="B93" s="135"/>
      <c r="C93" s="135"/>
      <c r="D93" s="135"/>
      <c r="E93" s="131"/>
      <c r="F93" s="131"/>
    </row>
    <row r="94" spans="1:6" ht="12.75">
      <c r="A94" s="131" t="s">
        <v>201</v>
      </c>
      <c r="B94" s="135"/>
      <c r="C94" s="135"/>
      <c r="D94" s="135"/>
      <c r="E94" s="131"/>
      <c r="F94" s="131"/>
    </row>
  </sheetData>
  <sheetProtection/>
  <mergeCells count="7">
    <mergeCell ref="A5:F5"/>
    <mergeCell ref="A7:F7"/>
    <mergeCell ref="A8:F8"/>
    <mergeCell ref="D1:F1"/>
    <mergeCell ref="A6:F6"/>
    <mergeCell ref="A3:F3"/>
    <mergeCell ref="A4:F4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2" r:id="rId1"/>
  <rowBreaks count="1" manualBreakCount="1">
    <brk id="4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zoomScalePageLayoutView="0" workbookViewId="0" topLeftCell="A1">
      <selection activeCell="A7" sqref="A7:D49"/>
    </sheetView>
  </sheetViews>
  <sheetFormatPr defaultColWidth="9.00390625" defaultRowHeight="12.75"/>
  <cols>
    <col min="1" max="1" width="62.25390625" style="20" customWidth="1"/>
    <col min="2" max="2" width="9.125" style="20" customWidth="1"/>
    <col min="3" max="3" width="11.75390625" style="20" customWidth="1"/>
    <col min="4" max="4" width="14.625" style="20" customWidth="1"/>
    <col min="5" max="5" width="10.25390625" style="20" bestFit="1" customWidth="1"/>
    <col min="6" max="16384" width="9.125" style="20" customWidth="1"/>
  </cols>
  <sheetData>
    <row r="1" spans="1:4" ht="12.75">
      <c r="A1" s="167" t="s">
        <v>134</v>
      </c>
      <c r="B1" s="167"/>
      <c r="C1" s="167"/>
      <c r="D1" s="167"/>
    </row>
    <row r="2" spans="1:4" ht="12.75">
      <c r="A2" s="167" t="s">
        <v>90</v>
      </c>
      <c r="B2" s="167"/>
      <c r="C2" s="167"/>
      <c r="D2" s="167"/>
    </row>
    <row r="3" spans="1:4" ht="12.75">
      <c r="A3" s="164" t="s">
        <v>235</v>
      </c>
      <c r="B3" s="164"/>
      <c r="C3" s="164"/>
      <c r="D3" s="164"/>
    </row>
    <row r="4" spans="1:4" ht="13.5" thickBot="1">
      <c r="A4" s="170" t="s">
        <v>0</v>
      </c>
      <c r="B4" s="170"/>
      <c r="C4" s="170"/>
      <c r="D4" s="170"/>
    </row>
    <row r="5" spans="1:4" ht="76.5">
      <c r="A5" s="34" t="s">
        <v>1</v>
      </c>
      <c r="B5" s="35" t="s">
        <v>135</v>
      </c>
      <c r="C5" s="36" t="s">
        <v>37</v>
      </c>
      <c r="D5" s="37" t="s">
        <v>38</v>
      </c>
    </row>
    <row r="6" spans="1:4" ht="12.75">
      <c r="A6" s="38">
        <v>1</v>
      </c>
      <c r="B6" s="11">
        <v>2</v>
      </c>
      <c r="C6" s="12">
        <v>3</v>
      </c>
      <c r="D6" s="148">
        <v>4</v>
      </c>
    </row>
    <row r="7" spans="1:5" ht="12.75">
      <c r="A7" s="39" t="s">
        <v>96</v>
      </c>
      <c r="B7" s="10"/>
      <c r="C7" s="151">
        <f>ОПИУ!D81</f>
        <v>3016626</v>
      </c>
      <c r="D7" s="149">
        <v>3427726</v>
      </c>
      <c r="E7" s="136"/>
    </row>
    <row r="8" spans="1:5" ht="12.75">
      <c r="A8" s="39" t="s">
        <v>97</v>
      </c>
      <c r="B8" s="10"/>
      <c r="C8" s="151">
        <f>SUM(C9:C13)</f>
        <v>-864611</v>
      </c>
      <c r="D8" s="149">
        <f>SUM(D9:D13)</f>
        <v>-3053927</v>
      </c>
      <c r="E8" s="136"/>
    </row>
    <row r="9" spans="1:5" ht="12.75">
      <c r="A9" s="40" t="s">
        <v>79</v>
      </c>
      <c r="B9" s="17"/>
      <c r="C9" s="152">
        <v>74388</v>
      </c>
      <c r="D9" s="150">
        <v>79275</v>
      </c>
      <c r="E9" s="136"/>
    </row>
    <row r="10" spans="1:5" ht="12.75">
      <c r="A10" s="21" t="s">
        <v>98</v>
      </c>
      <c r="B10" s="17"/>
      <c r="C10" s="153">
        <v>81538</v>
      </c>
      <c r="D10" s="154">
        <v>608766</v>
      </c>
      <c r="E10" s="136"/>
    </row>
    <row r="11" spans="1:5" ht="25.5">
      <c r="A11" s="40" t="s">
        <v>99</v>
      </c>
      <c r="B11" s="17"/>
      <c r="C11" s="153">
        <v>-294353</v>
      </c>
      <c r="D11" s="154">
        <v>-3392654</v>
      </c>
      <c r="E11" s="136"/>
    </row>
    <row r="12" spans="1:5" ht="12.75">
      <c r="A12" s="40" t="s">
        <v>158</v>
      </c>
      <c r="B12" s="17"/>
      <c r="C12" s="153">
        <v>-756275</v>
      </c>
      <c r="D12" s="154">
        <v>-317006</v>
      </c>
      <c r="E12" s="136"/>
    </row>
    <row r="13" spans="1:5" ht="12.75">
      <c r="A13" s="40" t="s">
        <v>100</v>
      </c>
      <c r="B13" s="17"/>
      <c r="C13" s="153">
        <v>30091</v>
      </c>
      <c r="D13" s="154">
        <v>-32308</v>
      </c>
      <c r="E13" s="136"/>
    </row>
    <row r="14" spans="1:5" ht="25.5">
      <c r="A14" s="39" t="s">
        <v>101</v>
      </c>
      <c r="B14" s="10"/>
      <c r="C14" s="151">
        <f>C7+C8</f>
        <v>2152015</v>
      </c>
      <c r="D14" s="149">
        <f>D7+D8</f>
        <v>373799</v>
      </c>
      <c r="E14" s="136"/>
    </row>
    <row r="15" spans="1:5" ht="12.75">
      <c r="A15" s="39" t="s">
        <v>102</v>
      </c>
      <c r="B15" s="10"/>
      <c r="C15" s="151">
        <f>SUM(C16:C24)</f>
        <v>-4934903</v>
      </c>
      <c r="D15" s="149">
        <f>SUM(D16:D24)</f>
        <v>-5095582</v>
      </c>
      <c r="E15" s="136"/>
    </row>
    <row r="16" spans="1:5" ht="12.75">
      <c r="A16" s="40" t="s">
        <v>103</v>
      </c>
      <c r="B16" s="17"/>
      <c r="C16" s="155">
        <v>-2195010</v>
      </c>
      <c r="D16" s="156">
        <v>-1191086</v>
      </c>
      <c r="E16" s="136"/>
    </row>
    <row r="17" spans="1:5" ht="25.5">
      <c r="A17" s="40" t="s">
        <v>104</v>
      </c>
      <c r="B17" s="17"/>
      <c r="C17" s="155">
        <v>-2273616</v>
      </c>
      <c r="D17" s="156">
        <v>-299635</v>
      </c>
      <c r="E17" s="136"/>
    </row>
    <row r="18" spans="1:5" ht="12.75">
      <c r="A18" s="40" t="s">
        <v>105</v>
      </c>
      <c r="B18" s="17"/>
      <c r="C18" s="157">
        <v>2600665</v>
      </c>
      <c r="D18" s="158">
        <v>962638</v>
      </c>
      <c r="E18" s="136"/>
    </row>
    <row r="19" spans="1:5" ht="12.75">
      <c r="A19" s="40" t="s">
        <v>106</v>
      </c>
      <c r="B19" s="17"/>
      <c r="C19" s="155">
        <v>-1681821</v>
      </c>
      <c r="D19" s="156">
        <v>-1432580</v>
      </c>
      <c r="E19" s="136"/>
    </row>
    <row r="20" spans="1:5" ht="25.5">
      <c r="A20" s="40" t="s">
        <v>107</v>
      </c>
      <c r="B20" s="17"/>
      <c r="C20" s="155">
        <v>-3320538</v>
      </c>
      <c r="D20" s="156">
        <v>-1073899</v>
      </c>
      <c r="E20" s="136"/>
    </row>
    <row r="21" spans="1:5" ht="12.75">
      <c r="A21" s="40" t="s">
        <v>108</v>
      </c>
      <c r="B21" s="17"/>
      <c r="C21" s="155">
        <v>-38563</v>
      </c>
      <c r="D21" s="156">
        <v>9748</v>
      </c>
      <c r="E21" s="136"/>
    </row>
    <row r="22" spans="1:5" ht="12.75">
      <c r="A22" s="40" t="s">
        <v>109</v>
      </c>
      <c r="B22" s="17"/>
      <c r="C22" s="159"/>
      <c r="D22" s="160"/>
      <c r="E22" s="136"/>
    </row>
    <row r="23" spans="1:5" ht="12.75">
      <c r="A23" s="40" t="s">
        <v>110</v>
      </c>
      <c r="B23" s="17"/>
      <c r="C23" s="155">
        <v>2024337</v>
      </c>
      <c r="D23" s="156">
        <v>-1691466</v>
      </c>
      <c r="E23" s="136"/>
    </row>
    <row r="24" spans="1:5" ht="12.75">
      <c r="A24" s="86" t="s">
        <v>162</v>
      </c>
      <c r="B24" s="17"/>
      <c r="C24" s="155">
        <v>-50357</v>
      </c>
      <c r="D24" s="156">
        <v>-379302</v>
      </c>
      <c r="E24" s="136"/>
    </row>
    <row r="25" spans="1:5" ht="12.75">
      <c r="A25" s="39" t="s">
        <v>111</v>
      </c>
      <c r="B25" s="10"/>
      <c r="C25" s="151">
        <f>SUM(C26:C35)</f>
        <v>4006371</v>
      </c>
      <c r="D25" s="149">
        <f>SUM(D26:D35)</f>
        <v>8224789</v>
      </c>
      <c r="E25" s="136"/>
    </row>
    <row r="26" spans="1:5" ht="12.75">
      <c r="A26" s="40" t="s">
        <v>112</v>
      </c>
      <c r="B26" s="17"/>
      <c r="C26" s="155">
        <v>2243158</v>
      </c>
      <c r="D26" s="156">
        <v>4217679</v>
      </c>
      <c r="E26" s="136"/>
    </row>
    <row r="27" spans="1:5" ht="25.5">
      <c r="A27" s="40" t="s">
        <v>113</v>
      </c>
      <c r="B27" s="17"/>
      <c r="C27" s="155">
        <v>-233864</v>
      </c>
      <c r="D27" s="156">
        <v>602480</v>
      </c>
      <c r="E27" s="136"/>
    </row>
    <row r="28" spans="1:5" ht="25.5">
      <c r="A28" s="40" t="s">
        <v>114</v>
      </c>
      <c r="B28" s="17"/>
      <c r="C28" s="155">
        <v>670289</v>
      </c>
      <c r="D28" s="156">
        <v>-211170</v>
      </c>
      <c r="E28" s="136"/>
    </row>
    <row r="29" spans="1:5" ht="12.75">
      <c r="A29" s="40" t="s">
        <v>115</v>
      </c>
      <c r="B29" s="17"/>
      <c r="C29" s="155">
        <v>3811068</v>
      </c>
      <c r="D29" s="156">
        <v>2958366</v>
      </c>
      <c r="E29" s="136"/>
    </row>
    <row r="30" spans="1:5" ht="25.5">
      <c r="A30" s="40" t="s">
        <v>116</v>
      </c>
      <c r="B30" s="17"/>
      <c r="C30" s="155">
        <v>-10601</v>
      </c>
      <c r="D30" s="156">
        <v>27137</v>
      </c>
      <c r="E30" s="136"/>
    </row>
    <row r="31" spans="1:5" ht="25.5">
      <c r="A31" s="40" t="s">
        <v>117</v>
      </c>
      <c r="B31" s="17"/>
      <c r="C31" s="155">
        <v>-1272240</v>
      </c>
      <c r="D31" s="156">
        <v>1091999</v>
      </c>
      <c r="E31" s="136"/>
    </row>
    <row r="32" spans="1:5" ht="12.75">
      <c r="A32" s="40" t="s">
        <v>118</v>
      </c>
      <c r="B32" s="17"/>
      <c r="C32" s="155">
        <v>-354187</v>
      </c>
      <c r="D32" s="156">
        <v>267954</v>
      </c>
      <c r="E32" s="136"/>
    </row>
    <row r="33" spans="1:5" ht="12.75">
      <c r="A33" s="40" t="s">
        <v>119</v>
      </c>
      <c r="B33" s="17"/>
      <c r="C33" s="155">
        <v>0</v>
      </c>
      <c r="D33" s="156">
        <v>0</v>
      </c>
      <c r="E33" s="136"/>
    </row>
    <row r="34" spans="1:5" ht="12.75">
      <c r="A34" s="40" t="s">
        <v>120</v>
      </c>
      <c r="B34" s="17"/>
      <c r="C34" s="155">
        <v>-685060</v>
      </c>
      <c r="D34" s="156">
        <v>-1004314</v>
      </c>
      <c r="E34" s="136"/>
    </row>
    <row r="35" spans="1:5" ht="12.75">
      <c r="A35" s="86" t="s">
        <v>163</v>
      </c>
      <c r="B35" s="17"/>
      <c r="C35" s="155">
        <v>-162192</v>
      </c>
      <c r="D35" s="156">
        <v>274658</v>
      </c>
      <c r="E35" s="136"/>
    </row>
    <row r="36" spans="1:5" s="22" customFormat="1" ht="12.75">
      <c r="A36" s="41" t="s">
        <v>121</v>
      </c>
      <c r="B36" s="18"/>
      <c r="C36" s="161">
        <f>C15+C25</f>
        <v>-928532</v>
      </c>
      <c r="D36" s="162">
        <f>D15+D25</f>
        <v>3129207</v>
      </c>
      <c r="E36" s="136"/>
    </row>
    <row r="37" spans="1:5" ht="12.75">
      <c r="A37" s="40" t="s">
        <v>122</v>
      </c>
      <c r="B37" s="17"/>
      <c r="C37" s="155">
        <v>1016035</v>
      </c>
      <c r="D37" s="156">
        <v>365945</v>
      </c>
      <c r="E37" s="136"/>
    </row>
    <row r="38" spans="1:5" s="22" customFormat="1" ht="25.5">
      <c r="A38" s="41" t="s">
        <v>123</v>
      </c>
      <c r="B38" s="18"/>
      <c r="C38" s="161">
        <f>C36-C37</f>
        <v>-1944567</v>
      </c>
      <c r="D38" s="162">
        <f>D36-D37</f>
        <v>2763262</v>
      </c>
      <c r="E38" s="136"/>
    </row>
    <row r="39" spans="1:5" ht="25.5">
      <c r="A39" s="40" t="s">
        <v>124</v>
      </c>
      <c r="B39" s="19"/>
      <c r="C39" s="152"/>
      <c r="D39" s="150"/>
      <c r="E39" s="136"/>
    </row>
    <row r="40" spans="1:5" ht="12.75">
      <c r="A40" s="40" t="s">
        <v>125</v>
      </c>
      <c r="B40" s="17"/>
      <c r="C40" s="155">
        <v>1064001</v>
      </c>
      <c r="D40" s="156">
        <v>-1409911</v>
      </c>
      <c r="E40" s="136"/>
    </row>
    <row r="41" spans="1:5" ht="12.75">
      <c r="A41" s="40" t="s">
        <v>126</v>
      </c>
      <c r="B41" s="17"/>
      <c r="C41" s="155">
        <v>-57598</v>
      </c>
      <c r="D41" s="156">
        <v>-70307</v>
      </c>
      <c r="E41" s="136"/>
    </row>
    <row r="42" spans="1:5" ht="12.75">
      <c r="A42" s="40" t="s">
        <v>127</v>
      </c>
      <c r="B42" s="17"/>
      <c r="C42" s="155"/>
      <c r="D42" s="156">
        <v>0</v>
      </c>
      <c r="E42" s="136"/>
    </row>
    <row r="43" spans="1:5" s="22" customFormat="1" ht="25.5">
      <c r="A43" s="41" t="s">
        <v>128</v>
      </c>
      <c r="B43" s="18"/>
      <c r="C43" s="161">
        <f>SUM(C40:C42)</f>
        <v>1006403</v>
      </c>
      <c r="D43" s="162">
        <f>SUM(D40:D42)</f>
        <v>-1480218</v>
      </c>
      <c r="E43" s="136"/>
    </row>
    <row r="44" spans="1:5" ht="12.75">
      <c r="A44" s="86" t="s">
        <v>171</v>
      </c>
      <c r="B44" s="19"/>
      <c r="C44" s="152">
        <v>-1000000</v>
      </c>
      <c r="D44" s="150"/>
      <c r="E44" s="136"/>
    </row>
    <row r="45" spans="1:5" ht="12.75">
      <c r="A45" s="40" t="s">
        <v>129</v>
      </c>
      <c r="B45" s="17"/>
      <c r="C45" s="155"/>
      <c r="D45" s="156"/>
      <c r="E45" s="136"/>
    </row>
    <row r="46" spans="1:5" s="22" customFormat="1" ht="12.75">
      <c r="A46" s="41" t="s">
        <v>130</v>
      </c>
      <c r="B46" s="18"/>
      <c r="C46" s="161">
        <f>SUM(C44:C45)</f>
        <v>-1000000</v>
      </c>
      <c r="D46" s="162">
        <f>SUM(D44:D45)</f>
        <v>0</v>
      </c>
      <c r="E46" s="136"/>
    </row>
    <row r="47" spans="1:5" s="22" customFormat="1" ht="12.75">
      <c r="A47" s="41" t="s">
        <v>131</v>
      </c>
      <c r="B47" s="18"/>
      <c r="C47" s="161">
        <f>C14+C38+C43+C46</f>
        <v>213851</v>
      </c>
      <c r="D47" s="162">
        <f>D14+D38+D43+D46</f>
        <v>1656843</v>
      </c>
      <c r="E47" s="136"/>
    </row>
    <row r="48" spans="1:5" ht="12.75">
      <c r="A48" s="40" t="s">
        <v>132</v>
      </c>
      <c r="B48" s="17"/>
      <c r="C48" s="152">
        <v>1027180</v>
      </c>
      <c r="D48" s="150">
        <v>206962</v>
      </c>
      <c r="E48" s="136"/>
    </row>
    <row r="49" spans="1:5" ht="13.5" thickBot="1">
      <c r="A49" s="42" t="s">
        <v>133</v>
      </c>
      <c r="B49" s="43"/>
      <c r="C49" s="44">
        <f>ББ!C14</f>
        <v>1241031</v>
      </c>
      <c r="D49" s="45">
        <v>1863805</v>
      </c>
      <c r="E49" s="136"/>
    </row>
    <row r="50" spans="1:4" ht="12.75">
      <c r="A50" s="31"/>
      <c r="B50" s="32"/>
      <c r="C50" s="33"/>
      <c r="D50" s="33"/>
    </row>
    <row r="51" spans="1:4" ht="12.75">
      <c r="A51" s="31"/>
      <c r="B51" s="32"/>
      <c r="C51" s="33"/>
      <c r="D51" s="33"/>
    </row>
    <row r="52" spans="1:4" ht="12.75">
      <c r="A52" s="31"/>
      <c r="B52" s="32"/>
      <c r="C52" s="33"/>
      <c r="D52" s="33"/>
    </row>
    <row r="53" spans="3:4" ht="12.75" hidden="1">
      <c r="C53" s="70">
        <f>C49-C48-C47</f>
        <v>0</v>
      </c>
      <c r="D53" s="70">
        <f>D49-D48-D47</f>
        <v>0</v>
      </c>
    </row>
    <row r="54" spans="1:4" ht="12.75">
      <c r="A54" s="124" t="s">
        <v>197</v>
      </c>
      <c r="B54" s="124"/>
      <c r="C54" s="124"/>
      <c r="D54" s="124"/>
    </row>
    <row r="55" spans="1:4" ht="12.75">
      <c r="A55" s="124" t="s">
        <v>198</v>
      </c>
      <c r="B55" s="124"/>
      <c r="C55" s="124"/>
      <c r="D55" s="124"/>
    </row>
    <row r="56" spans="1:4" ht="12.75">
      <c r="A56" s="124" t="s">
        <v>199</v>
      </c>
      <c r="B56" s="124"/>
      <c r="C56" s="124"/>
      <c r="D56" s="124"/>
    </row>
    <row r="57" spans="1:4" ht="12.75">
      <c r="A57" s="124" t="s">
        <v>200</v>
      </c>
      <c r="B57" s="124"/>
      <c r="C57" s="124"/>
      <c r="D57" s="124"/>
    </row>
  </sheetData>
  <sheetProtection/>
  <mergeCells count="4">
    <mergeCell ref="A1:D1"/>
    <mergeCell ref="A2:D2"/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J30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44.375" style="99" customWidth="1"/>
    <col min="2" max="2" width="14.125" style="99" customWidth="1"/>
    <col min="3" max="3" width="11.75390625" style="99" customWidth="1"/>
    <col min="4" max="4" width="14.75390625" style="99" customWidth="1"/>
    <col min="5" max="6" width="14.125" style="99" customWidth="1"/>
    <col min="7" max="7" width="16.875" style="99" customWidth="1"/>
    <col min="8" max="8" width="14.125" style="99" customWidth="1"/>
    <col min="9" max="16384" width="9.125" style="99" customWidth="1"/>
  </cols>
  <sheetData>
    <row r="1" spans="1:8" ht="12.75">
      <c r="A1" s="171" t="s">
        <v>146</v>
      </c>
      <c r="B1" s="171"/>
      <c r="C1" s="171"/>
      <c r="D1" s="171"/>
      <c r="E1" s="171"/>
      <c r="F1" s="171"/>
      <c r="G1" s="171"/>
      <c r="H1" s="171"/>
    </row>
    <row r="2" spans="1:8" ht="12.75">
      <c r="A2" s="172" t="s">
        <v>90</v>
      </c>
      <c r="B2" s="172"/>
      <c r="C2" s="172"/>
      <c r="D2" s="172"/>
      <c r="E2" s="172"/>
      <c r="F2" s="172"/>
      <c r="G2" s="172"/>
      <c r="H2" s="172"/>
    </row>
    <row r="3" spans="1:8" s="100" customFormat="1" ht="12.75">
      <c r="A3" s="173" t="str">
        <f>ДДС!A3</f>
        <v>по состоянию на 1 октября 2016 года</v>
      </c>
      <c r="B3" s="172"/>
      <c r="C3" s="172"/>
      <c r="D3" s="172"/>
      <c r="E3" s="172"/>
      <c r="F3" s="172"/>
      <c r="G3" s="174"/>
      <c r="H3" s="174"/>
    </row>
    <row r="4" spans="1:8" ht="13.5" thickBot="1">
      <c r="A4" s="101"/>
      <c r="B4" s="101"/>
      <c r="C4" s="101"/>
      <c r="D4" s="101"/>
      <c r="E4" s="101"/>
      <c r="F4" s="101"/>
      <c r="G4" s="101"/>
      <c r="H4" s="102" t="s">
        <v>0</v>
      </c>
    </row>
    <row r="5" spans="1:8" ht="76.5">
      <c r="A5" s="103"/>
      <c r="B5" s="104" t="s">
        <v>136</v>
      </c>
      <c r="C5" s="104" t="s">
        <v>137</v>
      </c>
      <c r="D5" s="104" t="s">
        <v>159</v>
      </c>
      <c r="E5" s="104" t="s">
        <v>138</v>
      </c>
      <c r="F5" s="104" t="s">
        <v>169</v>
      </c>
      <c r="G5" s="104" t="s">
        <v>145</v>
      </c>
      <c r="H5" s="105" t="s">
        <v>33</v>
      </c>
    </row>
    <row r="6" spans="1:8" ht="12.75">
      <c r="A6" s="106">
        <v>1</v>
      </c>
      <c r="B6" s="107">
        <v>2</v>
      </c>
      <c r="C6" s="107">
        <v>3</v>
      </c>
      <c r="D6" s="107">
        <v>4</v>
      </c>
      <c r="E6" s="107">
        <v>5</v>
      </c>
      <c r="F6" s="107"/>
      <c r="G6" s="107">
        <v>6</v>
      </c>
      <c r="H6" s="108">
        <v>7</v>
      </c>
    </row>
    <row r="7" spans="1:8" ht="12.75">
      <c r="A7" s="71" t="s">
        <v>245</v>
      </c>
      <c r="B7" s="109">
        <v>4745322</v>
      </c>
      <c r="C7" s="110">
        <v>217655</v>
      </c>
      <c r="D7" s="110">
        <v>707587</v>
      </c>
      <c r="E7" s="110">
        <v>-629490</v>
      </c>
      <c r="F7" s="110">
        <v>284404</v>
      </c>
      <c r="G7" s="110">
        <v>17196203</v>
      </c>
      <c r="H7" s="78">
        <v>22521681</v>
      </c>
    </row>
    <row r="8" spans="1:8" ht="12.75">
      <c r="A8" s="84" t="s">
        <v>139</v>
      </c>
      <c r="B8" s="109"/>
      <c r="C8" s="109"/>
      <c r="D8" s="109"/>
      <c r="E8" s="109">
        <v>-547342</v>
      </c>
      <c r="F8" s="109">
        <v>-79875</v>
      </c>
      <c r="G8" s="109">
        <v>75932</v>
      </c>
      <c r="H8" s="78">
        <v>-551285</v>
      </c>
    </row>
    <row r="9" spans="1:8" ht="12.75">
      <c r="A9" s="84" t="s">
        <v>140</v>
      </c>
      <c r="B9" s="109"/>
      <c r="C9" s="109"/>
      <c r="D9" s="109"/>
      <c r="E9" s="109"/>
      <c r="F9" s="109"/>
      <c r="G9" s="110">
        <v>4857198</v>
      </c>
      <c r="H9" s="78">
        <v>4857198</v>
      </c>
    </row>
    <row r="10" spans="1:8" s="112" customFormat="1" ht="12.75">
      <c r="A10" s="71" t="s">
        <v>141</v>
      </c>
      <c r="B10" s="111">
        <v>0</v>
      </c>
      <c r="C10" s="111">
        <v>0</v>
      </c>
      <c r="D10" s="111">
        <v>0</v>
      </c>
      <c r="E10" s="111">
        <v>-547342</v>
      </c>
      <c r="F10" s="111">
        <v>-79875</v>
      </c>
      <c r="G10" s="111">
        <v>4933130</v>
      </c>
      <c r="H10" s="85">
        <v>4305913</v>
      </c>
    </row>
    <row r="11" spans="1:8" ht="12.75">
      <c r="A11" s="84" t="s">
        <v>142</v>
      </c>
      <c r="B11" s="99">
        <v>70728</v>
      </c>
      <c r="C11" s="77"/>
      <c r="D11" s="77"/>
      <c r="E11" s="77"/>
      <c r="F11" s="77"/>
      <c r="G11" s="77"/>
      <c r="H11" s="78">
        <v>70728</v>
      </c>
    </row>
    <row r="12" spans="1:8" ht="12.75">
      <c r="A12" s="84" t="s">
        <v>144</v>
      </c>
      <c r="B12" s="109">
        <v>0</v>
      </c>
      <c r="C12" s="77"/>
      <c r="D12" s="77"/>
      <c r="E12" s="77"/>
      <c r="F12" s="77"/>
      <c r="G12" s="77"/>
      <c r="H12" s="78">
        <v>0</v>
      </c>
    </row>
    <row r="13" spans="1:8" ht="12.75">
      <c r="A13" s="84" t="s">
        <v>170</v>
      </c>
      <c r="B13" s="109"/>
      <c r="C13" s="77"/>
      <c r="D13" s="77"/>
      <c r="E13" s="77"/>
      <c r="F13" s="77"/>
      <c r="G13" s="77">
        <v>-1000000</v>
      </c>
      <c r="H13" s="78">
        <v>-1000000</v>
      </c>
    </row>
    <row r="14" spans="1:8" ht="12.75">
      <c r="A14" s="84" t="s">
        <v>143</v>
      </c>
      <c r="B14" s="77"/>
      <c r="C14" s="77"/>
      <c r="D14" s="77">
        <v>-707587</v>
      </c>
      <c r="E14" s="77"/>
      <c r="F14" s="77"/>
      <c r="G14" s="77">
        <v>707587</v>
      </c>
      <c r="H14" s="78">
        <v>0</v>
      </c>
    </row>
    <row r="15" spans="1:10" ht="12" customHeight="1">
      <c r="A15" s="71" t="s">
        <v>246</v>
      </c>
      <c r="B15" s="111">
        <f>B7+B11</f>
        <v>4816050</v>
      </c>
      <c r="C15" s="111">
        <v>217655</v>
      </c>
      <c r="D15" s="111">
        <f>D7+D14</f>
        <v>0</v>
      </c>
      <c r="E15" s="111">
        <f>E7+E8</f>
        <v>-1176832</v>
      </c>
      <c r="F15" s="111">
        <f>F7+F8</f>
        <v>204529</v>
      </c>
      <c r="G15" s="111">
        <f>G7+G10+G13+G14</f>
        <v>21836920</v>
      </c>
      <c r="H15" s="85">
        <f>H7+H10+H13+H11</f>
        <v>25898322</v>
      </c>
      <c r="J15" s="113"/>
    </row>
    <row r="16" spans="1:8" ht="12.75">
      <c r="A16" s="84" t="s">
        <v>139</v>
      </c>
      <c r="B16" s="77"/>
      <c r="C16" s="77"/>
      <c r="D16" s="77"/>
      <c r="E16" s="77">
        <v>541216</v>
      </c>
      <c r="F16" s="77">
        <v>-4238</v>
      </c>
      <c r="G16" s="77">
        <v>4238</v>
      </c>
      <c r="H16" s="78">
        <v>541216</v>
      </c>
    </row>
    <row r="17" spans="1:8" ht="12.75">
      <c r="A17" s="84" t="s">
        <v>140</v>
      </c>
      <c r="B17" s="77"/>
      <c r="C17" s="77"/>
      <c r="D17" s="77"/>
      <c r="E17" s="77"/>
      <c r="F17" s="77"/>
      <c r="G17" s="77">
        <v>2520565</v>
      </c>
      <c r="H17" s="78">
        <v>2520565</v>
      </c>
    </row>
    <row r="18" spans="1:8" s="112" customFormat="1" ht="12.75">
      <c r="A18" s="71" t="s">
        <v>141</v>
      </c>
      <c r="B18" s="77">
        <v>0</v>
      </c>
      <c r="C18" s="111">
        <v>0</v>
      </c>
      <c r="D18" s="111">
        <v>0</v>
      </c>
      <c r="E18" s="111">
        <f>E16</f>
        <v>541216</v>
      </c>
      <c r="F18" s="111">
        <f>F16</f>
        <v>-4238</v>
      </c>
      <c r="G18" s="111">
        <f>SUM(G16:G17)</f>
        <v>2524803</v>
      </c>
      <c r="H18" s="111">
        <f>SUM(H16:H17)</f>
        <v>3061781</v>
      </c>
    </row>
    <row r="19" spans="1:8" ht="12.75">
      <c r="A19" s="84" t="s">
        <v>142</v>
      </c>
      <c r="B19" s="77">
        <v>30091</v>
      </c>
      <c r="C19" s="77"/>
      <c r="D19" s="77"/>
      <c r="E19" s="77"/>
      <c r="F19" s="77"/>
      <c r="G19" s="77"/>
      <c r="H19" s="78">
        <v>30091</v>
      </c>
    </row>
    <row r="20" spans="1:8" ht="12.75">
      <c r="A20" s="84" t="s">
        <v>144</v>
      </c>
      <c r="B20" s="77">
        <v>0</v>
      </c>
      <c r="C20" s="77"/>
      <c r="D20" s="77"/>
      <c r="E20" s="77"/>
      <c r="F20" s="77"/>
      <c r="G20" s="77"/>
      <c r="H20" s="78">
        <v>0</v>
      </c>
    </row>
    <row r="21" spans="1:8" ht="12.75">
      <c r="A21" s="84" t="s">
        <v>170</v>
      </c>
      <c r="B21" s="77"/>
      <c r="C21" s="77"/>
      <c r="D21" s="77"/>
      <c r="E21" s="77"/>
      <c r="F21" s="77"/>
      <c r="G21" s="77">
        <v>-2000003</v>
      </c>
      <c r="H21" s="78">
        <v>-2000003</v>
      </c>
    </row>
    <row r="22" spans="1:8" ht="13.5" thickBot="1">
      <c r="A22" s="114" t="s">
        <v>143</v>
      </c>
      <c r="B22" s="115"/>
      <c r="C22" s="115"/>
      <c r="D22" s="115"/>
      <c r="E22" s="115"/>
      <c r="F22" s="115"/>
      <c r="G22" s="115"/>
      <c r="H22" s="87">
        <v>0</v>
      </c>
    </row>
    <row r="23" spans="1:8" ht="13.5" thickBot="1">
      <c r="A23" s="116" t="s">
        <v>247</v>
      </c>
      <c r="B23" s="117">
        <f>B15+B19</f>
        <v>4846141</v>
      </c>
      <c r="C23" s="117">
        <f>C15+C16+C17+C18+C19+C20+C21</f>
        <v>217655</v>
      </c>
      <c r="D23" s="117">
        <v>0</v>
      </c>
      <c r="E23" s="117">
        <f>E15+E18</f>
        <v>-635616</v>
      </c>
      <c r="F23" s="117">
        <f>F15+F18</f>
        <v>200291</v>
      </c>
      <c r="G23" s="117">
        <f>G15+G18+G22+G21</f>
        <v>22361720</v>
      </c>
      <c r="H23" s="118">
        <f>SUM(H18:H22)+H15</f>
        <v>26990191</v>
      </c>
    </row>
    <row r="24" spans="1:8" ht="12.75">
      <c r="A24" s="119"/>
      <c r="B24" s="119"/>
      <c r="C24" s="119"/>
      <c r="D24" s="119"/>
      <c r="E24" s="119"/>
      <c r="F24" s="119"/>
      <c r="G24" s="119"/>
      <c r="H24" s="119"/>
    </row>
    <row r="25" spans="1:8" ht="12.75">
      <c r="A25" s="120"/>
      <c r="B25" s="121"/>
      <c r="C25" s="121"/>
      <c r="D25" s="121"/>
      <c r="E25" s="121"/>
      <c r="F25" s="121"/>
      <c r="G25" s="121"/>
      <c r="H25" s="122"/>
    </row>
    <row r="26" spans="1:8" ht="12.75">
      <c r="A26" s="120"/>
      <c r="B26" s="121"/>
      <c r="C26" s="121"/>
      <c r="D26" s="121"/>
      <c r="E26" s="121"/>
      <c r="F26" s="121"/>
      <c r="G26" s="121"/>
      <c r="H26" s="122"/>
    </row>
    <row r="27" spans="1:4" ht="12.75">
      <c r="A27" s="124" t="s">
        <v>197</v>
      </c>
      <c r="B27" s="124"/>
      <c r="C27" s="124"/>
      <c r="D27" s="124"/>
    </row>
    <row r="28" spans="1:4" ht="12.75">
      <c r="A28" s="124" t="s">
        <v>198</v>
      </c>
      <c r="B28" s="124"/>
      <c r="C28" s="124"/>
      <c r="D28" s="124"/>
    </row>
    <row r="29" spans="1:4" ht="12.75">
      <c r="A29" s="124" t="s">
        <v>199</v>
      </c>
      <c r="B29" s="124"/>
      <c r="C29" s="124"/>
      <c r="D29" s="124"/>
    </row>
    <row r="30" spans="1:4" ht="12.75">
      <c r="A30" s="124" t="s">
        <v>200</v>
      </c>
      <c r="B30" s="124"/>
      <c r="C30" s="124"/>
      <c r="D30" s="124"/>
    </row>
  </sheetData>
  <sheetProtection/>
  <mergeCells count="3">
    <mergeCell ref="A1:H1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 Ерболат Туякбаев</dc:creator>
  <cp:keywords/>
  <dc:description/>
  <cp:lastModifiedBy>Shakenova.a</cp:lastModifiedBy>
  <cp:lastPrinted>2015-10-23T04:26:02Z</cp:lastPrinted>
  <dcterms:created xsi:type="dcterms:W3CDTF">2013-07-10T03:11:37Z</dcterms:created>
  <dcterms:modified xsi:type="dcterms:W3CDTF">2016-10-27T13:33:28Z</dcterms:modified>
  <cp:category/>
  <cp:version/>
  <cp:contentType/>
  <cp:contentStatus/>
</cp:coreProperties>
</file>