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Buh\Отчетность\Квартальные отчеты\для биржи\2018\ФО 2 кв. 2018\"/>
    </mc:Choice>
  </mc:AlternateContent>
  <bookViews>
    <workbookView xWindow="13875" yWindow="120" windowWidth="14715" windowHeight="11640" activeTab="1"/>
  </bookViews>
  <sheets>
    <sheet name="форма 1" sheetId="1" r:id="rId1"/>
    <sheet name="форма 2" sheetId="3" r:id="rId2"/>
    <sheet name="форма 3" sheetId="4" r:id="rId3"/>
    <sheet name="форма 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_spReportSign__" localSheetId="1">'форма 2'!#REF!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'[3]B1.2'!#REF!</definedName>
    <definedName name="_5402_01">'[3]B1.2'!#REF!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0">#REF!</definedName>
    <definedName name="_усл_" localSheetId="2">#REF!</definedName>
    <definedName name="_усл_" localSheetId="3">#REF!</definedName>
    <definedName name="_усл_">#REF!</definedName>
    <definedName name="_услвозм_" localSheetId="0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0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'[20]yO302.1'!#REF!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'[20]yO302.1'!#REF!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'[20]yO302.1'!#REF!</definedName>
    <definedName name="ct">'[20]yO302.1'!#REF!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'[20]yO302.1'!#REF!</definedName>
    <definedName name="cvo">'[20]yO302.1'!#REF!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'[20]yO302.1'!#REF!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'[20]yO302.1'!#REF!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'[20]yO302.1'!#REF!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'[20]yO302.1'!#REF!</definedName>
    <definedName name="p所得税" localSheetId="2">#REF!</definedName>
    <definedName name="p所得税" localSheetId="3">#REF!</definedName>
    <definedName name="p所得税">#REF!</definedName>
    <definedName name="q" localSheetId="0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0">Weekday_count*Standard_Daily_Hours</definedName>
    <definedName name="Std_Hrs" localSheetId="1">Weekday_count*Standard_Daily_Hours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'[20]yO302.1'!#REF!</definedName>
    <definedName name="zheldorizdat">'[20]yO302.1'!#REF!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'[20]yO302.1'!#REF!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0">'форма 1'!Макрос1</definedName>
    <definedName name="Макрос1" localSheetId="1">'форма 2'!Макрос1</definedName>
    <definedName name="Макрос1" localSheetId="2">#N/A</definedName>
    <definedName name="Макрос1" localSheetId="3">'форма 4'!Макрос1</definedName>
    <definedName name="Макрос1">'форма 1'!Макрос1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0">'форма 1'!$A$1:$D$81</definedName>
    <definedName name="_xlnm.Print_Area" localSheetId="1">'форма 2'!$A$1:$F$98</definedName>
    <definedName name="_xlnm.Print_Area" localSheetId="2">'форма 3'!$A$1:$D$62</definedName>
    <definedName name="_xlnm.Print_Area" localSheetId="3">'форма 4'!$A$1:$N$64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0">'форма 1'!прил14_нов</definedName>
    <definedName name="прил14_нов" localSheetId="1">'форма 2'!прил14_нов</definedName>
    <definedName name="прил14_нов" localSheetId="2">#N/A</definedName>
    <definedName name="прил14_нов" localSheetId="3">'форма 4'!прил14_нов</definedName>
    <definedName name="прил14_нов">'форма 1'!прил14_нов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'[20]yO302.1'!#REF!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'[20]yO302.1'!#REF!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0">#REF!</definedName>
    <definedName name="ф2" localSheetId="2">#REF!</definedName>
    <definedName name="ф2" localSheetId="3">#REF!</definedName>
    <definedName name="ф2">#REF!</definedName>
    <definedName name="ф77" localSheetId="0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0" hidden="1">{"IAS Mapping",#N/A,TRUE,"RSA_FS"}</definedName>
    <definedName name="цк" localSheetId="1" hidden="1">{"IAS Mapping",#N/A,TRUE,"RSA_FS"}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62913"/>
</workbook>
</file>

<file path=xl/calcChain.xml><?xml version="1.0" encoding="utf-8"?>
<calcChain xmlns="http://schemas.openxmlformats.org/spreadsheetml/2006/main">
  <c r="D29" i="4" l="1"/>
  <c r="K44" i="5" l="1"/>
  <c r="I44" i="5"/>
  <c r="I22" i="5"/>
  <c r="K22" i="5" s="1"/>
  <c r="C49" i="4"/>
  <c r="C29" i="4"/>
  <c r="F81" i="3" l="1"/>
  <c r="E81" i="3"/>
  <c r="F60" i="3"/>
  <c r="E60" i="3"/>
  <c r="F52" i="3"/>
  <c r="E52" i="3"/>
  <c r="F40" i="3"/>
  <c r="E40" i="3"/>
  <c r="F28" i="3"/>
  <c r="E28" i="3"/>
  <c r="F10" i="3"/>
  <c r="F38" i="3" s="1"/>
  <c r="E10" i="3"/>
  <c r="E38" i="3" s="1"/>
  <c r="G35" i="5"/>
  <c r="D45" i="4"/>
  <c r="C45" i="4"/>
  <c r="D36" i="4"/>
  <c r="C36" i="4"/>
  <c r="D18" i="4"/>
  <c r="D31" i="4" s="1"/>
  <c r="C18" i="4"/>
  <c r="C31" i="4" s="1"/>
  <c r="D65" i="1"/>
  <c r="C65" i="1"/>
  <c r="D50" i="1"/>
  <c r="D67" i="1" s="1"/>
  <c r="C50" i="1"/>
  <c r="D35" i="1"/>
  <c r="C35" i="1"/>
  <c r="D46" i="4" l="1"/>
  <c r="F68" i="3"/>
  <c r="F70" i="3"/>
  <c r="F74" i="3" s="1"/>
  <c r="F77" i="3" s="1"/>
  <c r="F83" i="3" s="1"/>
  <c r="C67" i="1"/>
  <c r="E68" i="3"/>
  <c r="E70" i="3" s="1"/>
  <c r="E74" i="3" s="1"/>
  <c r="E77" i="3" s="1"/>
  <c r="E83" i="3" s="1"/>
  <c r="C46" i="4"/>
  <c r="H42" i="5"/>
  <c r="H35" i="5"/>
  <c r="K35" i="5" s="1"/>
  <c r="H31" i="5"/>
  <c r="G31" i="5"/>
  <c r="H20" i="5"/>
  <c r="G15" i="5"/>
  <c r="C51" i="5" l="1"/>
  <c r="H43" i="5"/>
  <c r="H51" i="5" s="1"/>
  <c r="G40" i="5"/>
  <c r="I40" i="5" s="1"/>
  <c r="K40" i="5" s="1"/>
  <c r="F33" i="5"/>
  <c r="E33" i="5"/>
  <c r="D33" i="5"/>
  <c r="C33" i="5"/>
  <c r="H33" i="5"/>
  <c r="I31" i="5"/>
  <c r="K31" i="5" s="1"/>
  <c r="K33" i="5" s="1"/>
  <c r="H29" i="5"/>
  <c r="G29" i="5"/>
  <c r="F29" i="5"/>
  <c r="E29" i="5"/>
  <c r="D29" i="5"/>
  <c r="C29" i="5"/>
  <c r="I23" i="5"/>
  <c r="K23" i="5" s="1"/>
  <c r="H21" i="5"/>
  <c r="I21" i="5" s="1"/>
  <c r="K21" i="5" s="1"/>
  <c r="G18" i="5"/>
  <c r="I18" i="5" s="1"/>
  <c r="K18" i="5" s="1"/>
  <c r="C50" i="4" l="1"/>
  <c r="K29" i="5"/>
  <c r="I29" i="5"/>
  <c r="G33" i="5"/>
  <c r="G51" i="5" s="1"/>
  <c r="I43" i="5"/>
  <c r="K43" i="5" s="1"/>
  <c r="K51" i="5" s="1"/>
  <c r="I51" i="5" l="1"/>
  <c r="I33" i="5"/>
  <c r="D50" i="4"/>
  <c r="A6" i="3" l="1"/>
  <c r="A5" i="4" s="1"/>
  <c r="A6" i="5" s="1"/>
</calcChain>
</file>

<file path=xl/sharedStrings.xml><?xml version="1.0" encoding="utf-8"?>
<sst xmlns="http://schemas.openxmlformats.org/spreadsheetml/2006/main" count="349" uniqueCount="291">
  <si>
    <t>Форма № 1</t>
  </si>
  <si>
    <t>Акционерное общество "Ипотечная организация "Казахстанская Ипотечная Компания"</t>
  </si>
  <si>
    <t>(полное наименование организации)</t>
  </si>
  <si>
    <t>Наименование статьи</t>
  </si>
  <si>
    <t>Код строки</t>
  </si>
  <si>
    <t xml:space="preserve">На конец                  отчетного периода          </t>
  </si>
  <si>
    <t>На начало                  отчетного периода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</si>
  <si>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</si>
  <si>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</si>
  <si>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</si>
  <si>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</si>
  <si>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</si>
  <si>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</si>
  <si>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4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</si>
  <si>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</si>
  <si>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</si>
  <si>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</si>
  <si>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</si>
  <si>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</si>
  <si>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</si>
  <si>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</si>
  <si>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</si>
  <si>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</si>
  <si>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</si>
  <si>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</si>
  <si>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</si>
  <si>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</si>
  <si>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</si>
  <si>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</si>
  <si>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</si>
  <si>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</si>
  <si>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</si>
  <si>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</si>
  <si>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</si>
  <si>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</si>
  <si>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</si>
  <si>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</si>
  <si>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</si>
  <si>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</si>
  <si>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</si>
  <si>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</si>
  <si>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</si>
  <si>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</si>
  <si>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</si>
  <si>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</si>
  <si>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</si>
  <si>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</si>
  <si>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</si>
  <si>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</si>
  <si>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</si>
  <si>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</si>
  <si>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</si>
  <si>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</si>
  <si>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</si>
  <si>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отчетного периода</t>
  </si>
  <si>
    <t>Доля меньшинства</t>
  </si>
  <si>
    <t xml:space="preserve">Итого капитал: </t>
  </si>
  <si>
    <t>Форма № 2</t>
  </si>
  <si>
    <t>(полное наименование ипотечной организации)</t>
  </si>
  <si>
    <t>( в тысячах тенге)</t>
  </si>
  <si>
    <t>Примечание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</si>
  <si>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</si>
  <si>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</si>
  <si>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3</t>
  </si>
  <si>
    <t>1</t>
  </si>
  <si>
    <t>по корреспондентским и текущим счетам</t>
  </si>
  <si>
    <t>по размещенным вкладам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</si>
  <si>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</si>
  <si>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</si>
  <si>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</si>
  <si>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</si>
  <si>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</si>
  <si>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</si>
  <si>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</si>
  <si>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</si>
  <si>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</si>
  <si>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</si>
  <si>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</si>
  <si>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</si>
  <si>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</si>
  <si>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</si>
  <si>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</si>
  <si>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</si>
  <si>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</si>
  <si>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</si>
  <si>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</si>
  <si>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</si>
  <si>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</si>
  <si>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</si>
  <si>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</si>
  <si>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</si>
  <si>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</si>
  <si>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</si>
  <si>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</si>
  <si>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</si>
  <si>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</si>
  <si>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</si>
  <si>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</si>
  <si>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6</t>
  </si>
  <si>
    <t>7</t>
  </si>
  <si>
    <t>Прочие доходы</t>
  </si>
  <si>
    <t>9</t>
  </si>
  <si>
    <t>10</t>
  </si>
  <si>
    <t>Расходы, связанные с выплатой вознаграждения</t>
  </si>
  <si>
    <t>11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</si>
  <si>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</si>
  <si>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</si>
  <si>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</si>
  <si>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</si>
  <si>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</si>
  <si>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</si>
  <si>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</si>
  <si>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</si>
  <si>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</si>
  <si>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</si>
  <si>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</si>
  <si>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</si>
  <si>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</si>
  <si>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</si>
  <si>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</si>
  <si>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</si>
  <si>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</si>
  <si>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</si>
  <si>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</si>
  <si>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</si>
  <si>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</si>
  <si>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</si>
  <si>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</si>
  <si>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</si>
  <si>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</si>
  <si>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</si>
  <si>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</si>
  <si>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</si>
  <si>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</si>
  <si>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r>
      <t xml:space="preserve">расходы по </t>
    </r>
    <r>
      <rPr>
        <sz val="10"/>
        <rFont val="Times New Roman"/>
        <family val="1"/>
        <charset val="204"/>
      </rPr>
      <t>уплате</t>
    </r>
    <r>
      <rPr>
        <sz val="10"/>
        <color indexed="8"/>
        <rFont val="Times New Roman"/>
        <family val="1"/>
      </rPr>
      <t xml:space="preserve"> налогов и других обязательных платежей в бюджет, за исключением корпоративного подоходного налога</t>
    </r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</si>
  <si>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</si>
  <si>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</si>
  <si>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</si>
  <si>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</si>
  <si>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</si>
  <si>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</si>
  <si>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</si>
  <si>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</si>
  <si>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</si>
  <si>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</si>
  <si>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</si>
  <si>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</si>
  <si>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</si>
  <si>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</si>
  <si>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</si>
  <si>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25</t>
  </si>
  <si>
    <t>Место для печати</t>
  </si>
  <si>
    <t> 28</t>
  </si>
  <si>
    <t> 27</t>
  </si>
  <si>
    <t> 10</t>
  </si>
  <si>
    <t> 9</t>
  </si>
  <si>
    <t xml:space="preserve"> 1 </t>
  </si>
  <si>
    <t>За аналогичный период с начала предыдущего года (с нарастающим итогом)               (пересчитано)</t>
  </si>
  <si>
    <t>Форма № 3</t>
  </si>
  <si>
    <t xml:space="preserve"> 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</si>
  <si>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</si>
  <si>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</si>
  <si>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</si>
  <si>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</si>
  <si>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переводы, в том числе:</t>
  </si>
  <si>
    <t>Выкупленные акции</t>
  </si>
  <si>
    <t>Эмиссия акций</t>
  </si>
  <si>
    <t xml:space="preserve">Дивиденды </t>
  </si>
  <si>
    <t>Всего прибыль (убыток) за период</t>
  </si>
  <si>
    <t xml:space="preserve">Прибыль (убыток) за период   </t>
  </si>
  <si>
    <t>Прибыль (убыток) предыдущих лет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</si>
  <si>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</si>
  <si>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</si>
  <si>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</si>
  <si>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</si>
  <si>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 xml:space="preserve">Переоценка основных средств             
</t>
  </si>
  <si>
    <t>Пересчитанное сальдо на начало отчетного периода</t>
  </si>
  <si>
    <t xml:space="preserve">Изменения в учетной политике и  корректировка ошибок </t>
  </si>
  <si>
    <t>Сальдо на начало отчетного периода</t>
  </si>
  <si>
    <t>Сальдо на конец предыдущего периода</t>
  </si>
  <si>
    <t>Пересчитанное сальдо на начало предыдущего периода</t>
  </si>
  <si>
    <t xml:space="preserve">Сальдо на начало предыдущего периода   </t>
  </si>
  <si>
    <t>Всего</t>
  </si>
  <si>
    <t>Нераспределенная прибыль (убыток)</t>
  </si>
  <si>
    <t>Дополнительный капитал</t>
  </si>
  <si>
    <t>Итого капитал</t>
  </si>
  <si>
    <t>Капитал родительской организации</t>
  </si>
  <si>
    <t>Символ</t>
  </si>
  <si>
    <t>Форма № 4</t>
  </si>
  <si>
    <t>Отчет об изменениях в капитале</t>
  </si>
  <si>
    <t>Отчет о финансовом положении</t>
  </si>
  <si>
    <t>Отчет о совокупном доходе</t>
  </si>
  <si>
    <t>Управляющий директор          ____________________Сагимкулова Б.Д.</t>
  </si>
  <si>
    <t>Управляющий директор         _____________________Сагимкулова Б.Д.</t>
  </si>
  <si>
    <t>Управляющий директор                                   _____________________Сагимкулова Б.Д.</t>
  </si>
  <si>
    <t>Производные финансовые инструменты</t>
  </si>
  <si>
    <t>(в тысячах тенге)</t>
  </si>
  <si>
    <t>Итого капитал и обязательства (стр.34+стр.41):</t>
  </si>
  <si>
    <t>Доходы, связанные с получением вознаграждения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</si>
  <si>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</si>
  <si>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</si>
  <si>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</si>
  <si>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</si>
  <si>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Итого доходов (сумма строк с 1 по 10)</t>
  </si>
  <si>
    <t>12.3</t>
  </si>
  <si>
    <t>12.4</t>
  </si>
  <si>
    <t>12.5</t>
  </si>
  <si>
    <t>12.6</t>
  </si>
  <si>
    <t>14.5</t>
  </si>
  <si>
    <t>Расходы по созданию резервов на возможные потери по операциям</t>
  </si>
  <si>
    <t>16.1</t>
  </si>
  <si>
    <t>16.2</t>
  </si>
  <si>
    <t>16.3</t>
  </si>
  <si>
    <t>16.4</t>
  </si>
  <si>
    <t>Итого расходов (сумма строк с 12 по 18)</t>
  </si>
  <si>
    <t>Итого чистая прибыль (убыток) за период (стр.22+/- стр.23)</t>
  </si>
  <si>
    <t>Займы полученные</t>
  </si>
  <si>
    <t>24</t>
  </si>
  <si>
    <t>Прочий совокупный доход</t>
  </si>
  <si>
    <t>26</t>
  </si>
  <si>
    <t>27</t>
  </si>
  <si>
    <t>Прочий совокупный доход за период, за вычетом налога</t>
  </si>
  <si>
    <t>28</t>
  </si>
  <si>
    <t>Чистая прибыль (убыток) до уплаты корпоративного подоходного налога (стр. 11 - стр. 19)</t>
  </si>
  <si>
    <t>по предоставленным займам  (микрокредитам)</t>
  </si>
  <si>
    <t>Всего совокупного дохода за период</t>
  </si>
  <si>
    <t>Балансовая стоимость на одну акцию,    в тенге</t>
  </si>
  <si>
    <t>43</t>
  </si>
  <si>
    <t>Базовая и разводненная прибыль на акцию</t>
  </si>
  <si>
    <t>29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</si>
  <si>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</si>
  <si>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</si>
  <si>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</si>
  <si>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</si>
  <si>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</si>
  <si>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</si>
  <si>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</si>
  <si>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</si>
  <si>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(Увеличение) уменьшение операционных активов</t>
  </si>
  <si>
    <t>Счета и депозиты в банках и прочих финансовых институтах</t>
  </si>
  <si>
    <t>Кредиты, выданные клиентам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</si>
  <si>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</si>
  <si>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</si>
  <si>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</si>
  <si>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</si>
  <si>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</si>
  <si>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</si>
  <si>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</si>
  <si>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Поступление денежных средств от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</si>
  <si>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</si>
  <si>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</si>
  <si>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</si>
  <si>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прочих привлеченных средств</t>
  </si>
  <si>
    <t>Дивиденды выплаченные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</si>
  <si>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</si>
  <si>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</si>
  <si>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</si>
  <si>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</si>
  <si>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</si>
  <si>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Отчет о движении денежных средств (прямой метод)</t>
  </si>
  <si>
    <t>Исполнитель                                ____________________Сарсебаева А.</t>
  </si>
  <si>
    <t>Исполнитель                            ____________________Сарсебаева А.</t>
  </si>
  <si>
    <t>Погашение субординированного долга</t>
  </si>
  <si>
    <t>Эмиссия обыкновенных акций</t>
  </si>
  <si>
    <t>Исполнитель                                                     _______________________ Сарсебаева А.</t>
  </si>
  <si>
    <t xml:space="preserve">Исполнитель                           _____________________ Сарсебаева А. </t>
  </si>
  <si>
    <t>Главный бухгалтер                     ____________________ Жуманова Ш.</t>
  </si>
  <si>
    <t>Главный бухгалтер                    ____________________Жуманова Ш.</t>
  </si>
  <si>
    <t>Главный бухгалтер                  ____________________  Жуманова Ш.</t>
  </si>
  <si>
    <t xml:space="preserve">Главный бухгалтер                                            ______________________Жуманова Ш.                                                                                   </t>
  </si>
  <si>
    <t xml:space="preserve">Финансовые активы, имеющиеся в наличии для продажи </t>
  </si>
  <si>
    <t xml:space="preserve">Инвестиционные ценные бумаги: </t>
  </si>
  <si>
    <t>оцениваемые по справедливой стоимости</t>
  </si>
  <si>
    <t>оцениваемые по амортизированной стоимости</t>
  </si>
  <si>
    <t>34.1</t>
  </si>
  <si>
    <t>34.2</t>
  </si>
  <si>
    <t>39</t>
  </si>
  <si>
    <t>39.1</t>
  </si>
  <si>
    <t>39.2</t>
  </si>
  <si>
    <t>Влияние применения МСФО 
(IFRS 9) на дату первоначального применения стандарта</t>
  </si>
  <si>
    <t>Пересчет баланса на дату первоначального применения стандарта</t>
  </si>
  <si>
    <t>Дебиторская задолженность по финансовой аренде</t>
  </si>
  <si>
    <t>Покупка и продажа финансовых активов, учитываемых по амортизированной стоимости</t>
  </si>
  <si>
    <t xml:space="preserve">Покупка и продажа основных средств и нематериальных активов </t>
  </si>
  <si>
    <t>Покупка и продажа инвестиционной собственности</t>
  </si>
  <si>
    <t>Поступления от выпущенных долговых ценных бумаг</t>
  </si>
  <si>
    <t>Резерв по переоценке активов, имеющихся в наличии для продажи, перенесенное в состав прибыли или убытка</t>
  </si>
  <si>
    <t>телефон: 344-12-22 вн.1342</t>
  </si>
  <si>
    <t>Телефон: 344-12-22 вн.1342</t>
  </si>
  <si>
    <t xml:space="preserve"> по состоянию на "01" июля 2018 года</t>
  </si>
  <si>
    <t>Финансовые активы, учитываемые по справедливой стоимости через прибыль или 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</si>
</sst>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_);\(#,##0\);0_)"/>
    <numFmt numFmtId="168" formatCode="_-#,##0_-;\(#,##0\);_-\ \ &quot;-&quot;_-;_-@_-"/>
    <numFmt numFmtId="169" formatCode="_-#,##0.00_-;\(#,##0.00\);_-\ \ &quot;-&quot;_-;_-@_-"/>
    <numFmt numFmtId="170" formatCode="mmm/dd/yyyy;_-\ &quot;N/A&quot;_-;_-\ &quot;-&quot;_-"/>
    <numFmt numFmtId="171" formatCode="mmm/yyyy;_-\ &quot;N/A&quot;_-;_-\ &quot;-&quot;_-"/>
    <numFmt numFmtId="172" formatCode="_-#,##0%_-;\(#,##0%\);_-\ &quot;-&quot;_-"/>
    <numFmt numFmtId="173" formatCode="_-#,###,_-;\(#,###,\);_-\ \ &quot;-&quot;_-;_-@_-"/>
    <numFmt numFmtId="174" formatCode="_-#,###.00,_-;\(#,###.00,\);_-\ \ &quot;-&quot;_-;_-@_-"/>
    <numFmt numFmtId="175" formatCode="_-#0&quot;.&quot;0,_-;\(#0&quot;.&quot;0,\);_-\ \ &quot;-&quot;_-;_-@_-"/>
    <numFmt numFmtId="176" formatCode="_-#0&quot;.&quot;0000_-;\(#0&quot;.&quot;0000\);_-\ \ &quot;-&quot;_-;_-@_-"/>
    <numFmt numFmtId="177" formatCode="&quot;$&quot;#,##0_);\(&quot;$&quot;#,##0\)"/>
    <numFmt numFmtId="178" formatCode="#,##0;\-#,##0;&quot;-&quot;"/>
    <numFmt numFmtId="179" formatCode="General_)"/>
    <numFmt numFmtId="180" formatCode="0.000"/>
    <numFmt numFmtId="181" formatCode="#,##0.0_);\(#,##0.0\)"/>
    <numFmt numFmtId="182" formatCode="#,##0.000_);\(#,##0.000\)"/>
    <numFmt numFmtId="183" formatCode="_(* #,##0.0_);_(* \(#,##0.00\);_(* &quot;-&quot;??_);_(@_)"/>
    <numFmt numFmtId="184" formatCode="&quot;$&quot;#,\);\(&quot;$&quot;#,##0\)"/>
    <numFmt numFmtId="185" formatCode="#,##0_)_%;\(#,##0\)_%;"/>
    <numFmt numFmtId="186" formatCode="_._.* #,##0.0_)_%;_._.* \(#,##0.0\)_%"/>
    <numFmt numFmtId="187" formatCode="#,##0.0_)_%;\(#,##0.0\)_%;\ \ .0_)_%"/>
    <numFmt numFmtId="188" formatCode="_._.* #,##0.00_)_%;_._.* \(#,##0.00\)_%"/>
    <numFmt numFmtId="189" formatCode="#,##0.00_)_%;\(#,##0.00\)_%;\ \ .00_)_%"/>
    <numFmt numFmtId="190" formatCode="_._.* #,##0.000_)_%;_._.* \(#,##0.000\)_%"/>
    <numFmt numFmtId="191" formatCode="#,##0.000_)_%;\(#,##0.000\)_%;\ \ .000_)_%"/>
    <numFmt numFmtId="192" formatCode="_-* #,##0.00_-;\-* #,##0.00_-;_-* &quot;-&quot;??_-;_-@_-"/>
    <numFmt numFmtId="193" formatCode="_(* #,##0.00_);_(* \(#,##0.00\);_(* &quot;-&quot;??_);_(@_)"/>
    <numFmt numFmtId="194" formatCode="_._.* \(#,##0\)_%;_._.* #,##0_)_%;_._.* 0_)_%;_._.@_)_%"/>
    <numFmt numFmtId="195" formatCode="_._.&quot;$&quot;* \(#,##0\)_%;_._.&quot;$&quot;* #,##0_)_%;_._.&quot;$&quot;* 0_)_%;_._.@_)_%"/>
    <numFmt numFmtId="196" formatCode="* \(#,##0\);* #,##0_);&quot;-&quot;??_);@"/>
    <numFmt numFmtId="197" formatCode="&quot;$&quot;* #,##0_)_%;&quot;$&quot;* \(#,##0\)_%;&quot;$&quot;* &quot;-&quot;??_)_%;@_)_%"/>
    <numFmt numFmtId="198" formatCode="_._.&quot;$&quot;* #,##0.0_)_%;_._.&quot;$&quot;* \(#,##0.0\)_%"/>
    <numFmt numFmtId="199" formatCode="&quot;$&quot;* #,##0.0_)_%;&quot;$&quot;* \(#,##0.0\)_%;&quot;$&quot;* \ .0_)_%"/>
    <numFmt numFmtId="200" formatCode="_._.&quot;$&quot;* #,##0.00_)_%;_._.&quot;$&quot;* \(#,##0.00\)_%"/>
    <numFmt numFmtId="201" formatCode="&quot;$&quot;* #,##0.00_)_%;&quot;$&quot;* \(#,##0.00\)_%;&quot;$&quot;* \ .00_)_%"/>
    <numFmt numFmtId="202" formatCode="_._.&quot;$&quot;* #,##0.000_)_%;_._.&quot;$&quot;* \(#,##0.000\)_%"/>
    <numFmt numFmtId="203" formatCode="&quot;$&quot;* #,##0.000_)_%;&quot;$&quot;* \(#,##0.000\)_%;&quot;$&quot;* \ .000_)_%"/>
    <numFmt numFmtId="204" formatCode="mmmm\ d\,\ yyyy"/>
    <numFmt numFmtId="205" formatCode="* #,##0_);* \(#,##0\);&quot;-&quot;??_);@"/>
    <numFmt numFmtId="206" formatCode="_-* #,##0.00[$€-1]_-;\-* #,##0.00[$€-1]_-;_-* &quot;-&quot;??[$€-1]_-"/>
    <numFmt numFmtId="207" formatCode="#,##0\ \ ;\(#,##0\)\ ;\—\ \ \ \ "/>
    <numFmt numFmtId="208" formatCode="&quot;$&quot;#,##0\ ;\-&quot;$&quot;#,##0"/>
    <numFmt numFmtId="209" formatCode="&quot;$&quot;#,##0.00\ ;\(&quot;$&quot;#,##0.00\)"/>
    <numFmt numFmtId="210" formatCode="mmm/dd"/>
    <numFmt numFmtId="211" formatCode="_-* #,##0\ _đ_._-;\-* #,##0\ _đ_._-;_-* &quot;-&quot;\ _đ_._-;_-@_-"/>
    <numFmt numFmtId="212" formatCode="_(* #,##0_);_(* \(#,##0\);_(* &quot;-&quot;_);_(@_)"/>
    <numFmt numFmtId="213" formatCode="0_)%;\(0\)%"/>
    <numFmt numFmtId="214" formatCode="_._._(* 0_)%;_._.* \(0\)%"/>
    <numFmt numFmtId="215" formatCode="_(0_)%;\(0\)%"/>
    <numFmt numFmtId="216" formatCode="0%_);\(0%\)"/>
    <numFmt numFmtId="217" formatCode="\60\4\7\:"/>
    <numFmt numFmtId="218" formatCode="_(0.0_)%;\(0.0\)%"/>
    <numFmt numFmtId="219" formatCode="_._._(* 0.0_)%;_._.* \(0.0\)%"/>
    <numFmt numFmtId="220" formatCode="_(0.00_)%;\(0.00\)%"/>
    <numFmt numFmtId="221" formatCode="_._._(* 0.00_)%;_._.* \(0.00\)%"/>
    <numFmt numFmtId="222" formatCode="_(0.000_)%;\(0.000\)%"/>
    <numFmt numFmtId="223" formatCode="_._._(* 0.000_)%;_._.* \(0.000\)%"/>
    <numFmt numFmtId="224" formatCode="mm/dd/yy"/>
    <numFmt numFmtId="225" formatCode="\ #,##0;[Red]\-#,##0"/>
    <numFmt numFmtId="226" formatCode="&quot;$&quot;#,\);\(&quot;$&quot;#,\)"/>
    <numFmt numFmtId="227" formatCode="&quot;$&quot;#,;\(&quot;$&quot;#,\)"/>
    <numFmt numFmtId="228" formatCode="#,##0;[Red]&quot;-&quot;#,##0"/>
    <numFmt numFmtId="229" formatCode="#,##0.00;[Red]&quot;-&quot;#,##0.00"/>
    <numFmt numFmtId="230" formatCode="#,##0\ &quot;kr&quot;;[Red]\-#,##0\ &quot;kr&quot;"/>
    <numFmt numFmtId="231" formatCode="#,##0.00\ &quot;kr&quot;;[Red]\-#,##0.00\ &quot;kr&quot;"/>
    <numFmt numFmtId="232" formatCode="_-* #,##0.00\ _T_L_-;\-* #,##0.00\ _T_L_-;_-* &quot;-&quot;??\ _T_L_-;_-@_-"/>
    <numFmt numFmtId="233" formatCode="_-* #,##0.00\ _р_._-;\-* #,##0.00\ _р_._-;_-* &quot;-&quot;??\ _р_._-;_-@_-"/>
  </numFmts>
  <fonts count="1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rgb="FFFF000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name val="Times New Roman Cyr"/>
      <charset val="204"/>
    </font>
    <font>
      <sz val="10"/>
      <name val="Times New Roman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47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7" fillId="0" borderId="0"/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 applyBorder="0">
      <alignment shrinkToFit="1"/>
    </xf>
    <xf numFmtId="0" fontId="20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1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8" fontId="9" fillId="0" borderId="0" applyFill="0" applyBorder="0" applyProtection="0">
      <alignment horizontal="right"/>
    </xf>
    <xf numFmtId="169" fontId="9" fillId="0" borderId="0" applyFill="0" applyBorder="0" applyProtection="0">
      <alignment horizontal="right"/>
    </xf>
    <xf numFmtId="170" fontId="23" fillId="0" borderId="0" applyFill="0" applyBorder="0" applyProtection="0">
      <alignment horizontal="center"/>
    </xf>
    <xf numFmtId="171" fontId="23" fillId="0" borderId="0" applyFill="0" applyBorder="0" applyProtection="0">
      <alignment horizontal="center"/>
    </xf>
    <xf numFmtId="172" fontId="24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0" fontId="25" fillId="0" borderId="0"/>
    <xf numFmtId="0" fontId="26" fillId="0" borderId="0"/>
    <xf numFmtId="0" fontId="20" fillId="0" borderId="0">
      <protection locked="0"/>
    </xf>
    <xf numFmtId="2" fontId="27" fillId="0" borderId="0" applyNumberFormat="0" applyFill="0" applyBorder="0" applyAlignment="0" applyProtection="0"/>
    <xf numFmtId="2" fontId="28" fillId="0" borderId="0" applyNumberFormat="0" applyFill="0" applyBorder="0" applyAlignment="0" applyProtection="0"/>
    <xf numFmtId="0" fontId="29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>
      <alignment horizontal="right"/>
    </xf>
    <xf numFmtId="0" fontId="10" fillId="5" borderId="7" applyNumberFormat="0" applyFont="0" applyAlignment="0" applyProtection="0"/>
    <xf numFmtId="0" fontId="33" fillId="11" borderId="8" applyNumberFormat="0" applyAlignment="0" applyProtection="0"/>
    <xf numFmtId="0" fontId="34" fillId="0" borderId="0" applyNumberFormat="0" applyFill="0" applyBorder="0" applyAlignment="0" applyProtection="0"/>
    <xf numFmtId="177" fontId="35" fillId="0" borderId="9" applyAlignment="0" applyProtection="0"/>
    <xf numFmtId="0" fontId="36" fillId="12" borderId="0" applyNumberFormat="0" applyBorder="0" applyAlignment="0" applyProtection="0"/>
    <xf numFmtId="178" fontId="37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39" fillId="0" borderId="0" applyFill="0" applyBorder="0" applyAlignment="0"/>
    <xf numFmtId="182" fontId="39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40" fillId="0" borderId="0" applyFill="0" applyBorder="0" applyProtection="0">
      <alignment horizontal="center"/>
      <protection locked="0"/>
    </xf>
    <xf numFmtId="0" fontId="41" fillId="0" borderId="6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5" fontId="11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Alignment="0">
      <alignment horizontal="left"/>
    </xf>
    <xf numFmtId="194" fontId="48" fillId="0" borderId="0" applyFill="0" applyBorder="0" applyProtection="0"/>
    <xf numFmtId="195" fontId="42" fillId="0" borderId="0" applyFont="0" applyFill="0" applyBorder="0" applyAlignment="0" applyProtection="0"/>
    <xf numFmtId="196" fontId="9" fillId="0" borderId="0" applyFill="0" applyBorder="0" applyProtection="0"/>
    <xf numFmtId="196" fontId="9" fillId="0" borderId="9" applyFill="0" applyProtection="0"/>
    <xf numFmtId="196" fontId="9" fillId="0" borderId="10" applyFill="0" applyProtection="0"/>
    <xf numFmtId="197" fontId="11" fillId="0" borderId="0" applyFont="0" applyFill="0" applyBorder="0" applyAlignment="0" applyProtection="0"/>
    <xf numFmtId="179" fontId="38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4" fillId="0" borderId="0" applyFont="0" applyFill="0" applyBorder="0" applyAlignment="0" applyProtection="0"/>
    <xf numFmtId="203" fontId="43" fillId="0" borderId="0" applyFont="0" applyFill="0" applyBorder="0" applyAlignment="0" applyProtection="0"/>
    <xf numFmtId="37" fontId="49" fillId="0" borderId="11" applyFont="0" applyFill="0" applyBorder="0">
      <protection locked="0"/>
    </xf>
    <xf numFmtId="0" fontId="50" fillId="0" borderId="0" applyFont="0" applyFill="0" applyBorder="0" applyAlignment="0" applyProtection="0"/>
    <xf numFmtId="0" fontId="51" fillId="13" borderId="12" applyNumberFormat="0" applyFont="0" applyBorder="0" applyAlignment="0" applyProtection="0"/>
    <xf numFmtId="0" fontId="52" fillId="14" borderId="0" applyNumberFormat="0" applyBorder="0" applyAlignment="0" applyProtection="0"/>
    <xf numFmtId="204" fontId="11" fillId="0" borderId="0" applyFont="0" applyFill="0" applyBorder="0" applyAlignment="0" applyProtection="0"/>
    <xf numFmtId="14" fontId="37" fillId="0" borderId="0" applyFill="0" applyBorder="0" applyAlignment="0"/>
    <xf numFmtId="205" fontId="9" fillId="0" borderId="0" applyFill="0" applyBorder="0" applyProtection="0"/>
    <xf numFmtId="205" fontId="9" fillId="0" borderId="9" applyFill="0" applyProtection="0"/>
    <xf numFmtId="205" fontId="9" fillId="0" borderId="10" applyFill="0" applyProtection="0"/>
    <xf numFmtId="38" fontId="29" fillId="0" borderId="13">
      <alignment vertical="center"/>
    </xf>
    <xf numFmtId="193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54" fillId="0" borderId="0" applyNumberFormat="0" applyAlignment="0">
      <alignment horizontal="left"/>
    </xf>
    <xf numFmtId="206" fontId="1" fillId="0" borderId="0" applyFont="0" applyFill="0" applyBorder="0" applyAlignment="0" applyProtection="0">
      <alignment horizontal="left" indent="1"/>
    </xf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2" fontId="4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207" fontId="57" fillId="0" borderId="0">
      <alignment horizontal="right"/>
    </xf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ont="0" applyBorder="0" applyAlignment="0"/>
    <xf numFmtId="38" fontId="60" fillId="19" borderId="0" applyNumberFormat="0" applyBorder="0" applyAlignment="0" applyProtection="0"/>
    <xf numFmtId="0" fontId="61" fillId="0" borderId="15" applyNumberFormat="0" applyAlignment="0" applyProtection="0">
      <alignment horizontal="left" vertical="center"/>
    </xf>
    <xf numFmtId="0" fontId="61" fillId="0" borderId="16">
      <alignment horizontal="left" vertical="center"/>
    </xf>
    <xf numFmtId="14" fontId="62" fillId="20" borderId="17">
      <alignment horizontal="center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Fill="0" applyAlignment="0" applyProtection="0">
      <protection locked="0"/>
    </xf>
    <xf numFmtId="0" fontId="40" fillId="0" borderId="18" applyFill="0" applyAlignment="0" applyProtection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7" fillId="8" borderId="8" applyNumberFormat="0" applyAlignment="0" applyProtection="0"/>
    <xf numFmtId="10" fontId="60" fillId="21" borderId="1" applyNumberFormat="0" applyBorder="0" applyAlignment="0" applyProtection="0"/>
    <xf numFmtId="0" fontId="68" fillId="0" borderId="1"/>
    <xf numFmtId="40" fontId="69" fillId="0" borderId="0">
      <protection locked="0"/>
    </xf>
    <xf numFmtId="1" fontId="70" fillId="0" borderId="0">
      <alignment horizontal="center"/>
      <protection locked="0"/>
    </xf>
    <xf numFmtId="208" fontId="71" fillId="0" borderId="0" applyFont="0" applyFill="0" applyBorder="0" applyAlignment="0" applyProtection="0"/>
    <xf numFmtId="209" fontId="72" fillId="0" borderId="0" applyFont="0" applyFill="0" applyBorder="0" applyAlignment="0" applyProtection="0"/>
    <xf numFmtId="0" fontId="73" fillId="22" borderId="19" applyNumberFormat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42" fillId="0" borderId="0"/>
    <xf numFmtId="0" fontId="42" fillId="0" borderId="0"/>
    <xf numFmtId="0" fontId="57" fillId="0" borderId="0"/>
    <xf numFmtId="0" fontId="78" fillId="0" borderId="20" applyNumberFormat="0" applyFill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protection locked="0"/>
    </xf>
    <xf numFmtId="0" fontId="29" fillId="0" borderId="21"/>
    <xf numFmtId="210" fontId="79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29" fillId="0" borderId="0"/>
    <xf numFmtId="211" fontId="1" fillId="0" borderId="0" applyFont="0" applyFill="0" applyBorder="0" applyAlignment="0" applyProtection="0"/>
    <xf numFmtId="21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0" fontId="81" fillId="23" borderId="0"/>
    <xf numFmtId="213" fontId="40" fillId="0" borderId="0" applyFont="0" applyFill="0" applyBorder="0" applyAlignment="0" applyProtection="0"/>
    <xf numFmtId="214" fontId="42" fillId="0" borderId="0" applyFont="0" applyFill="0" applyBorder="0" applyAlignment="0" applyProtection="0"/>
    <xf numFmtId="215" fontId="44" fillId="0" borderId="0" applyFont="0" applyFill="0" applyBorder="0" applyAlignment="0" applyProtection="0"/>
    <xf numFmtId="216" fontId="11" fillId="0" borderId="0" applyFont="0" applyFill="0" applyBorder="0" applyAlignment="0" applyProtection="0"/>
    <xf numFmtId="182" fontId="39" fillId="0" borderId="0" applyFont="0" applyFill="0" applyBorder="0" applyAlignment="0" applyProtection="0"/>
    <xf numFmtId="217" fontId="38" fillId="0" borderId="0" applyFont="0" applyFill="0" applyBorder="0" applyAlignment="0" applyProtection="0"/>
    <xf numFmtId="10" fontId="11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42" fillId="0" borderId="0" applyFont="0" applyFill="0" applyBorder="0" applyAlignment="0" applyProtection="0"/>
    <xf numFmtId="220" fontId="44" fillId="0" borderId="0" applyFont="0" applyFill="0" applyBorder="0" applyAlignment="0" applyProtection="0"/>
    <xf numFmtId="221" fontId="42" fillId="0" borderId="0" applyFont="0" applyFill="0" applyBorder="0" applyAlignment="0" applyProtection="0"/>
    <xf numFmtId="10" fontId="82" fillId="0" borderId="0"/>
    <xf numFmtId="222" fontId="44" fillId="0" borderId="0" applyFont="0" applyFill="0" applyBorder="0" applyAlignment="0" applyProtection="0"/>
    <xf numFmtId="223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224" fontId="32" fillId="0" borderId="0" applyNumberFormat="0" applyFill="0" applyBorder="0" applyAlignment="0" applyProtection="0">
      <alignment horizontal="left"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0" applyNumberFormat="0" applyFill="0" applyBorder="0" applyAlignment="0" applyProtection="0"/>
    <xf numFmtId="4" fontId="87" fillId="8" borderId="25" applyNumberFormat="0" applyProtection="0">
      <alignment vertical="center"/>
    </xf>
    <xf numFmtId="4" fontId="88" fillId="13" borderId="25" applyNumberFormat="0" applyProtection="0">
      <alignment vertical="center"/>
    </xf>
    <xf numFmtId="4" fontId="87" fillId="13" borderId="25" applyNumberFormat="0" applyProtection="0">
      <alignment horizontal="left" vertical="center" indent="1"/>
    </xf>
    <xf numFmtId="0" fontId="87" fillId="13" borderId="25" applyNumberFormat="0" applyProtection="0">
      <alignment horizontal="left" vertical="top" indent="1"/>
    </xf>
    <xf numFmtId="4" fontId="89" fillId="24" borderId="0" applyNumberFormat="0" applyProtection="0">
      <alignment horizontal="left"/>
    </xf>
    <xf numFmtId="4" fontId="37" fillId="14" borderId="25" applyNumberFormat="0" applyProtection="0">
      <alignment horizontal="right" vertical="center"/>
    </xf>
    <xf numFmtId="4" fontId="37" fillId="4" borderId="25" applyNumberFormat="0" applyProtection="0">
      <alignment horizontal="right" vertical="center"/>
    </xf>
    <xf numFmtId="4" fontId="37" fillId="15" borderId="25" applyNumberFormat="0" applyProtection="0">
      <alignment horizontal="right" vertical="center"/>
    </xf>
    <xf numFmtId="4" fontId="37" fillId="25" borderId="25" applyNumberFormat="0" applyProtection="0">
      <alignment horizontal="right" vertical="center"/>
    </xf>
    <xf numFmtId="4" fontId="37" fillId="26" borderId="25" applyNumberFormat="0" applyProtection="0">
      <alignment horizontal="right" vertical="center"/>
    </xf>
    <xf numFmtId="4" fontId="37" fillId="18" borderId="25" applyNumberFormat="0" applyProtection="0">
      <alignment horizontal="right" vertical="center"/>
    </xf>
    <xf numFmtId="4" fontId="37" fillId="16" borderId="25" applyNumberFormat="0" applyProtection="0">
      <alignment horizontal="right" vertical="center"/>
    </xf>
    <xf numFmtId="4" fontId="37" fillId="27" borderId="25" applyNumberFormat="0" applyProtection="0">
      <alignment horizontal="right" vertical="center"/>
    </xf>
    <xf numFmtId="4" fontId="37" fillId="28" borderId="25" applyNumberFormat="0" applyProtection="0">
      <alignment horizontal="right" vertical="center"/>
    </xf>
    <xf numFmtId="4" fontId="90" fillId="29" borderId="0" applyNumberFormat="0" applyProtection="0">
      <alignment horizontal="left" vertical="center" indent="1"/>
    </xf>
    <xf numFmtId="4" fontId="90" fillId="24" borderId="0" applyNumberFormat="0" applyProtection="0">
      <alignment horizontal="left" vertical="center" indent="1"/>
    </xf>
    <xf numFmtId="4" fontId="91" fillId="30" borderId="0" applyNumberFormat="0" applyProtection="0">
      <alignment horizontal="left" vertical="center" indent="1"/>
    </xf>
    <xf numFmtId="4" fontId="37" fillId="31" borderId="25" applyNumberFormat="0" applyProtection="0">
      <alignment horizontal="right" vertical="center"/>
    </xf>
    <xf numFmtId="4" fontId="92" fillId="24" borderId="0" applyNumberFormat="0" applyProtection="0">
      <alignment horizontal="left" vertical="center" indent="1"/>
    </xf>
    <xf numFmtId="4" fontId="93" fillId="24" borderId="0" applyNumberFormat="0" applyProtection="0">
      <alignment horizontal="left" vertical="center"/>
    </xf>
    <xf numFmtId="0" fontId="11" fillId="30" borderId="25" applyNumberFormat="0" applyProtection="0">
      <alignment horizontal="left" vertical="center" indent="1"/>
    </xf>
    <xf numFmtId="0" fontId="11" fillId="30" borderId="25" applyNumberFormat="0" applyProtection="0">
      <alignment horizontal="left" vertical="top" indent="1"/>
    </xf>
    <xf numFmtId="0" fontId="11" fillId="32" borderId="25" applyNumberFormat="0" applyProtection="0">
      <alignment horizontal="left" vertical="center" indent="1"/>
    </xf>
    <xf numFmtId="0" fontId="11" fillId="32" borderId="25" applyNumberFormat="0" applyProtection="0">
      <alignment horizontal="left" vertical="top" indent="1"/>
    </xf>
    <xf numFmtId="0" fontId="11" fillId="33" borderId="25" applyNumberFormat="0" applyProtection="0">
      <alignment horizontal="left" vertical="center" indent="1"/>
    </xf>
    <xf numFmtId="0" fontId="11" fillId="33" borderId="25" applyNumberFormat="0" applyProtection="0">
      <alignment horizontal="left" vertical="top" indent="1"/>
    </xf>
    <xf numFmtId="0" fontId="11" fillId="34" borderId="25" applyNumberFormat="0" applyProtection="0">
      <alignment horizontal="left" vertical="center" indent="1"/>
    </xf>
    <xf numFmtId="0" fontId="11" fillId="34" borderId="25" applyNumberFormat="0" applyProtection="0">
      <alignment horizontal="left" vertical="top" indent="1"/>
    </xf>
    <xf numFmtId="4" fontId="37" fillId="21" borderId="25" applyNumberFormat="0" applyProtection="0">
      <alignment vertical="center"/>
    </xf>
    <xf numFmtId="4" fontId="94" fillId="21" borderId="25" applyNumberFormat="0" applyProtection="0">
      <alignment vertical="center"/>
    </xf>
    <xf numFmtId="4" fontId="37" fillId="21" borderId="25" applyNumberFormat="0" applyProtection="0">
      <alignment horizontal="left" vertical="center" indent="1"/>
    </xf>
    <xf numFmtId="0" fontId="37" fillId="21" borderId="25" applyNumberFormat="0" applyProtection="0">
      <alignment horizontal="left" vertical="top" indent="1"/>
    </xf>
    <xf numFmtId="4" fontId="37" fillId="35" borderId="25" applyNumberFormat="0" applyProtection="0">
      <alignment horizontal="right" vertical="center"/>
    </xf>
    <xf numFmtId="4" fontId="59" fillId="7" borderId="25" applyNumberFormat="0" applyProtection="0">
      <alignment horizontal="right" vertical="center"/>
    </xf>
    <xf numFmtId="4" fontId="37" fillId="31" borderId="25" applyNumberFormat="0" applyProtection="0">
      <alignment horizontal="left" vertical="center" indent="1"/>
    </xf>
    <xf numFmtId="0" fontId="37" fillId="32" borderId="25" applyNumberFormat="0" applyProtection="0">
      <alignment horizontal="center" vertical="top"/>
    </xf>
    <xf numFmtId="4" fontId="95" fillId="36" borderId="0" applyNumberFormat="0" applyProtection="0">
      <alignment horizontal="left" vertical="center"/>
    </xf>
    <xf numFmtId="4" fontId="96" fillId="35" borderId="25" applyNumberFormat="0" applyProtection="0">
      <alignment horizontal="right" vertical="center"/>
    </xf>
    <xf numFmtId="225" fontId="97" fillId="37" borderId="0">
      <protection locked="0"/>
    </xf>
    <xf numFmtId="0" fontId="32" fillId="0" borderId="0" applyNumberFormat="0" applyFill="0" applyBorder="0" applyAlignment="0" applyProtection="0">
      <alignment horizontal="center"/>
    </xf>
    <xf numFmtId="0" fontId="11" fillId="0" borderId="0"/>
    <xf numFmtId="0" fontId="98" fillId="0" borderId="0"/>
    <xf numFmtId="0" fontId="99" fillId="38" borderId="26" applyNumberFormat="0" applyProtection="0">
      <alignment horizontal="center" wrapText="1"/>
    </xf>
    <xf numFmtId="0" fontId="11" fillId="23" borderId="1" applyNumberFormat="0" applyFont="0" applyFill="0" applyAlignment="0" applyProtection="0"/>
    <xf numFmtId="4" fontId="11" fillId="23" borderId="1" applyFont="0" applyFill="0" applyAlignment="0" applyProtection="0"/>
    <xf numFmtId="40" fontId="100" fillId="0" borderId="0" applyBorder="0">
      <alignment horizontal="right"/>
    </xf>
    <xf numFmtId="0" fontId="101" fillId="0" borderId="27" applyNumberFormat="0" applyFill="0" applyAlignment="0" applyProtection="0"/>
    <xf numFmtId="49" fontId="11" fillId="0" borderId="0" applyFont="0" applyFill="0" applyBorder="0" applyAlignment="0" applyProtection="0"/>
    <xf numFmtId="49" fontId="37" fillId="0" borderId="0" applyFill="0" applyBorder="0" applyAlignment="0"/>
    <xf numFmtId="226" fontId="39" fillId="0" borderId="0" applyFill="0" applyBorder="0" applyAlignment="0"/>
    <xf numFmtId="227" fontId="39" fillId="0" borderId="0" applyFill="0" applyBorder="0" applyAlignment="0"/>
    <xf numFmtId="0" fontId="102" fillId="0" borderId="0" applyFill="0" applyBorder="0" applyProtection="0">
      <alignment horizontal="left" vertical="top"/>
    </xf>
    <xf numFmtId="0" fontId="103" fillId="0" borderId="0"/>
    <xf numFmtId="0" fontId="104" fillId="0" borderId="0"/>
    <xf numFmtId="0" fontId="105" fillId="0" borderId="0"/>
    <xf numFmtId="0" fontId="45" fillId="0" borderId="28" applyNumberFormat="0" applyFont="0" applyFill="0" applyAlignment="0" applyProtection="0"/>
    <xf numFmtId="228" fontId="106" fillId="0" borderId="0" applyFont="0" applyFill="0" applyBorder="0" applyAlignment="0" applyProtection="0"/>
    <xf numFmtId="229" fontId="106" fillId="0" borderId="0" applyFont="0" applyFill="0" applyBorder="0" applyAlignment="0" applyProtection="0"/>
    <xf numFmtId="0" fontId="107" fillId="11" borderId="29" applyNumberFormat="0" applyAlignment="0" applyProtection="0"/>
    <xf numFmtId="230" fontId="106" fillId="0" borderId="0" applyFont="0" applyFill="0" applyBorder="0" applyAlignment="0" applyProtection="0"/>
    <xf numFmtId="231" fontId="106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32" fontId="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9" fontId="8" fillId="0" borderId="0" applyFont="0" applyFill="0" applyBorder="0" applyAlignment="0" applyProtection="0"/>
    <xf numFmtId="0" fontId="18" fillId="0" borderId="0"/>
    <xf numFmtId="0" fontId="1" fillId="0" borderId="0">
      <alignment vertical="justify"/>
    </xf>
    <xf numFmtId="0" fontId="1" fillId="23" borderId="1" applyNumberFormat="0" applyAlignment="0">
      <alignment horizontal="left"/>
    </xf>
    <xf numFmtId="0" fontId="1" fillId="23" borderId="1" applyNumberFormat="0" applyAlignment="0">
      <alignment horizontal="left"/>
    </xf>
    <xf numFmtId="49" fontId="109" fillId="0" borderId="0"/>
    <xf numFmtId="38" fontId="1" fillId="0" borderId="0" applyFont="0" applyFill="0" applyBorder="0" applyAlignment="0" applyProtection="0"/>
    <xf numFmtId="233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1" fillId="0" borderId="0" applyFont="0" applyBorder="0" applyAlignment="0" applyProtection="0"/>
    <xf numFmtId="0" fontId="20" fillId="0" borderId="0"/>
    <xf numFmtId="0" fontId="110" fillId="0" borderId="0">
      <alignment vertical="center"/>
    </xf>
    <xf numFmtId="0" fontId="111" fillId="0" borderId="0"/>
    <xf numFmtId="0" fontId="8" fillId="0" borderId="0"/>
    <xf numFmtId="0" fontId="11" fillId="0" borderId="0"/>
    <xf numFmtId="0" fontId="126" fillId="0" borderId="0"/>
    <xf numFmtId="0" fontId="60" fillId="0" borderId="0"/>
  </cellStyleXfs>
  <cellXfs count="263">
    <xf numFmtId="0" fontId="0" fillId="0" borderId="0" xfId="0"/>
    <xf numFmtId="0" fontId="2" fillId="0" borderId="0" xfId="1" applyFont="1" applyFill="1" applyProtection="1">
      <protection locked="0"/>
    </xf>
    <xf numFmtId="4" fontId="4" fillId="0" borderId="0" xfId="1" applyNumberFormat="1" applyFont="1" applyFill="1" applyAlignment="1" applyProtection="1">
      <alignment horizontal="right" wrapText="1"/>
    </xf>
    <xf numFmtId="0" fontId="2" fillId="0" borderId="0" xfId="1" applyFont="1" applyFill="1" applyProtection="1"/>
    <xf numFmtId="4" fontId="6" fillId="0" borderId="0" xfId="1" applyNumberFormat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4" fontId="2" fillId="0" borderId="1" xfId="2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2" fillId="0" borderId="1" xfId="2" applyNumberFormat="1" applyFont="1" applyFill="1" applyBorder="1" applyProtection="1">
      <protection locked="0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1" xfId="1" applyFont="1" applyFill="1" applyBorder="1" applyProtection="1">
      <protection locked="0"/>
    </xf>
    <xf numFmtId="4" fontId="2" fillId="0" borderId="1" xfId="1" applyNumberFormat="1" applyFont="1" applyFill="1" applyBorder="1" applyProtection="1">
      <protection locked="0"/>
    </xf>
    <xf numFmtId="49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4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4" fillId="0" borderId="0" xfId="5" applyFont="1" applyFill="1" applyProtection="1">
      <protection locked="0"/>
    </xf>
    <xf numFmtId="0" fontId="12" fillId="0" borderId="0" xfId="5" applyFont="1" applyFill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3" fontId="15" fillId="0" borderId="0" xfId="0" applyNumberFormat="1" applyFont="1" applyFill="1" applyProtection="1">
      <protection locked="0"/>
    </xf>
    <xf numFmtId="0" fontId="4" fillId="0" borderId="0" xfId="1" applyFont="1" applyFill="1" applyProtection="1">
      <protection locked="0"/>
    </xf>
    <xf numFmtId="4" fontId="4" fillId="0" borderId="0" xfId="1" applyNumberFormat="1" applyFont="1" applyFill="1" applyProtection="1">
      <protection locked="0"/>
    </xf>
    <xf numFmtId="0" fontId="112" fillId="0" borderId="0" xfId="1" applyNumberFormat="1" applyFont="1" applyAlignment="1">
      <alignment wrapText="1"/>
    </xf>
    <xf numFmtId="49" fontId="9" fillId="0" borderId="0" xfId="1" applyNumberFormat="1" applyFont="1"/>
    <xf numFmtId="0" fontId="4" fillId="0" borderId="0" xfId="451" applyFont="1" applyFill="1" applyAlignment="1" applyProtection="1">
      <alignment horizontal="right" wrapText="1"/>
    </xf>
    <xf numFmtId="49" fontId="12" fillId="0" borderId="3" xfId="1" applyNumberFormat="1" applyFont="1" applyBorder="1" applyAlignment="1">
      <alignment horizontal="center" vertical="center" wrapText="1"/>
    </xf>
    <xf numFmtId="49" fontId="114" fillId="0" borderId="3" xfId="1" applyNumberFormat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9" fillId="0" borderId="4" xfId="1" applyNumberFormat="1" applyFont="1" applyBorder="1" applyAlignment="1">
      <alignment horizontal="right" vertical="center" wrapText="1"/>
    </xf>
    <xf numFmtId="3" fontId="12" fillId="0" borderId="4" xfId="1" applyNumberFormat="1" applyFont="1" applyBorder="1" applyAlignment="1">
      <alignment horizontal="right" vertical="center" wrapText="1"/>
    </xf>
    <xf numFmtId="49" fontId="9" fillId="0" borderId="0" xfId="1" applyNumberFormat="1" applyFont="1" applyAlignment="1">
      <alignment horizontal="left"/>
    </xf>
    <xf numFmtId="49" fontId="9" fillId="0" borderId="37" xfId="1" applyNumberFormat="1" applyFont="1" applyBorder="1" applyAlignment="1">
      <alignment horizontal="center" vertical="center" wrapText="1"/>
    </xf>
    <xf numFmtId="3" fontId="9" fillId="0" borderId="38" xfId="1" applyNumberFormat="1" applyFont="1" applyBorder="1" applyAlignment="1">
      <alignment horizontal="righ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3" fontId="4" fillId="0" borderId="1" xfId="2" applyNumberFormat="1" applyFont="1" applyFill="1" applyBorder="1" applyAlignment="1" applyProtection="1">
      <alignment vertical="center"/>
      <protection locked="0"/>
    </xf>
    <xf numFmtId="3" fontId="2" fillId="0" borderId="1" xfId="2" applyNumberFormat="1" applyFont="1" applyFill="1" applyBorder="1" applyAlignment="1" applyProtection="1">
      <alignment horizontal="right" vertical="center"/>
      <protection locked="0"/>
    </xf>
    <xf numFmtId="0" fontId="118" fillId="0" borderId="0" xfId="0" applyFont="1" applyFill="1" applyProtection="1">
      <protection locked="0"/>
    </xf>
    <xf numFmtId="0" fontId="119" fillId="0" borderId="0" xfId="0" applyFont="1" applyFill="1" applyProtection="1">
      <protection locked="0"/>
    </xf>
    <xf numFmtId="3" fontId="9" fillId="39" borderId="4" xfId="0" applyNumberFormat="1" applyFont="1" applyFill="1" applyBorder="1" applyAlignment="1">
      <alignment horizontal="right" vertical="center" wrapText="1"/>
    </xf>
    <xf numFmtId="3" fontId="2" fillId="39" borderId="1" xfId="2" applyNumberFormat="1" applyFont="1" applyFill="1" applyBorder="1" applyProtection="1">
      <protection locked="0"/>
    </xf>
    <xf numFmtId="3" fontId="4" fillId="39" borderId="1" xfId="2" applyNumberFormat="1" applyFont="1" applyFill="1" applyBorder="1" applyProtection="1">
      <protection locked="0"/>
    </xf>
    <xf numFmtId="0" fontId="1" fillId="0" borderId="0" xfId="1" applyProtection="1">
      <protection locked="0"/>
    </xf>
    <xf numFmtId="0" fontId="1" fillId="0" borderId="0" xfId="1" applyFill="1" applyProtection="1">
      <protection locked="0"/>
    </xf>
    <xf numFmtId="0" fontId="8" fillId="0" borderId="0" xfId="466" applyFill="1" applyProtection="1">
      <protection locked="0"/>
    </xf>
    <xf numFmtId="0" fontId="15" fillId="0" borderId="0" xfId="466" applyFont="1" applyFill="1" applyProtection="1">
      <protection locked="0"/>
    </xf>
    <xf numFmtId="3" fontId="15" fillId="0" borderId="0" xfId="466" applyNumberFormat="1" applyFont="1" applyFill="1" applyProtection="1">
      <protection locked="0"/>
    </xf>
    <xf numFmtId="0" fontId="4" fillId="0" borderId="0" xfId="466" applyFont="1" applyFill="1" applyProtection="1">
      <protection locked="0"/>
    </xf>
    <xf numFmtId="0" fontId="9" fillId="0" borderId="0" xfId="466" applyFont="1" applyFill="1" applyProtection="1">
      <protection locked="0"/>
    </xf>
    <xf numFmtId="0" fontId="13" fillId="0" borderId="0" xfId="466" applyFont="1" applyFill="1" applyProtection="1">
      <protection locked="0"/>
    </xf>
    <xf numFmtId="0" fontId="14" fillId="0" borderId="0" xfId="466" applyFont="1" applyFill="1" applyProtection="1">
      <protection locked="0"/>
    </xf>
    <xf numFmtId="3" fontId="120" fillId="0" borderId="0" xfId="1" applyNumberFormat="1" applyFont="1" applyFill="1" applyProtection="1">
      <protection locked="0"/>
    </xf>
    <xf numFmtId="0" fontId="9" fillId="0" borderId="0" xfId="5" applyFont="1" applyFill="1" applyProtection="1">
      <protection locked="0"/>
    </xf>
    <xf numFmtId="0" fontId="121" fillId="0" borderId="0" xfId="1" applyFont="1" applyProtection="1">
      <protection locked="0"/>
    </xf>
    <xf numFmtId="3" fontId="121" fillId="0" borderId="0" xfId="1" applyNumberFormat="1" applyFont="1" applyProtection="1">
      <protection locked="0"/>
    </xf>
    <xf numFmtId="3" fontId="121" fillId="0" borderId="0" xfId="1" applyNumberFormat="1" applyFont="1" applyFill="1" applyProtection="1">
      <protection locked="0"/>
    </xf>
    <xf numFmtId="3" fontId="12" fillId="0" borderId="1" xfId="445" applyNumberFormat="1" applyFont="1" applyFill="1" applyBorder="1" applyAlignment="1" applyProtection="1">
      <alignment horizontal="right"/>
      <protection locked="0"/>
    </xf>
    <xf numFmtId="3" fontId="12" fillId="0" borderId="1" xfId="445" applyNumberFormat="1" applyFont="1" applyBorder="1" applyAlignment="1" applyProtection="1">
      <alignment horizontal="right"/>
    </xf>
    <xf numFmtId="3" fontId="12" fillId="0" borderId="1" xfId="445" applyNumberFormat="1" applyFont="1" applyFill="1" applyBorder="1" applyAlignment="1" applyProtection="1">
      <alignment horizontal="right"/>
    </xf>
    <xf numFmtId="0" fontId="12" fillId="0" borderId="5" xfId="1" applyFont="1" applyBorder="1" applyAlignment="1" applyProtection="1">
      <alignment vertical="top" wrapText="1"/>
    </xf>
    <xf numFmtId="3" fontId="2" fillId="0" borderId="1" xfId="445" applyNumberFormat="1" applyFont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wrapText="1"/>
    </xf>
    <xf numFmtId="3" fontId="9" fillId="0" borderId="1" xfId="445" applyNumberFormat="1" applyFont="1" applyBorder="1" applyAlignment="1" applyProtection="1">
      <alignment horizontal="right"/>
      <protection locked="0"/>
    </xf>
    <xf numFmtId="3" fontId="9" fillId="0" borderId="1" xfId="445" applyNumberFormat="1" applyFont="1" applyFill="1" applyBorder="1" applyAlignment="1" applyProtection="1">
      <alignment horizontal="right"/>
      <protection locked="0"/>
    </xf>
    <xf numFmtId="0" fontId="9" fillId="0" borderId="1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horizontal="justify" vertical="top" wrapText="1"/>
    </xf>
    <xf numFmtId="3" fontId="2" fillId="0" borderId="1" xfId="466" applyNumberFormat="1" applyFont="1" applyFill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horizontal="justify" vertical="top" wrapText="1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/>
    <xf numFmtId="0" fontId="9" fillId="0" borderId="0" xfId="1" applyFont="1" applyFill="1" applyProtection="1"/>
    <xf numFmtId="0" fontId="9" fillId="0" borderId="0" xfId="1" applyFont="1" applyProtection="1"/>
    <xf numFmtId="0" fontId="12" fillId="0" borderId="0" xfId="1" applyFont="1" applyAlignment="1" applyProtection="1">
      <alignment horizontal="right"/>
      <protection locked="0"/>
    </xf>
    <xf numFmtId="3" fontId="1" fillId="0" borderId="0" xfId="1" applyNumberFormat="1" applyFill="1" applyProtection="1">
      <protection locked="0"/>
    </xf>
    <xf numFmtId="49" fontId="122" fillId="0" borderId="0" xfId="4" applyNumberFormat="1" applyFont="1" applyFill="1" applyProtection="1">
      <protection locked="0"/>
    </xf>
    <xf numFmtId="0" fontId="1" fillId="0" borderId="1" xfId="1" applyBorder="1" applyProtection="1">
      <protection locked="0"/>
    </xf>
    <xf numFmtId="3" fontId="12" fillId="0" borderId="1" xfId="1" applyNumberFormat="1" applyFont="1" applyBorder="1" applyAlignment="1" applyProtection="1">
      <alignment horizontal="right"/>
    </xf>
    <xf numFmtId="3" fontId="12" fillId="0" borderId="1" xfId="1" applyNumberFormat="1" applyFont="1" applyFill="1" applyBorder="1" applyAlignment="1" applyProtection="1">
      <alignment horizontal="right"/>
    </xf>
    <xf numFmtId="0" fontId="2" fillId="0" borderId="1" xfId="1" applyFont="1" applyBorder="1" applyAlignment="1" applyProtection="1">
      <alignment horizontal="center"/>
      <protection locked="0"/>
    </xf>
    <xf numFmtId="0" fontId="14" fillId="0" borderId="1" xfId="1" applyFont="1" applyBorder="1" applyProtection="1"/>
    <xf numFmtId="3" fontId="12" fillId="0" borderId="1" xfId="1" applyNumberFormat="1" applyFont="1" applyBorder="1" applyProtection="1">
      <protection locked="0"/>
    </xf>
    <xf numFmtId="3" fontId="12" fillId="23" borderId="1" xfId="1" applyNumberFormat="1" applyFont="1" applyFill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12" fillId="0" borderId="1" xfId="1" applyNumberFormat="1" applyFont="1" applyBorder="1" applyAlignment="1" applyProtection="1">
      <alignment horizontal="right"/>
      <protection locked="0"/>
    </xf>
    <xf numFmtId="0" fontId="122" fillId="0" borderId="1" xfId="1" applyFont="1" applyBorder="1" applyProtection="1"/>
    <xf numFmtId="3" fontId="2" fillId="0" borderId="1" xfId="1" applyNumberFormat="1" applyFont="1" applyBorder="1" applyAlignment="1" applyProtection="1">
      <alignment horizontal="right"/>
    </xf>
    <xf numFmtId="3" fontId="12" fillId="0" borderId="0" xfId="1" applyNumberFormat="1" applyFont="1" applyBorder="1" applyAlignment="1" applyProtection="1">
      <alignment horizontal="right"/>
      <protection locked="0"/>
    </xf>
    <xf numFmtId="0" fontId="122" fillId="0" borderId="1" xfId="1" applyFont="1" applyBorder="1" applyAlignment="1" applyProtection="1">
      <alignment vertical="top" wrapText="1"/>
    </xf>
    <xf numFmtId="0" fontId="123" fillId="0" borderId="1" xfId="1" applyFont="1" applyBorder="1" applyAlignment="1" applyProtection="1">
      <alignment vertical="top" wrapText="1"/>
    </xf>
    <xf numFmtId="3" fontId="2" fillId="0" borderId="1" xfId="1" applyNumberFormat="1" applyFont="1" applyFill="1" applyBorder="1" applyAlignment="1" applyProtection="1">
      <alignment horizontal="right"/>
    </xf>
    <xf numFmtId="0" fontId="116" fillId="0" borderId="1" xfId="1" applyFont="1" applyBorder="1" applyAlignment="1" applyProtection="1">
      <alignment vertical="top" wrapText="1"/>
    </xf>
    <xf numFmtId="3" fontId="12" fillId="0" borderId="1" xfId="443" applyNumberFormat="1" applyFont="1" applyBorder="1" applyAlignment="1" applyProtection="1">
      <alignment horizontal="right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4" fontId="1" fillId="0" borderId="0" xfId="1" applyNumberFormat="1" applyFill="1" applyProtection="1">
      <protection locked="0"/>
    </xf>
    <xf numFmtId="0" fontId="13" fillId="0" borderId="0" xfId="1" applyFont="1" applyFill="1" applyProtection="1">
      <protection locked="0"/>
    </xf>
    <xf numFmtId="0" fontId="13" fillId="0" borderId="1" xfId="1" applyFont="1" applyBorder="1" applyProtection="1">
      <protection locked="0"/>
    </xf>
    <xf numFmtId="3" fontId="9" fillId="0" borderId="1" xfId="1" applyNumberFormat="1" applyFont="1" applyBorder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" fillId="0" borderId="0" xfId="1" applyFill="1" applyProtection="1"/>
    <xf numFmtId="0" fontId="3" fillId="39" borderId="0" xfId="1" applyFont="1" applyFill="1" applyAlignment="1">
      <alignment horizontal="justify" shrinkToFit="1"/>
    </xf>
    <xf numFmtId="0" fontId="2" fillId="39" borderId="0" xfId="1" applyFont="1" applyFill="1" applyProtection="1"/>
    <xf numFmtId="0" fontId="4" fillId="39" borderId="1" xfId="1" applyFont="1" applyFill="1" applyBorder="1" applyAlignment="1" applyProtection="1">
      <alignment horizontal="center" vertical="center" wrapText="1"/>
      <protection locked="0"/>
    </xf>
    <xf numFmtId="0" fontId="7" fillId="39" borderId="1" xfId="1" applyFont="1" applyFill="1" applyBorder="1" applyAlignment="1" applyProtection="1">
      <alignment horizontal="center"/>
      <protection locked="0"/>
    </xf>
    <xf numFmtId="166" fontId="2" fillId="39" borderId="1" xfId="2" applyNumberFormat="1" applyFont="1" applyFill="1" applyBorder="1" applyProtection="1">
      <protection locked="0"/>
    </xf>
    <xf numFmtId="0" fontId="2" fillId="39" borderId="1" xfId="1" applyFont="1" applyFill="1" applyBorder="1" applyProtection="1">
      <protection locked="0"/>
    </xf>
    <xf numFmtId="0" fontId="13" fillId="39" borderId="0" xfId="0" applyFont="1" applyFill="1" applyProtection="1">
      <protection locked="0"/>
    </xf>
    <xf numFmtId="0" fontId="15" fillId="39" borderId="0" xfId="0" applyFont="1" applyFill="1" applyProtection="1">
      <protection locked="0"/>
    </xf>
    <xf numFmtId="0" fontId="4" fillId="39" borderId="0" xfId="0" applyFont="1" applyFill="1" applyProtection="1">
      <protection locked="0"/>
    </xf>
    <xf numFmtId="3" fontId="15" fillId="39" borderId="0" xfId="0" applyNumberFormat="1" applyFont="1" applyFill="1" applyProtection="1">
      <protection locked="0"/>
    </xf>
    <xf numFmtId="0" fontId="4" fillId="39" borderId="0" xfId="1" applyFont="1" applyFill="1" applyProtection="1">
      <protection locked="0"/>
    </xf>
    <xf numFmtId="0" fontId="2" fillId="39" borderId="0" xfId="1" applyFont="1" applyFill="1" applyProtection="1">
      <protection locked="0"/>
    </xf>
    <xf numFmtId="3" fontId="4" fillId="0" borderId="1" xfId="1" applyNumberFormat="1" applyFont="1" applyBorder="1" applyAlignment="1" applyProtection="1">
      <alignment horizontal="right"/>
    </xf>
    <xf numFmtId="3" fontId="124" fillId="0" borderId="1" xfId="0" applyNumberFormat="1" applyFont="1" applyFill="1" applyBorder="1" applyAlignment="1" applyProtection="1">
      <alignment horizontal="right" vertical="center"/>
      <protection locked="0"/>
    </xf>
    <xf numFmtId="0" fontId="117" fillId="0" borderId="0" xfId="1" applyNumberFormat="1" applyFont="1" applyBorder="1" applyAlignment="1">
      <alignment vertical="center" wrapText="1"/>
    </xf>
    <xf numFmtId="0" fontId="113" fillId="0" borderId="0" xfId="1" applyNumberFormat="1" applyFont="1" applyBorder="1" applyAlignment="1">
      <alignment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3" fontId="12" fillId="0" borderId="1" xfId="1" applyNumberFormat="1" applyFont="1" applyFill="1" applyBorder="1" applyProtection="1">
      <protection locked="0"/>
    </xf>
    <xf numFmtId="3" fontId="12" fillId="0" borderId="1" xfId="1" applyNumberFormat="1" applyFont="1" applyBorder="1" applyAlignment="1" applyProtection="1">
      <alignment horizontal="right" wrapText="1"/>
      <protection locked="0"/>
    </xf>
    <xf numFmtId="3" fontId="12" fillId="39" borderId="1" xfId="443" applyNumberFormat="1" applyFont="1" applyFill="1" applyBorder="1" applyAlignment="1" applyProtection="1">
      <alignment horizontal="right"/>
      <protection locked="0"/>
    </xf>
    <xf numFmtId="3" fontId="12" fillId="39" borderId="1" xfId="1" applyNumberFormat="1" applyFont="1" applyFill="1" applyBorder="1" applyAlignment="1" applyProtection="1">
      <alignment horizontal="right"/>
      <protection locked="0"/>
    </xf>
    <xf numFmtId="3" fontId="4" fillId="39" borderId="4" xfId="0" applyNumberFormat="1" applyFont="1" applyFill="1" applyBorder="1" applyAlignment="1">
      <alignment horizontal="right" vertical="center" wrapText="1"/>
    </xf>
    <xf numFmtId="3" fontId="2" fillId="23" borderId="1" xfId="1" applyNumberFormat="1" applyFont="1" applyFill="1" applyBorder="1" applyAlignment="1" applyProtection="1">
      <alignment horizontal="right" vertical="center" wrapText="1"/>
      <protection locked="0"/>
    </xf>
    <xf numFmtId="3" fontId="125" fillId="0" borderId="4" xfId="0" applyNumberFormat="1" applyFont="1" applyBorder="1" applyAlignment="1">
      <alignment horizontal="right" vertical="center" wrapText="1"/>
    </xf>
    <xf numFmtId="0" fontId="2" fillId="39" borderId="1" xfId="1" applyFont="1" applyFill="1" applyBorder="1" applyAlignment="1">
      <alignment horizontal="left"/>
    </xf>
    <xf numFmtId="3" fontId="4" fillId="39" borderId="1" xfId="1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/>
    <xf numFmtId="4" fontId="9" fillId="0" borderId="0" xfId="1" applyNumberFormat="1" applyFont="1" applyAlignment="1">
      <alignment horizontal="left"/>
    </xf>
    <xf numFmtId="4" fontId="0" fillId="0" borderId="0" xfId="0" applyNumberFormat="1" applyFill="1" applyProtection="1">
      <protection locked="0"/>
    </xf>
    <xf numFmtId="3" fontId="4" fillId="0" borderId="0" xfId="1" applyNumberFormat="1" applyFont="1" applyBorder="1" applyAlignment="1">
      <alignment horizontal="right" vertical="center" wrapText="1"/>
    </xf>
    <xf numFmtId="3" fontId="12" fillId="0" borderId="0" xfId="1" applyNumberFormat="1" applyFont="1" applyBorder="1" applyAlignment="1">
      <alignment horizontal="right" vertical="center" wrapText="1"/>
    </xf>
    <xf numFmtId="49" fontId="9" fillId="0" borderId="0" xfId="1" applyNumberFormat="1" applyFont="1" applyFill="1"/>
    <xf numFmtId="3" fontId="4" fillId="0" borderId="1" xfId="1" applyNumberFormat="1" applyFont="1" applyBorder="1"/>
    <xf numFmtId="49" fontId="9" fillId="0" borderId="1" xfId="1" applyNumberFormat="1" applyFont="1" applyBorder="1"/>
    <xf numFmtId="49" fontId="2" fillId="0" borderId="1" xfId="1" applyNumberFormat="1" applyFont="1" applyFill="1" applyBorder="1" applyAlignment="1">
      <alignment horizontal="center" vertical="center" wrapText="1"/>
    </xf>
    <xf numFmtId="3" fontId="9" fillId="0" borderId="1" xfId="466" applyNumberFormat="1" applyFont="1" applyFill="1" applyBorder="1" applyAlignment="1" applyProtection="1">
      <alignment horizontal="right"/>
      <protection locked="0"/>
    </xf>
    <xf numFmtId="0" fontId="113" fillId="0" borderId="1" xfId="1" applyNumberFormat="1" applyFont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Fill="1" applyBorder="1" applyProtection="1">
      <protection locked="0"/>
    </xf>
    <xf numFmtId="49" fontId="9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/>
    <xf numFmtId="3" fontId="4" fillId="39" borderId="1" xfId="1" applyNumberFormat="1" applyFont="1" applyFill="1" applyBorder="1"/>
    <xf numFmtId="49" fontId="4" fillId="0" borderId="1" xfId="1" applyNumberFormat="1" applyFont="1" applyBorder="1" applyAlignment="1">
      <alignment horizontal="center"/>
    </xf>
    <xf numFmtId="0" fontId="127" fillId="0" borderId="1" xfId="445" applyFont="1" applyBorder="1" applyAlignment="1">
      <alignment wrapText="1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top" wrapText="1"/>
    </xf>
    <xf numFmtId="3" fontId="2" fillId="0" borderId="40" xfId="1" applyNumberFormat="1" applyFont="1" applyBorder="1" applyAlignment="1" applyProtection="1">
      <alignment horizontal="center" vertical="center" wrapText="1"/>
      <protection locked="0"/>
    </xf>
    <xf numFmtId="3" fontId="2" fillId="0" borderId="1" xfId="445" applyNumberFormat="1" applyFont="1" applyFill="1" applyBorder="1" applyAlignment="1" applyProtection="1">
      <alignment horizontal="right"/>
    </xf>
    <xf numFmtId="3" fontId="9" fillId="0" borderId="40" xfId="1" applyNumberFormat="1" applyFont="1" applyBorder="1" applyAlignment="1" applyProtection="1">
      <alignment horizontal="center" vertical="center" wrapText="1"/>
      <protection locked="0"/>
    </xf>
    <xf numFmtId="3" fontId="9" fillId="0" borderId="41" xfId="1" applyNumberFormat="1" applyFont="1" applyBorder="1" applyAlignment="1" applyProtection="1">
      <alignment horizontal="center" vertical="center" wrapText="1"/>
      <protection locked="0"/>
    </xf>
    <xf numFmtId="3" fontId="9" fillId="0" borderId="39" xfId="1" applyNumberFormat="1" applyFont="1" applyBorder="1" applyAlignment="1" applyProtection="1">
      <alignment horizontal="center" vertical="center" wrapText="1"/>
      <protection locked="0"/>
    </xf>
    <xf numFmtId="3" fontId="4" fillId="0" borderId="40" xfId="1" applyNumberFormat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vertical="top" wrapText="1"/>
    </xf>
    <xf numFmtId="3" fontId="4" fillId="0" borderId="1" xfId="445" applyNumberFormat="1" applyFont="1" applyFill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wrapText="1"/>
    </xf>
    <xf numFmtId="3" fontId="2" fillId="0" borderId="1" xfId="445" applyNumberFormat="1" applyFont="1" applyBorder="1" applyAlignment="1" applyProtection="1">
      <alignment horizontal="right"/>
    </xf>
    <xf numFmtId="0" fontId="119" fillId="0" borderId="1" xfId="445" applyFont="1" applyBorder="1" applyAlignment="1">
      <alignment wrapText="1"/>
    </xf>
    <xf numFmtId="3" fontId="4" fillId="0" borderId="1" xfId="445" applyNumberFormat="1" applyFont="1" applyBorder="1" applyAlignment="1" applyProtection="1">
      <alignment horizontal="right"/>
      <protection locked="0"/>
    </xf>
    <xf numFmtId="3" fontId="2" fillId="0" borderId="4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wrapText="1"/>
    </xf>
    <xf numFmtId="0" fontId="4" fillId="0" borderId="1" xfId="1" applyFont="1" applyBorder="1" applyAlignment="1" applyProtection="1">
      <alignment vertical="top" wrapText="1"/>
    </xf>
    <xf numFmtId="3" fontId="4" fillId="0" borderId="39" xfId="1" applyNumberFormat="1" applyFont="1" applyBorder="1" applyAlignment="1" applyProtection="1">
      <alignment horizontal="center" vertical="center" wrapText="1"/>
      <protection locked="0"/>
    </xf>
    <xf numFmtId="3" fontId="13" fillId="0" borderId="0" xfId="0" applyNumberFormat="1" applyFont="1" applyFill="1" applyProtection="1">
      <protection locked="0"/>
    </xf>
    <xf numFmtId="3" fontId="12" fillId="39" borderId="1" xfId="1" applyNumberFormat="1" applyFont="1" applyFill="1" applyBorder="1" applyAlignment="1">
      <alignment horizontal="right" vertical="center" wrapText="1"/>
    </xf>
    <xf numFmtId="3" fontId="125" fillId="0" borderId="1" xfId="469" applyNumberFormat="1" applyFont="1" applyBorder="1" applyAlignment="1">
      <alignment horizontal="right" vertical="center" wrapText="1"/>
    </xf>
    <xf numFmtId="0" fontId="9" fillId="0" borderId="1" xfId="1" applyFont="1" applyBorder="1" applyAlignment="1" applyProtection="1">
      <alignment horizontal="justify" vertical="top" wrapText="1"/>
    </xf>
    <xf numFmtId="3" fontId="9" fillId="39" borderId="1" xfId="445" applyNumberFormat="1" applyFont="1" applyFill="1" applyBorder="1" applyAlignment="1" applyProtection="1">
      <alignment horizontal="right"/>
      <protection locked="0"/>
    </xf>
    <xf numFmtId="3" fontId="2" fillId="39" borderId="1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115" fillId="0" borderId="34" xfId="1" applyNumberFormat="1" applyFont="1" applyBorder="1" applyAlignment="1">
      <alignment vertical="center" wrapText="1"/>
    </xf>
    <xf numFmtId="0" fontId="115" fillId="0" borderId="35" xfId="1" applyNumberFormat="1" applyFont="1" applyBorder="1" applyAlignment="1">
      <alignment vertical="center" wrapText="1"/>
    </xf>
    <xf numFmtId="0" fontId="115" fillId="0" borderId="36" xfId="1" applyNumberFormat="1" applyFont="1" applyBorder="1" applyAlignment="1">
      <alignment vertical="center" wrapText="1"/>
    </xf>
    <xf numFmtId="0" fontId="117" fillId="0" borderId="1" xfId="1" applyNumberFormat="1" applyFont="1" applyBorder="1" applyAlignment="1">
      <alignment vertical="center" wrapText="1"/>
    </xf>
    <xf numFmtId="0" fontId="115" fillId="0" borderId="31" xfId="1" applyNumberFormat="1" applyFont="1" applyBorder="1" applyAlignment="1">
      <alignment vertical="center" wrapText="1"/>
    </xf>
    <xf numFmtId="0" fontId="115" fillId="0" borderId="32" xfId="1" applyNumberFormat="1" applyFont="1" applyBorder="1" applyAlignment="1">
      <alignment vertical="center" wrapText="1"/>
    </xf>
    <xf numFmtId="0" fontId="115" fillId="0" borderId="33" xfId="1" applyNumberFormat="1" applyFont="1" applyBorder="1" applyAlignment="1">
      <alignment vertical="center" wrapText="1"/>
    </xf>
    <xf numFmtId="0" fontId="115" fillId="0" borderId="46" xfId="1" applyNumberFormat="1" applyFont="1" applyBorder="1" applyAlignment="1">
      <alignment vertical="center" wrapText="1"/>
    </xf>
    <xf numFmtId="0" fontId="115" fillId="0" borderId="47" xfId="1" applyNumberFormat="1" applyFont="1" applyBorder="1" applyAlignment="1">
      <alignment vertical="center" wrapText="1"/>
    </xf>
    <xf numFmtId="0" fontId="115" fillId="0" borderId="48" xfId="1" applyNumberFormat="1" applyFont="1" applyBorder="1" applyAlignment="1">
      <alignment vertical="center" wrapText="1"/>
    </xf>
    <xf numFmtId="0" fontId="113" fillId="0" borderId="1" xfId="1" applyNumberFormat="1" applyFont="1" applyBorder="1" applyAlignment="1">
      <alignment vertical="center" wrapText="1"/>
    </xf>
    <xf numFmtId="0" fontId="113" fillId="0" borderId="31" xfId="1" applyNumberFormat="1" applyFont="1" applyBorder="1" applyAlignment="1">
      <alignment vertical="center" wrapText="1"/>
    </xf>
    <xf numFmtId="0" fontId="113" fillId="0" borderId="32" xfId="1" applyNumberFormat="1" applyFont="1" applyBorder="1" applyAlignment="1">
      <alignment vertical="center" wrapText="1"/>
    </xf>
    <xf numFmtId="0" fontId="113" fillId="0" borderId="33" xfId="1" applyNumberFormat="1" applyFont="1" applyBorder="1" applyAlignment="1">
      <alignment vertical="center" wrapText="1"/>
    </xf>
    <xf numFmtId="0" fontId="113" fillId="0" borderId="49" xfId="1" applyNumberFormat="1" applyFont="1" applyBorder="1" applyAlignment="1">
      <alignment horizontal="center" vertical="center" wrapText="1"/>
    </xf>
    <xf numFmtId="0" fontId="113" fillId="0" borderId="44" xfId="1" applyNumberFormat="1" applyFont="1" applyBorder="1" applyAlignment="1">
      <alignment horizontal="center" vertical="center" wrapText="1"/>
    </xf>
    <xf numFmtId="0" fontId="113" fillId="0" borderId="45" xfId="1" applyNumberFormat="1" applyFont="1" applyBorder="1" applyAlignment="1">
      <alignment horizontal="center" vertical="center" wrapText="1"/>
    </xf>
    <xf numFmtId="0" fontId="117" fillId="0" borderId="34" xfId="1" applyNumberFormat="1" applyFont="1" applyBorder="1" applyAlignment="1">
      <alignment vertical="center" wrapText="1"/>
    </xf>
    <xf numFmtId="0" fontId="117" fillId="0" borderId="35" xfId="1" applyNumberFormat="1" applyFont="1" applyBorder="1" applyAlignment="1">
      <alignment vertical="center" wrapText="1"/>
    </xf>
    <xf numFmtId="0" fontId="117" fillId="0" borderId="36" xfId="1" applyNumberFormat="1" applyFont="1" applyBorder="1" applyAlignment="1">
      <alignment vertical="center" wrapText="1"/>
    </xf>
    <xf numFmtId="0" fontId="115" fillId="0" borderId="34" xfId="1" applyNumberFormat="1" applyFont="1" applyFill="1" applyBorder="1" applyAlignment="1">
      <alignment vertical="center" wrapText="1"/>
    </xf>
    <xf numFmtId="0" fontId="115" fillId="0" borderId="35" xfId="1" applyNumberFormat="1" applyFont="1" applyFill="1" applyBorder="1" applyAlignment="1">
      <alignment vertical="center" wrapText="1"/>
    </xf>
    <xf numFmtId="0" fontId="115" fillId="0" borderId="36" xfId="1" applyNumberFormat="1" applyFont="1" applyFill="1" applyBorder="1" applyAlignment="1">
      <alignment vertical="center" wrapText="1"/>
    </xf>
    <xf numFmtId="0" fontId="113" fillId="0" borderId="31" xfId="1" applyNumberFormat="1" applyFont="1" applyBorder="1" applyAlignment="1">
      <alignment horizontal="left" vertical="center" wrapText="1"/>
    </xf>
    <xf numFmtId="0" fontId="113" fillId="0" borderId="32" xfId="1" applyNumberFormat="1" applyFont="1" applyBorder="1" applyAlignment="1">
      <alignment horizontal="left" vertical="center" wrapText="1"/>
    </xf>
    <xf numFmtId="0" fontId="113" fillId="0" borderId="33" xfId="1" applyNumberFormat="1" applyFont="1" applyBorder="1" applyAlignment="1">
      <alignment horizontal="left" vertical="center" wrapText="1"/>
    </xf>
    <xf numFmtId="0" fontId="115" fillId="0" borderId="31" xfId="1" applyNumberFormat="1" applyFont="1" applyBorder="1" applyAlignment="1">
      <alignment horizontal="left" vertical="center" wrapText="1"/>
    </xf>
    <xf numFmtId="0" fontId="115" fillId="0" borderId="32" xfId="1" applyNumberFormat="1" applyFont="1" applyBorder="1" applyAlignment="1">
      <alignment horizontal="left" vertical="center" wrapText="1"/>
    </xf>
    <xf numFmtId="0" fontId="115" fillId="0" borderId="33" xfId="1" applyNumberFormat="1" applyFont="1" applyBorder="1" applyAlignment="1">
      <alignment horizontal="left" vertical="center" wrapText="1"/>
    </xf>
    <xf numFmtId="0" fontId="14" fillId="0" borderId="0" xfId="0" applyFont="1" applyFill="1" applyAlignment="1" applyProtection="1">
      <alignment horizontal="left" wrapText="1"/>
      <protection locked="0"/>
    </xf>
    <xf numFmtId="49" fontId="112" fillId="0" borderId="30" xfId="1" applyNumberFormat="1" applyFont="1" applyBorder="1" applyAlignment="1">
      <alignment horizontal="right" wrapText="1"/>
    </xf>
    <xf numFmtId="0" fontId="12" fillId="0" borderId="0" xfId="1" applyNumberFormat="1" applyFont="1" applyAlignment="1">
      <alignment horizontal="center" vertical="center" wrapText="1"/>
    </xf>
    <xf numFmtId="49" fontId="112" fillId="0" borderId="0" xfId="1" applyNumberFormat="1" applyFont="1" applyAlignment="1">
      <alignment horizontal="center" wrapText="1"/>
    </xf>
    <xf numFmtId="49" fontId="113" fillId="0" borderId="31" xfId="1" applyNumberFormat="1" applyFont="1" applyBorder="1" applyAlignment="1">
      <alignment horizontal="center" vertical="center" wrapText="1"/>
    </xf>
    <xf numFmtId="49" fontId="113" fillId="0" borderId="32" xfId="1" applyNumberFormat="1" applyFont="1" applyBorder="1" applyAlignment="1">
      <alignment horizontal="center" vertical="center" wrapText="1"/>
    </xf>
    <xf numFmtId="49" fontId="113" fillId="0" borderId="33" xfId="1" applyNumberFormat="1" applyFont="1" applyBorder="1" applyAlignment="1">
      <alignment horizontal="center" vertical="center" wrapText="1"/>
    </xf>
    <xf numFmtId="49" fontId="114" fillId="0" borderId="31" xfId="1" applyNumberFormat="1" applyFont="1" applyBorder="1" applyAlignment="1">
      <alignment horizontal="center" vertical="top" wrapText="1"/>
    </xf>
    <xf numFmtId="49" fontId="114" fillId="0" borderId="32" xfId="1" applyNumberFormat="1" applyFont="1" applyBorder="1" applyAlignment="1">
      <alignment horizontal="center" vertical="top" wrapText="1"/>
    </xf>
    <xf numFmtId="49" fontId="114" fillId="0" borderId="33" xfId="1" applyNumberFormat="1" applyFont="1" applyBorder="1" applyAlignment="1">
      <alignment horizontal="center" vertical="top" wrapText="1"/>
    </xf>
    <xf numFmtId="0" fontId="1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1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right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12" fillId="0" borderId="0" xfId="1" applyFont="1" applyFill="1" applyAlignment="1" applyProtection="1">
      <alignment horizontal="center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4" fillId="0" borderId="43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/>
      <protection locked="0"/>
    </xf>
  </cellXfs>
  <cellStyles count="470">
    <cellStyle name="_x0005__x001c_" xfId="6"/>
    <cellStyle name="_x000d__x000a_JournalTemplate=C:\COMFO\CTALK\JOURSTD.TPL_x000d__x000a_LbStateAddress=3 3 0 251 1 89 2 311_x000d__x000a_LbStateJou" xfId="7"/>
    <cellStyle name="%" xfId="8"/>
    <cellStyle name="???????_Income Statement" xfId="9"/>
    <cellStyle name="@_text" xfId="10"/>
    <cellStyle name="@_text_080206_Derbes_GA_CIT_Reporting Pack_final_adjusted" xfId="11"/>
    <cellStyle name="@_text_RTS_Decoux_таблица_амортизация" xfId="12"/>
    <cellStyle name="@_text_RTS_Decoux_таблица_амортизация (3)" xfId="13"/>
    <cellStyle name="_~0867274" xfId="14"/>
    <cellStyle name="_~3766798" xfId="15"/>
    <cellStyle name="_~4764321" xfId="16"/>
    <cellStyle name="_~5716464" xfId="17"/>
    <cellStyle name="_~8370986" xfId="18"/>
    <cellStyle name="_070627_KazTransCom_S_AA" xfId="19"/>
    <cellStyle name="_080122_Taxes_GB_12 months" xfId="20"/>
    <cellStyle name="_080124_Taxes_GB_12 months" xfId="21"/>
    <cellStyle name="_080125_Derbes_Aiman_CIT_deferred_final1" xfId="22"/>
    <cellStyle name="_080130_Derbes_GA_CIT_Reporting Pack_final" xfId="23"/>
    <cellStyle name="_080206_Derbes_GA_CIT_Reporting Pack_final_adjusted" xfId="24"/>
    <cellStyle name="_080311_DBSK_S_taxes_revised" xfId="25"/>
    <cellStyle name="_080329_DB Securities_R_taxes" xfId="26"/>
    <cellStyle name="_Book1" xfId="27"/>
    <cellStyle name="_Book1 (2)" xfId="28"/>
    <cellStyle name="_DKB_07_K_Resource Management_for Tax" xfId="29"/>
    <cellStyle name="_E2 Petrodata_JSC_TB_31 12 07_07 04 08" xfId="30"/>
    <cellStyle name="_EB_06_G_Treasury_KTE" xfId="31"/>
    <cellStyle name="_EI G_Securities 07" xfId="32"/>
    <cellStyle name="_F-23_Acquisition" xfId="33"/>
    <cellStyle name="_F-29_Maturity analisys" xfId="34"/>
    <cellStyle name="_Huawei.group reporting package_V2.0_working" xfId="35"/>
    <cellStyle name="_HUAWEI_WP_Review" xfId="36"/>
    <cellStyle name="_ICA" xfId="37"/>
    <cellStyle name="_KMC_2008_N_Debt securities_Lkh_NKan 220109" xfId="38"/>
    <cellStyle name="_Last Вост.филиал" xfId="39"/>
    <cellStyle name="_Last ГО" xfId="40"/>
    <cellStyle name="_Last Южный филиал_Для_Печати_1кв" xfId="41"/>
    <cellStyle name="_Last Южный филиал_Для_Печати_1кв_для работы" xfId="42"/>
    <cellStyle name="_normální" xfId="43"/>
    <cellStyle name="_Petordata_JSC_07_TB (2)" xfId="44"/>
    <cellStyle name="_prFP0903_01 " xfId="45"/>
    <cellStyle name="_prFP1kv04_01" xfId="46"/>
    <cellStyle name="_Review WP's_Huawei_311207_Nagim" xfId="47"/>
    <cellStyle name="_RTS_Decoux_таблица_амортизация" xfId="48"/>
    <cellStyle name="_RTS_Decoux_таблица_амортизация (3)" xfId="49"/>
    <cellStyle name="_RTS_K_PPE_2007" xfId="50"/>
    <cellStyle name="_RTS_L_Intangible Assets_2007" xfId="51"/>
    <cellStyle name="_Salary" xfId="52"/>
    <cellStyle name="_SMK_05_TB_31 12 05_TB_IFRS_FS_23 04 07" xfId="53"/>
    <cellStyle name="_TSB_06_G_Tresury_Ali_Zha_Final" xfId="54"/>
    <cellStyle name="_VAcation reserve" xfId="55"/>
    <cellStyle name="_Астана прил.№3 2004" xfId="56"/>
    <cellStyle name="_АстанаПроект ФП  Октябрь" xfId="57"/>
    <cellStyle name="_АФ октябрь ДДС" xfId="58"/>
    <cellStyle name="_АФ финплан на ноябрь 2003 г." xfId="59"/>
    <cellStyle name="_АФфинплан на сентябрь 2003 г." xfId="60"/>
    <cellStyle name="_БЗакупок - Капы без проектов посл вар" xfId="61"/>
    <cellStyle name="_Бюдж фил" xfId="62"/>
    <cellStyle name="_Бюджек закупок ФП 3-4кв. 2004 скорр" xfId="63"/>
    <cellStyle name="_Бюджет 2005 КТС last" xfId="64"/>
    <cellStyle name="_Бюджет ITService 2005 на 24.03.05" xfId="65"/>
    <cellStyle name="_Бюджет IT-севиса для КМГ(замена картр.)" xfId="66"/>
    <cellStyle name="_Бюджет ВОЛС2" xfId="67"/>
    <cellStyle name="_Бюджет закупок 2004-2" xfId="68"/>
    <cellStyle name="_Бюджет закупок ДИРС 2004 (сокращен)" xfId="69"/>
    <cellStyle name="_Бюджет Мунайтас" xfId="70"/>
    <cellStyle name="_Бюджет_ЮФ_2004_234кв_Печать" xfId="71"/>
    <cellStyle name="_Бюджет_ЮФ_2004_234кв_срав" xfId="72"/>
    <cellStyle name="_Бюджет_ЮФ_2004_II__29_06" xfId="73"/>
    <cellStyle name="_Бюджет_ЮФ_2004_II_6_мес" xfId="74"/>
    <cellStyle name="_Бюджет_ЮФ_7_07_2" xfId="75"/>
    <cellStyle name="_Бюджет_ЮФ_7_07_21_30" xfId="76"/>
    <cellStyle name="_ВФ ДДС апрель" xfId="77"/>
    <cellStyle name="_ВФ финплан на ноябрь 2003 г." xfId="78"/>
    <cellStyle name="_Данные по АмангельдыГаз" xfId="79"/>
    <cellStyle name="_ДДС " xfId="80"/>
    <cellStyle name="_ДДС август25" xfId="81"/>
    <cellStyle name="_ДДС ГО сентябрь" xfId="82"/>
    <cellStyle name="_ДДС декабрь 14" xfId="83"/>
    <cellStyle name="_ДДС декабрь 23" xfId="84"/>
    <cellStyle name="_ДДС декабрь 27" xfId="85"/>
    <cellStyle name="_ДДС за февраль 2004 года" xfId="86"/>
    <cellStyle name="_ДДС июнь " xfId="87"/>
    <cellStyle name="_ДДС ККБ валют. до 11.09.03 г." xfId="88"/>
    <cellStyle name="_ДДС конс июль" xfId="89"/>
    <cellStyle name="_ДДС конс октябрь 2004.." xfId="90"/>
    <cellStyle name="_ДДС конс февр" xfId="91"/>
    <cellStyle name="_ДДС конс янв" xfId="92"/>
    <cellStyle name="_ДДС ноябрь 2003 г." xfId="93"/>
    <cellStyle name="_ДДС октябрь 26" xfId="94"/>
    <cellStyle name="_ДДС сентябрь 9" xfId="95"/>
    <cellStyle name="_ДДС УФ ноябрь" xfId="96"/>
    <cellStyle name="_ДДС фев." xfId="97"/>
    <cellStyle name="_ДДС фев. 2004" xfId="98"/>
    <cellStyle name="_ДДС февраль 17" xfId="99"/>
    <cellStyle name="_ДДС филиалы и ГО  по 18 сентября" xfId="100"/>
    <cellStyle name="_ДДС_08_09_ЮФ_доп" xfId="101"/>
    <cellStyle name="_ДДС_08_10_июн_ЮФ" xfId="102"/>
    <cellStyle name="_ДДС_11_03_ЮФ" xfId="103"/>
    <cellStyle name="_ДДС_13_05_ЮФ" xfId="104"/>
    <cellStyle name="_ДДС_14_10_ЮФ" xfId="105"/>
    <cellStyle name="_ДДС_14_12_ЮФ" xfId="106"/>
    <cellStyle name="_ДДС_19_08_ЮФ" xfId="107"/>
    <cellStyle name="_ДДС_23_12_ЮФ" xfId="108"/>
    <cellStyle name="_ДДС_24_08_ЮФ" xfId="109"/>
    <cellStyle name="_ДДС_24_12_ЮФ" xfId="110"/>
    <cellStyle name="_ДДС_27_10_ЮФ" xfId="111"/>
    <cellStyle name="_ДДС_27_ЮФ" xfId="112"/>
    <cellStyle name="_ДДС_28_12_ЮФ" xfId="113"/>
    <cellStyle name="_ДДС_АБ_28_06_ЮФ" xfId="114"/>
    <cellStyle name="_ДДС_ноя_ЮФ" xfId="115"/>
    <cellStyle name="_ДДС_ЮФ_декабрь" xfId="116"/>
    <cellStyle name="_ДИРС ФП 2004_IV квартал" xfId="117"/>
    <cellStyle name="_ДИТФинплан ЯНВ-ДЕК 2003" xfId="118"/>
    <cellStyle name="_ДляРеестров" xfId="119"/>
    <cellStyle name="_дох 2004" xfId="120"/>
    <cellStyle name="_ДРиП" xfId="121"/>
    <cellStyle name="_ДРиП ФП на 2 кв2004" xfId="122"/>
    <cellStyle name="_ДРиП ФП на 2 кв2004-3 вар" xfId="123"/>
    <cellStyle name="_Заявка приборы ВОЛС для ДКЕршов" xfId="124"/>
    <cellStyle name="_исп ФП 2 кварт  май" xfId="125"/>
    <cellStyle name="_Исполнен Август" xfId="126"/>
    <cellStyle name="_исполнение сентябрь" xfId="127"/>
    <cellStyle name="_К_ежедневному" xfId="128"/>
    <cellStyle name="_Капы" xfId="129"/>
    <cellStyle name="_Кассовый план 2003 - факт" xfId="130"/>
    <cellStyle name="_Консолид новый" xfId="131"/>
    <cellStyle name="_Копия Окон.Консолид.ПП на II полугодие 2004" xfId="132"/>
    <cellStyle name="_Копия УТВЕРЖДЕННЫЙ БЮДЖЕТ на 2004 год (формат КТС)" xfId="133"/>
    <cellStyle name="_Копия УТВЕРЖДЕННЫЙ БЮДЖЕТ на 2004 год(формат КМГ)" xfId="134"/>
    <cellStyle name="_Кэш 1" xfId="135"/>
    <cellStyle name="_Мониторинг договоров-2004" xfId="136"/>
    <cellStyle name="_МФ ДДС " xfId="137"/>
    <cellStyle name="_МФ Финплан ноябрь 2003" xfId="138"/>
    <cellStyle name="_МФ ФП сентябрь 03 утвержденный" xfId="139"/>
    <cellStyle name="_объемы к закл договорам 2004г" xfId="140"/>
    <cellStyle name="_Окон.Консолид.ПП на II полугодие 2004" xfId="141"/>
    <cellStyle name="_Оконч. Сравнение бюджетов 2004 с проектами (на 08.07.04)" xfId="142"/>
    <cellStyle name="_поступления 2003г, конс" xfId="143"/>
    <cellStyle name="_Расходы по статьям" xfId="144"/>
    <cellStyle name="_свод" xfId="145"/>
    <cellStyle name="_СЕНТЯБРЬ 2003" xfId="146"/>
    <cellStyle name="_Сокращение бюджет ВФ 2005_4" xfId="147"/>
    <cellStyle name="_Сторонние клиенты УМГ и ЭМГ" xfId="148"/>
    <cellStyle name="_ТАРИФ АТС, VSAT + ЗИП" xfId="149"/>
    <cellStyle name="_Тариф на OTN + ЗИП" xfId="150"/>
    <cellStyle name="_Тариф на ТО БС + ЗИП" xfId="151"/>
    <cellStyle name="_Тариф на ТО ВОЛС + ЗИП" xfId="152"/>
    <cellStyle name="_топливо" xfId="153"/>
    <cellStyle name="_Уф 2004" xfId="154"/>
    <cellStyle name="_УФ ДДС декабрь 31" xfId="155"/>
    <cellStyle name="_Финплан ДИРС2005_I квартал" xfId="156"/>
    <cellStyle name="_Финплан ДРиП2004" xfId="157"/>
    <cellStyle name="_Финплан ДРиП2004_III квартал" xfId="158"/>
    <cellStyle name="_Финплан ЯНВ-ДЕК 2003" xfId="159"/>
    <cellStyle name="_формы для ФП изм" xfId="160"/>
    <cellStyle name="_ФП 2 квартал" xfId="161"/>
    <cellStyle name="_ФП ДИТ сентябрь 2003г" xfId="162"/>
    <cellStyle name="_ФП ДРиП ноябрь" xfId="163"/>
    <cellStyle name="_ФП ДРиП сентябрь 2003г" xfId="164"/>
    <cellStyle name="_ФП КД сентябрь 2003г" xfId="165"/>
    <cellStyle name="_ФП Ур.Ф.-август ГО" xfId="166"/>
    <cellStyle name="_ФП Ур.Ф.-ноябрь ГО" xfId="167"/>
    <cellStyle name="_ФП Ур.Ф.-сентябрь ГО" xfId="168"/>
    <cellStyle name="_фп фил окт" xfId="169"/>
    <cellStyle name="_ФП_1кв" xfId="170"/>
    <cellStyle name="_ФП_выполнение" xfId="171"/>
    <cellStyle name="_ЮФ Last" xfId="172"/>
    <cellStyle name="_Юф ДДС  июль" xfId="173"/>
    <cellStyle name="_ЮФ ДДС апрель" xfId="174"/>
    <cellStyle name="_юф ДДС_январь" xfId="175"/>
    <cellStyle name="_ЮФ ноя ДДС" xfId="176"/>
    <cellStyle name="_ЮФ ФП октыбрь" xfId="177"/>
    <cellStyle name="_ЮФ ФП сент, коррект" xfId="178"/>
    <cellStyle name="_ЮФ_кор_19_03" xfId="179"/>
    <cellStyle name="_ЮФ_кор_30_03_печать" xfId="180"/>
    <cellStyle name="_ЮФ_ФП_декабрь" xfId="181"/>
    <cellStyle name="_ЮФ_ФП_ноябрь" xfId="182"/>
    <cellStyle name="{Comma [0]}" xfId="183"/>
    <cellStyle name="{Comma}" xfId="184"/>
    <cellStyle name="{Date}" xfId="185"/>
    <cellStyle name="{Month}" xfId="186"/>
    <cellStyle name="{Percent}" xfId="187"/>
    <cellStyle name="{Thousand [0]}" xfId="188"/>
    <cellStyle name="{Thousand}" xfId="189"/>
    <cellStyle name="{Z'0000(1 dec)}" xfId="190"/>
    <cellStyle name="{Z'0000(4 dec)}" xfId="191"/>
    <cellStyle name="•WЏЂ_ЉO‰?—a‹?" xfId="192"/>
    <cellStyle name="W_OÝaà" xfId="193"/>
    <cellStyle name="0,0_x000d__x000a_NA_x000d__x000a_" xfId="194"/>
    <cellStyle name="1.0 TITLE" xfId="195"/>
    <cellStyle name="1.1 TITLE" xfId="196"/>
    <cellStyle name="1Normal" xfId="197"/>
    <cellStyle name="20% - Dekorfärg1" xfId="198"/>
    <cellStyle name="20% - Dekorfärg2" xfId="199"/>
    <cellStyle name="20% - Dekorfärg3" xfId="200"/>
    <cellStyle name="20% - Dekorfärg4" xfId="201"/>
    <cellStyle name="20% - Dekorfärg5" xfId="202"/>
    <cellStyle name="20% - Dekorfärg6" xfId="203"/>
    <cellStyle name="40% - Dekorfärg1" xfId="204"/>
    <cellStyle name="40% - Dekorfärg2" xfId="205"/>
    <cellStyle name="40% - Dekorfärg3" xfId="206"/>
    <cellStyle name="40% - Dekorfärg4" xfId="207"/>
    <cellStyle name="40% - Dekorfärg5" xfId="208"/>
    <cellStyle name="40% - Dekorfärg6" xfId="209"/>
    <cellStyle name="60% - Dekorfärg1" xfId="210"/>
    <cellStyle name="60% - Dekorfärg2" xfId="211"/>
    <cellStyle name="60% - Dekorfärg3" xfId="212"/>
    <cellStyle name="60% - Dekorfärg4" xfId="213"/>
    <cellStyle name="60% - Dekorfärg5" xfId="214"/>
    <cellStyle name="60% - Dekorfärg6" xfId="215"/>
    <cellStyle name="8pt" xfId="216"/>
    <cellStyle name="Anteckning" xfId="217"/>
    <cellStyle name="Beräkning" xfId="218"/>
    <cellStyle name="Body" xfId="219"/>
    <cellStyle name="Border" xfId="220"/>
    <cellStyle name="Bra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entered Heading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%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3" xfId="246"/>
    <cellStyle name="Comma 4" xfId="247"/>
    <cellStyle name="Comma_Transformation schedule_2005" xfId="248"/>
    <cellStyle name="Comma0" xfId="249"/>
    <cellStyle name="Company Name" xfId="250"/>
    <cellStyle name="Copied" xfId="251"/>
    <cellStyle name="CR Comma" xfId="252"/>
    <cellStyle name="CR Currency" xfId="253"/>
    <cellStyle name="Credit" xfId="254"/>
    <cellStyle name="Credit subtotal" xfId="255"/>
    <cellStyle name="Credit Total" xfId="256"/>
    <cellStyle name="Currency %" xfId="257"/>
    <cellStyle name="Currency [00]" xfId="258"/>
    <cellStyle name="Currency 0.0" xfId="259"/>
    <cellStyle name="Currency 0.0%" xfId="260"/>
    <cellStyle name="Currency 0.00" xfId="261"/>
    <cellStyle name="Currency 0.00%" xfId="262"/>
    <cellStyle name="Currency 0.000" xfId="263"/>
    <cellStyle name="Currency 0.000%" xfId="264"/>
    <cellStyle name="Currency RU" xfId="265"/>
    <cellStyle name="Currency0" xfId="266"/>
    <cellStyle name="d" xfId="267"/>
    <cellStyle name="Dålig" xfId="268"/>
    <cellStyle name="Date" xfId="269"/>
    <cellStyle name="Date Short" xfId="270"/>
    <cellStyle name="Debit" xfId="271"/>
    <cellStyle name="Debit subtotal" xfId="272"/>
    <cellStyle name="Debit Total" xfId="273"/>
    <cellStyle name="DELTA" xfId="274"/>
    <cellStyle name="Dezimal__Utopia Index Index und Guidance (Deutsch)" xfId="275"/>
    <cellStyle name="E&amp;Y House" xfId="276"/>
    <cellStyle name="Enter Currency (0)" xfId="277"/>
    <cellStyle name="Enter Currency (2)" xfId="278"/>
    <cellStyle name="Enter Units (0)" xfId="279"/>
    <cellStyle name="Enter Units (1)" xfId="280"/>
    <cellStyle name="Enter Units (2)" xfId="281"/>
    <cellStyle name="Entered" xfId="282"/>
    <cellStyle name="Euro" xfId="283"/>
    <cellStyle name="Färg1" xfId="284"/>
    <cellStyle name="Färg2" xfId="285"/>
    <cellStyle name="Färg3" xfId="286"/>
    <cellStyle name="Färg4" xfId="287"/>
    <cellStyle name="Färg5" xfId="288"/>
    <cellStyle name="Färg6" xfId="289"/>
    <cellStyle name="Fixed" xfId="290"/>
    <cellStyle name="Följde hyperlänken_F-reports" xfId="291"/>
    <cellStyle name="Förklarande text" xfId="292"/>
    <cellStyle name="Format Number Column" xfId="293"/>
    <cellStyle name="g" xfId="294"/>
    <cellStyle name="g_Invoice GI" xfId="295"/>
    <cellStyle name="general" xfId="296"/>
    <cellStyle name="Grey" xfId="297"/>
    <cellStyle name="Header1" xfId="298"/>
    <cellStyle name="Header2" xfId="299"/>
    <cellStyle name="Heading" xfId="300"/>
    <cellStyle name="Heading 1 2" xfId="301"/>
    <cellStyle name="Heading 2 2" xfId="302"/>
    <cellStyle name="Heading No Underline" xfId="303"/>
    <cellStyle name="Heading With Underline" xfId="304"/>
    <cellStyle name="Hyperlänk_F-reports" xfId="305"/>
    <cellStyle name="Îáû÷íûé_Ëèñò1" xfId="306"/>
    <cellStyle name="Indata" xfId="307"/>
    <cellStyle name="Input [yellow]" xfId="308"/>
    <cellStyle name="Input Box" xfId="309"/>
    <cellStyle name="Inputnumbaccid" xfId="310"/>
    <cellStyle name="Inpyear" xfId="311"/>
    <cellStyle name="International" xfId="312"/>
    <cellStyle name="International1" xfId="313"/>
    <cellStyle name="Kontrollcell" xfId="314"/>
    <cellStyle name="KPMG Heading 1" xfId="315"/>
    <cellStyle name="KPMG Heading 2" xfId="316"/>
    <cellStyle name="KPMG Heading 3" xfId="317"/>
    <cellStyle name="KPMG Heading 4" xfId="318"/>
    <cellStyle name="KPMG Normal" xfId="319"/>
    <cellStyle name="KPMG Normal Text" xfId="320"/>
    <cellStyle name="KPMG Normal_Cash_flow_consol_05.04" xfId="321"/>
    <cellStyle name="Länkad cell" xfId="322"/>
    <cellStyle name="Link Currency (0)" xfId="323"/>
    <cellStyle name="Link Currency (2)" xfId="324"/>
    <cellStyle name="Link Units (0)" xfId="325"/>
    <cellStyle name="Link Units (1)" xfId="326"/>
    <cellStyle name="Link Units (2)" xfId="327"/>
    <cellStyle name="Millares [0]_pldt" xfId="328"/>
    <cellStyle name="Millares_pldt" xfId="329"/>
    <cellStyle name="Milliers [0]_EDYAN" xfId="330"/>
    <cellStyle name="Milliers_EDYAN" xfId="331"/>
    <cellStyle name="Moneda [0]_pldt" xfId="332"/>
    <cellStyle name="Moneda_pldt" xfId="333"/>
    <cellStyle name="Monétaire [0]_EDYAN" xfId="334"/>
    <cellStyle name="Monétaire_EDYAN" xfId="335"/>
    <cellStyle name="Nameenter" xfId="336"/>
    <cellStyle name="Norma11l" xfId="337"/>
    <cellStyle name="Normal - Style1" xfId="338"/>
    <cellStyle name="Normal 2" xfId="339"/>
    <cellStyle name="Normal 3" xfId="340"/>
    <cellStyle name="Normal 4" xfId="341"/>
    <cellStyle name="Normal 5" xfId="342"/>
    <cellStyle name="Normal 6" xfId="343"/>
    <cellStyle name="Normal 6 2" xfId="344"/>
    <cellStyle name="Normal 7" xfId="345"/>
    <cellStyle name="Normal_22" xfId="346"/>
    <cellStyle name="Normale_FinancialReport" xfId="347"/>
    <cellStyle name="Ôčíŕíńîâűé [0]_ďđĺäďđ-110_ďđĺäďđ-110 (2)" xfId="348"/>
    <cellStyle name="Ôèíàíñîâûé [0]_Ëèñò1" xfId="349"/>
    <cellStyle name="Ôèíàíñîâûé_Ëèñò1" xfId="350"/>
    <cellStyle name="paint" xfId="351"/>
    <cellStyle name="Percent %" xfId="352"/>
    <cellStyle name="Percent % Long Underline" xfId="353"/>
    <cellStyle name="Percent %_Worksheet in  US Financial Statements Ref. Workbook - Single Co" xfId="354"/>
    <cellStyle name="Percent (0)" xfId="355"/>
    <cellStyle name="Percent [0]" xfId="356"/>
    <cellStyle name="Percent [00]" xfId="357"/>
    <cellStyle name="Percent [2]" xfId="358"/>
    <cellStyle name="Percent 0.0%" xfId="359"/>
    <cellStyle name="Percent 0.0% Long Underline" xfId="360"/>
    <cellStyle name="Percent 0.00%" xfId="361"/>
    <cellStyle name="Percent 0.00% Long Underline" xfId="362"/>
    <cellStyle name="Percent 0.00%_5690 Ceiling test for client KZ (1)" xfId="363"/>
    <cellStyle name="Percent 0.000%" xfId="364"/>
    <cellStyle name="Percent 0.000% Long Underline" xfId="365"/>
    <cellStyle name="Percent 2" xfId="366"/>
    <cellStyle name="Percent 3" xfId="367"/>
    <cellStyle name="PrePop Currency (0)" xfId="368"/>
    <cellStyle name="PrePop Currency (2)" xfId="369"/>
    <cellStyle name="PrePop Units (0)" xfId="370"/>
    <cellStyle name="PrePop Units (1)" xfId="371"/>
    <cellStyle name="PrePop Units (2)" xfId="372"/>
    <cellStyle name="RevList" xfId="373"/>
    <cellStyle name="Rubrik" xfId="374"/>
    <cellStyle name="Rubrik 1" xfId="375"/>
    <cellStyle name="Rubrik 2" xfId="376"/>
    <cellStyle name="Rubrik 3" xfId="377"/>
    <cellStyle name="Rubrik 4" xfId="378"/>
    <cellStyle name="SAPBEXaggData" xfId="379"/>
    <cellStyle name="SAPBEXaggDataEmph" xfId="380"/>
    <cellStyle name="SAPBEXaggItem" xfId="381"/>
    <cellStyle name="SAPBEXaggItemX" xfId="382"/>
    <cellStyle name="SAPBEXchaText" xfId="383"/>
    <cellStyle name="SAPBEXexcBad7" xfId="384"/>
    <cellStyle name="SAPBEXexcBad8" xfId="385"/>
    <cellStyle name="SAPBEXexcBad9" xfId="386"/>
    <cellStyle name="SAPBEXexcCritical4" xfId="387"/>
    <cellStyle name="SAPBEXexcCritical5" xfId="388"/>
    <cellStyle name="SAPBEXexcCritical6" xfId="389"/>
    <cellStyle name="SAPBEXexcGood1" xfId="390"/>
    <cellStyle name="SAPBEXexcGood2" xfId="391"/>
    <cellStyle name="SAPBEXexcGood3" xfId="392"/>
    <cellStyle name="SAPBEXfilterDrill" xfId="393"/>
    <cellStyle name="SAPBEXfilterItem" xfId="394"/>
    <cellStyle name="SAPBEXfilterText" xfId="395"/>
    <cellStyle name="SAPBEXformats" xfId="396"/>
    <cellStyle name="SAPBEXheaderItem" xfId="397"/>
    <cellStyle name="SAPBEXheaderText" xfId="398"/>
    <cellStyle name="SAPBEXHLevel0" xfId="399"/>
    <cellStyle name="SAPBEXHLevel0X" xfId="400"/>
    <cellStyle name="SAPBEXHLevel1" xfId="401"/>
    <cellStyle name="SAPBEXHLevel1X" xfId="402"/>
    <cellStyle name="SAPBEXHLevel2" xfId="403"/>
    <cellStyle name="SAPBEXHLevel2X" xfId="404"/>
    <cellStyle name="SAPBEXHLevel3" xfId="405"/>
    <cellStyle name="SAPBEXHLevel3X" xfId="406"/>
    <cellStyle name="SAPBEXresData" xfId="407"/>
    <cellStyle name="SAPBEXresDataEmph" xfId="408"/>
    <cellStyle name="SAPBEXresItem" xfId="409"/>
    <cellStyle name="SAPBEXresItemX" xfId="410"/>
    <cellStyle name="SAPBEXstdData" xfId="411"/>
    <cellStyle name="SAPBEXstdDataEmph" xfId="412"/>
    <cellStyle name="SAPBEXstdItem" xfId="413"/>
    <cellStyle name="SAPBEXstdItemX" xfId="414"/>
    <cellStyle name="SAPBEXtitle" xfId="415"/>
    <cellStyle name="SAPBEXundefined" xfId="416"/>
    <cellStyle name="SEEntry" xfId="417"/>
    <cellStyle name="small" xfId="418"/>
    <cellStyle name="Standard__Utopia Index Index und Guidance (Deutsch)" xfId="419"/>
    <cellStyle name="Style 1" xfId="420"/>
    <cellStyle name="Style 24" xfId="421"/>
    <cellStyle name="Style 28" xfId="422"/>
    <cellStyle name="Style 29" xfId="423"/>
    <cellStyle name="Subtotal" xfId="424"/>
    <cellStyle name="Summa" xfId="425"/>
    <cellStyle name="Text" xfId="426"/>
    <cellStyle name="Text Indent A" xfId="427"/>
    <cellStyle name="Text Indent B" xfId="428"/>
    <cellStyle name="Text Indent C" xfId="429"/>
    <cellStyle name="Tickmark" xfId="430"/>
    <cellStyle name="Title 1.0" xfId="431"/>
    <cellStyle name="Title 1.1" xfId="432"/>
    <cellStyle name="Title 1.1.1" xfId="433"/>
    <cellStyle name="Total 2" xfId="434"/>
    <cellStyle name="Tusental (0)_E3 short" xfId="435"/>
    <cellStyle name="Tusental_E3 short" xfId="436"/>
    <cellStyle name="Utdata" xfId="437"/>
    <cellStyle name="Valuta (0)_E3 short" xfId="438"/>
    <cellStyle name="Valuta_E3 short" xfId="439"/>
    <cellStyle name="Varningstext" xfId="440"/>
    <cellStyle name="Virgül_BİLANÇO" xfId="441"/>
    <cellStyle name="КАНДАГАЧ тел3-33-96" xfId="442"/>
    <cellStyle name="Обычный" xfId="0" builtinId="0"/>
    <cellStyle name="Обычный 10" xfId="468"/>
    <cellStyle name="Обычный 2" xfId="1"/>
    <cellStyle name="Обычный 2 2" xfId="443"/>
    <cellStyle name="Обычный 2 3" xfId="444"/>
    <cellStyle name="Обычный 20" xfId="466"/>
    <cellStyle name="Обычный 22 3" xfId="467"/>
    <cellStyle name="Обычный 23" xfId="469"/>
    <cellStyle name="Обычный 3" xfId="445"/>
    <cellStyle name="Обычный 3 2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_Брокеры ежекв (вход)" xfId="5"/>
    <cellStyle name="Обычный_Приложения к Правилам по ИК_рус" xfId="4"/>
    <cellStyle name="Процентный 2" xfId="453"/>
    <cellStyle name="Стиль 1" xfId="454"/>
    <cellStyle name="Стиль_названий" xfId="455"/>
    <cellStyle name="Строка нечётная" xfId="456"/>
    <cellStyle name="Строка чётная" xfId="457"/>
    <cellStyle name="Текстовый" xfId="458"/>
    <cellStyle name="Тысячи [0]" xfId="459"/>
    <cellStyle name="Тысячи_010SN05" xfId="460"/>
    <cellStyle name="Финансовый [0] 2" xfId="461"/>
    <cellStyle name="Финансовый 2" xfId="2"/>
    <cellStyle name="Финансовый 2 3" xfId="3"/>
    <cellStyle name="Числовой" xfId="462"/>
    <cellStyle name="一般_Asia Pacific-貌峈摩芶諳噤漆俋隙遴 Nov 03" xfId="463"/>
    <cellStyle name="常规_~3533082" xfId="464"/>
    <cellStyle name="標準_EUDF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sharedStrings" Target="sharedStrings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  <sheetName val="Saisie obligatoire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/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/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105142.39477539063</v>
          </cell>
          <cell r="E170">
            <v>102618.24096679688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3928.7683715820313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/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/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/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/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/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/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C5">
            <v>1810221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C6">
            <v>3.3592124723334886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C7">
            <v>195506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Tonnes of Ore</v>
          </cell>
          <cell r="C13">
            <v>4.6520000000000001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A14"/>
          <cell r="B14" t="str">
            <v>Grade (g/t)</v>
          </cell>
          <cell r="C14">
            <v>72701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A15" t="str">
            <v>Management Fees</v>
          </cell>
          <cell r="B15" t="str">
            <v>Ounces</v>
          </cell>
          <cell r="C15">
            <v>0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/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Budget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BCM of Ice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BCM of Waste</v>
          </cell>
          <cell r="C20">
            <v>0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C23">
            <v>39774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A24" t="str">
            <v>TOTAL CASH COSTS</v>
          </cell>
          <cell r="B24" t="str">
            <v>Tonnes of Low Grade Ore</v>
          </cell>
          <cell r="C24">
            <v>1.3442671624679439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C25">
            <v>1719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Production Data: Mining</v>
          </cell>
          <cell r="C30">
            <v>71984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A31" t="str">
            <v>Ounces Poured</v>
          </cell>
          <cell r="B31" t="str">
            <v>Forecast</v>
          </cell>
          <cell r="C31">
            <v>0.82340000000000002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A32" t="str">
            <v>Ounces Sold</v>
          </cell>
          <cell r="B32" t="str">
            <v>BCM of Ice</v>
          </cell>
          <cell r="C32">
            <v>59274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C33">
            <v>18252.23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A34" t="str">
            <v>TOTAL CASH OPER. COST/Oz.</v>
          </cell>
          <cell r="B34" t="str">
            <v>BCM of Low Grade Ore</v>
          </cell>
          <cell r="C34">
            <v>16690.919999999998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C35">
            <v>0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A36" t="str">
            <v>TOTAL CASH COST/Oz.</v>
          </cell>
          <cell r="B36" t="str">
            <v>Tonnes of Ice</v>
          </cell>
          <cell r="C36">
            <v>60835.31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C37">
            <v>0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A38" t="str">
            <v>TOTAL  COST/Oz.</v>
          </cell>
          <cell r="B38" t="str">
            <v>Tonnes of Low Grade Ore</v>
          </cell>
          <cell r="C38">
            <v>60835.31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C41">
            <v>1831097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Tonnes of Ore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 Extracted</v>
          </cell>
          <cell r="C50">
            <v>79790.269637564386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Production Data: Milling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  <cell r="C56">
            <v>41174.437999999995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Ounces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Recovery %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Ounces Extracted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Ounces Poured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/>
          <cell r="H73"/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/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Broken Ore Ounces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In - Circuit Ounces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A78"/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A14"/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A15" t="str">
            <v>Management Fees</v>
          </cell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/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A24" t="str">
            <v>TOTAL CASH COSTS</v>
          </cell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A28"/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A31" t="str">
            <v>Ounces Poured</v>
          </cell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A32" t="str">
            <v>Ounces Sold</v>
          </cell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A33" t="str">
            <v>Budgeted Poured Ounces</v>
          </cell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A34" t="str">
            <v>TOTAL CASH OPER. COST/Oz.</v>
          </cell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A35" t="str">
            <v>Cash Cost/Oz.</v>
          </cell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TOTAL CASH COST/Oz.</v>
          </cell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A37" t="str">
            <v>Budgeted Cash Op. Cost/Oz</v>
          </cell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TOTAL  COST/Oz.</v>
          </cell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Refinery/Sales Adj. FG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Shipment 134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Shipment 135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Shipment 136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Shipment 137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/>
          <cell r="H73"/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/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Shipment 141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Shipment 142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A78"/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8">
          <cell r="A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 t="str">
            <v xml:space="preserve"> </v>
          </cell>
          <cell r="D37">
            <v>500.93907058321133</v>
          </cell>
          <cell r="E37">
            <v>381.16198749320284</v>
          </cell>
          <cell r="F37" t="str">
            <v xml:space="preserve"> </v>
          </cell>
          <cell r="G37">
            <v>0</v>
          </cell>
          <cell r="H37">
            <v>0</v>
          </cell>
          <cell r="I37" t="str">
            <v xml:space="preserve"> </v>
          </cell>
          <cell r="J37">
            <v>0</v>
          </cell>
          <cell r="K37">
            <v>0</v>
          </cell>
          <cell r="L37" t="str">
            <v xml:space="preserve"> </v>
          </cell>
          <cell r="M37">
            <v>0</v>
          </cell>
          <cell r="N37">
            <v>0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G7" t="str">
            <v>Year To Date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 t="str">
            <v>Total Site Costs</v>
          </cell>
          <cell r="B13">
            <v>0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 t="str">
            <v>Management Fees</v>
          </cell>
          <cell r="B15">
            <v>0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B16">
            <v>0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 t="str">
            <v>Total Cash Operation Costs</v>
          </cell>
          <cell r="B18">
            <v>0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 t="str">
            <v>Other Income/Expense</v>
          </cell>
          <cell r="B20">
            <v>0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B21" t="e">
            <v>#REF!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B22">
            <v>0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 t="str">
            <v>Total Cash Costs</v>
          </cell>
          <cell r="B24">
            <v>0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 t="str">
            <v>Financing Costs</v>
          </cell>
          <cell r="B26">
            <v>0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B27">
            <v>0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B28">
            <v>0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B29">
            <v>0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str">
            <v>Ounces Poured</v>
          </cell>
          <cell r="B32" t="e">
            <v>#REF!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B33" t="e">
            <v>#REF!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B34" t="e">
            <v>#REF!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B35" t="e">
            <v>#REF!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/>
          <cell r="F45"/>
          <cell r="G45"/>
          <cell r="H45"/>
          <cell r="I45"/>
          <cell r="J45"/>
          <cell r="K45"/>
          <cell r="L45"/>
          <cell r="M45"/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/>
          <cell r="F99"/>
          <cell r="G99"/>
          <cell r="H99"/>
          <cell r="I99"/>
          <cell r="J99"/>
          <cell r="K99"/>
          <cell r="L99"/>
          <cell r="M99"/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/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/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/>
          <cell r="G3"/>
          <cell r="H3"/>
          <cell r="I3"/>
          <cell r="J3"/>
          <cell r="K3"/>
          <cell r="L3"/>
          <cell r="M3"/>
          <cell r="N3"/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/>
          <cell r="G46"/>
          <cell r="H46"/>
          <cell r="I46"/>
          <cell r="J46"/>
          <cell r="K46"/>
          <cell r="L46"/>
          <cell r="M46"/>
          <cell r="N46"/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/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/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105142.39477539063</v>
          </cell>
          <cell r="E170">
            <v>102618.24096679688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3928.7683715820313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/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/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/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/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/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/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Area Summary"/>
      <sheetName val="DATA"/>
      <sheetName val="Tabeller"/>
      <sheetName val="5R"/>
      <sheetName val="Z-10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  <sheetName val="п 15"/>
      <sheetName val="ДопКПрочимФинАктивам"/>
      <sheetName val="Sched 11-ACTUALS"/>
      <sheetName val="Comps"/>
      <sheetName val="I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/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  <sheetName val="дата"/>
      <sheetName val="B-4"/>
      <sheetName val="Comp equip"/>
      <sheetName val="Mach &amp; equip"/>
      <sheetName val="MV"/>
      <sheetName val="Freezers"/>
      <sheetName val="total receipt"/>
    </sheetNames>
    <sheetDataSet>
      <sheetData sheetId="0">
        <row r="27">
          <cell r="B27" t="str">
            <v>Negative amounts per transactions “Repo”</v>
          </cell>
        </row>
      </sheetData>
      <sheetData sheetId="1">
        <row r="27">
          <cell r="B27" t="str">
            <v>Negative amounts per transactions “Repo”</v>
          </cell>
        </row>
      </sheetData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Справочник"/>
      <sheetName val="ЯНВАРЬ"/>
      <sheetName val="Транс 03"/>
      <sheetName val="Транс 02"/>
      <sheetName val="Trial Balance"/>
      <sheetName val="gaeshpetco"/>
      <sheetName val="SMSTemp"/>
      <sheetName val="Параметры"/>
      <sheetName val="name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Anlagevermögen"/>
      <sheetName val="XLR_NoRangeSheet"/>
      <sheetName val="Index"/>
      <sheetName val="O-20"/>
      <sheetName val="J-55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Chart"/>
      <sheetName val="КР з.ч"/>
      <sheetName val="Summary of Misstatements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31.12.03"/>
      <sheetName val="Gesamt LI-Klassifizierung"/>
      <sheetName val="ISIN_TRADER"/>
      <sheetName val="Info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Статьи"/>
      <sheetName val="Store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Anlageverm_gen"/>
      <sheetName val="02"/>
      <sheetName val="W-60"/>
      <sheetName val="FSL KZT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список необх. инфо."/>
      <sheetName val="ОС"/>
      <sheetName val="A 1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  <sheetName val="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1450"/>
      <sheetName val="Tickmarks"/>
      <sheetName val="Бонды стр.341"/>
      <sheetName val="Criterion Range"/>
      <sheetName val="курсы"/>
      <sheetName val="OS"/>
      <sheetName val="Добыча нефти4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>
            <v>0</v>
          </cell>
        </row>
      </sheetData>
      <sheetData sheetId="62">
        <row r="1">
          <cell r="A1">
            <v>0</v>
          </cell>
        </row>
      </sheetData>
      <sheetData sheetId="63">
        <row r="1">
          <cell r="A1">
            <v>0</v>
          </cell>
        </row>
      </sheetData>
      <sheetData sheetId="64">
        <row r="1">
          <cell r="A1">
            <v>0</v>
          </cell>
        </row>
      </sheetData>
      <sheetData sheetId="65"/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/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/>
      <sheetData sheetId="72"/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/>
      <sheetData sheetId="76"/>
      <sheetData sheetId="77">
        <row r="1">
          <cell r="A1">
            <v>0</v>
          </cell>
        </row>
      </sheetData>
      <sheetData sheetId="78"/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/>
      <sheetData sheetId="82"/>
      <sheetData sheetId="83">
        <row r="1">
          <cell r="A1">
            <v>0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Дт-К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CF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  <sheetName val="1кв. "/>
      <sheetName val="2кв.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Св план инвес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  <sheetName val="расчет зарплаты"/>
      <sheetName val="Март"/>
      <sheetName val="Сентябрь"/>
      <sheetName val="Квартал"/>
      <sheetName val="Январь"/>
      <sheetName val="Декабрь"/>
      <sheetName val="Ноябрь"/>
      <sheetName val="факт 2005 г."/>
      <sheetName val="ОборБалФормОтч"/>
      <sheetName val="ТитулЛистОтч"/>
      <sheetName val="TS"/>
      <sheetName val="Данные"/>
      <sheetName val="Москва"/>
      <sheetName val="Общий"/>
      <sheetName val="Anlagevermögen"/>
      <sheetName val="ТЭП старая"/>
      <sheetName val="Rollforward"/>
      <sheetName val="P&amp;L"/>
      <sheetName val="Provisions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  <sheetName val="ДДСАБ_09_02_ЮФ"/>
      <sheetName val="Р_35"/>
      <sheetName val="Р_34"/>
      <sheetName val="Закуп"/>
      <sheetName val="Р_27"/>
      <sheetName val="План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8">
          <cell r="C58">
            <v>1459655.7900000066</v>
          </cell>
        </row>
      </sheetData>
      <sheetData sheetId="18" refreshError="1">
        <row r="10">
          <cell r="C10">
            <v>28406.03</v>
          </cell>
        </row>
        <row r="58">
          <cell r="C58">
            <v>1459655.7900000066</v>
          </cell>
        </row>
      </sheetData>
      <sheetData sheetId="19">
        <row r="37">
          <cell r="C37">
            <v>33116.110000000102</v>
          </cell>
        </row>
      </sheetData>
      <sheetData sheetId="20" refreshError="1">
        <row r="10">
          <cell r="C10">
            <v>677461.46</v>
          </cell>
        </row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0">
          <cell r="C10">
            <v>28406.03</v>
          </cell>
        </row>
      </sheetData>
      <sheetData sheetId="52">
        <row r="10">
          <cell r="C10">
            <v>677461.46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  <row r="42">
          <cell r="A42" t="str">
            <v>1741</v>
          </cell>
          <cell r="B42">
            <v>7130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Intercompany transactions"/>
      <sheetName val="Cost 99v98"/>
      <sheetName val="Hidden"/>
      <sheetName val="СписокТЭП"/>
      <sheetName val="#ССЫЛКА"/>
      <sheetName val="из сем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рев дф (1.08.) (3)"/>
      <sheetName val="I. Прогноз доходов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60701"/>
      <sheetName val="Движение ОС"/>
      <sheetName val="I KEY INFORMATION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depreciation testing"/>
      <sheetName val="N-200.1"/>
      <sheetName val="N-500.1"/>
      <sheetName val="тариф"/>
      <sheetName val="#REF!"/>
      <sheetName val="\USER\MANAT\CREDITY\REGION\ARHI"/>
      <sheetName val="PV-date"/>
      <sheetName val="8210.09"/>
      <sheetName val="ОС и ИН (120)"/>
      <sheetName val="технический-НЕ УДАЛЯТЬ"/>
      <sheetName val="_USER_MANAT_CREDITY_REGION_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Форма2"/>
      <sheetName val="СПгнг"/>
      <sheetName val="коэфф"/>
      <sheetName val="Баланс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8"/>
  <sheetViews>
    <sheetView topLeftCell="A25" zoomScale="80" zoomScaleNormal="80" zoomScaleSheetLayoutView="80" workbookViewId="0">
      <selection activeCell="C64" sqref="C64"/>
    </sheetView>
  </sheetViews>
  <sheetFormatPr defaultColWidth="9.140625" defaultRowHeight="12.75"/>
  <cols>
    <col min="1" max="1" width="68" style="1" customWidth="1"/>
    <col min="2" max="2" width="10.7109375" style="1" customWidth="1"/>
    <col min="3" max="3" width="21.7109375" style="146" customWidth="1"/>
    <col min="4" max="4" width="21.7109375" style="29" customWidth="1"/>
    <col min="5" max="16384" width="9.140625" style="1"/>
  </cols>
  <sheetData>
    <row r="1" spans="1:4">
      <c r="C1" s="205"/>
      <c r="D1" s="206"/>
    </row>
    <row r="2" spans="1:4">
      <c r="C2" s="135"/>
      <c r="D2" s="2" t="s">
        <v>0</v>
      </c>
    </row>
    <row r="3" spans="1:4">
      <c r="A3" s="207" t="s">
        <v>190</v>
      </c>
      <c r="B3" s="207"/>
      <c r="C3" s="207"/>
      <c r="D3" s="207"/>
    </row>
    <row r="4" spans="1:4">
      <c r="A4" s="208" t="s">
        <v>1</v>
      </c>
      <c r="B4" s="207"/>
      <c r="C4" s="207"/>
      <c r="D4" s="207"/>
    </row>
    <row r="5" spans="1:4">
      <c r="A5" s="209" t="s">
        <v>2</v>
      </c>
      <c r="B5" s="209"/>
      <c r="C5" s="209"/>
      <c r="D5" s="209"/>
    </row>
    <row r="6" spans="1:4" s="3" customFormat="1">
      <c r="A6" s="207" t="s">
        <v>289</v>
      </c>
      <c r="B6" s="207"/>
      <c r="C6" s="207"/>
      <c r="D6" s="207"/>
    </row>
    <row r="7" spans="1:4">
      <c r="A7" s="3"/>
      <c r="B7" s="3"/>
      <c r="C7" s="136"/>
      <c r="D7" s="4" t="s">
        <v>196</v>
      </c>
    </row>
    <row r="8" spans="1:4" ht="25.5">
      <c r="A8" s="5" t="s">
        <v>3</v>
      </c>
      <c r="B8" s="5" t="s">
        <v>4</v>
      </c>
      <c r="C8" s="137" t="s">
        <v>5</v>
      </c>
      <c r="D8" s="6" t="s">
        <v>6</v>
      </c>
    </row>
    <row r="9" spans="1:4" ht="13.5">
      <c r="A9" s="7">
        <v>1</v>
      </c>
      <c r="B9" s="7">
        <v>2</v>
      </c>
      <c r="C9" s="138">
        <v>3</v>
      </c>
      <c r="D9" s="8">
        <v>4</v>
      </c>
    </row>
    <row r="10" spans="1:4">
      <c r="A10" s="9" t="s">
        <v>7</v>
      </c>
      <c r="B10" s="10"/>
      <c r="C10" s="139"/>
      <c r="D10" s="11"/>
    </row>
    <row r="11" spans="1:4">
      <c r="A11" s="12" t="s">
        <v>8</v>
      </c>
      <c r="B11" s="13">
        <v>1</v>
      </c>
      <c r="C11" s="65">
        <v>19795316</v>
      </c>
      <c r="D11" s="14">
        <v>21800196</v>
      </c>
    </row>
    <row r="12" spans="1:4">
      <c r="A12" s="12" t="s">
        <v>52</v>
      </c>
      <c r="B12" s="13"/>
      <c r="C12" s="65"/>
      <c r="D12" s="14"/>
    </row>
    <row r="13" spans="1:4">
      <c r="A13" s="12" t="s">
        <v>9</v>
      </c>
      <c r="B13" s="15" t="s">
        <v>10</v>
      </c>
      <c r="C13" s="140"/>
      <c r="D13" s="17"/>
    </row>
    <row r="14" spans="1:4" ht="25.5">
      <c r="A14" s="12" t="s">
        <v>11</v>
      </c>
      <c r="B14" s="18" t="s">
        <v>12</v>
      </c>
      <c r="C14" s="65">
        <v>19795316</v>
      </c>
      <c r="D14" s="14">
        <v>21800196</v>
      </c>
    </row>
    <row r="15" spans="1:4">
      <c r="A15" s="20" t="s">
        <v>270</v>
      </c>
      <c r="B15" s="13">
        <v>2</v>
      </c>
      <c r="C15" s="19">
        <v>0</v>
      </c>
      <c r="D15" s="19">
        <v>9234246</v>
      </c>
    </row>
    <row r="16" spans="1:4" ht="26.25" customHeight="1">
      <c r="A16" s="20" t="s">
        <v>271</v>
      </c>
      <c r="B16" s="13">
        <v>3</v>
      </c>
      <c r="C16" s="1"/>
      <c r="D16" s="19"/>
    </row>
    <row r="17" spans="1:4">
      <c r="A17" s="20" t="s">
        <v>272</v>
      </c>
      <c r="B17" s="21" t="s">
        <v>80</v>
      </c>
      <c r="C17" s="19">
        <v>5162117</v>
      </c>
      <c r="D17" s="19">
        <v>0</v>
      </c>
    </row>
    <row r="18" spans="1:4">
      <c r="A18" s="20" t="s">
        <v>273</v>
      </c>
      <c r="B18" s="21" t="s">
        <v>82</v>
      </c>
      <c r="C18" s="19">
        <v>15459503</v>
      </c>
      <c r="D18" s="19">
        <v>0</v>
      </c>
    </row>
    <row r="19" spans="1:4">
      <c r="A19" s="23" t="s">
        <v>195</v>
      </c>
      <c r="B19" s="21" t="s">
        <v>13</v>
      </c>
      <c r="C19" s="19">
        <v>0</v>
      </c>
      <c r="D19" s="19">
        <v>0</v>
      </c>
    </row>
    <row r="20" spans="1:4">
      <c r="A20" s="20" t="s">
        <v>14</v>
      </c>
      <c r="B20" s="13">
        <v>5</v>
      </c>
      <c r="C20" s="19">
        <v>7486552</v>
      </c>
      <c r="D20" s="19">
        <v>8051227</v>
      </c>
    </row>
    <row r="21" spans="1:4" s="22" customFormat="1">
      <c r="A21" s="20" t="s">
        <v>15</v>
      </c>
      <c r="B21" s="13">
        <v>6</v>
      </c>
      <c r="C21" s="19">
        <v>0</v>
      </c>
      <c r="D21" s="19">
        <v>0</v>
      </c>
    </row>
    <row r="22" spans="1:4">
      <c r="A22" s="20" t="s">
        <v>17</v>
      </c>
      <c r="B22" s="13">
        <v>7</v>
      </c>
      <c r="C22" s="19"/>
      <c r="D22" s="19"/>
    </row>
    <row r="23" spans="1:4">
      <c r="A23" s="20" t="s">
        <v>18</v>
      </c>
      <c r="B23" s="13">
        <v>8</v>
      </c>
      <c r="C23" s="19">
        <v>2468345</v>
      </c>
      <c r="D23" s="19">
        <v>6109035</v>
      </c>
    </row>
    <row r="24" spans="1:4">
      <c r="A24" s="20" t="s">
        <v>19</v>
      </c>
      <c r="B24" s="13">
        <v>9</v>
      </c>
      <c r="C24" s="19">
        <v>130155576</v>
      </c>
      <c r="D24" s="19">
        <v>117838422</v>
      </c>
    </row>
    <row r="25" spans="1:4">
      <c r="A25" s="20" t="s">
        <v>20</v>
      </c>
      <c r="B25" s="13">
        <v>10</v>
      </c>
      <c r="C25" s="19">
        <v>50080810</v>
      </c>
      <c r="D25" s="19">
        <v>50049179</v>
      </c>
    </row>
    <row r="26" spans="1:4">
      <c r="A26" s="20" t="s">
        <v>21</v>
      </c>
      <c r="B26" s="13">
        <v>11</v>
      </c>
      <c r="C26" s="19">
        <v>863936</v>
      </c>
      <c r="D26" s="19">
        <v>917489</v>
      </c>
    </row>
    <row r="27" spans="1:4">
      <c r="A27" s="20" t="s">
        <v>22</v>
      </c>
      <c r="B27" s="13">
        <v>12</v>
      </c>
      <c r="C27" s="19">
        <v>0</v>
      </c>
      <c r="D27" s="19">
        <v>0</v>
      </c>
    </row>
    <row r="28" spans="1:4">
      <c r="A28" s="20" t="s">
        <v>23</v>
      </c>
      <c r="B28" s="13">
        <v>13</v>
      </c>
      <c r="C28" s="19">
        <v>12705551</v>
      </c>
      <c r="D28" s="19">
        <v>7957401</v>
      </c>
    </row>
    <row r="29" spans="1:4">
      <c r="A29" s="20" t="s">
        <v>24</v>
      </c>
      <c r="B29" s="13">
        <v>14</v>
      </c>
      <c r="C29" s="19">
        <v>0</v>
      </c>
      <c r="D29" s="19">
        <v>0</v>
      </c>
    </row>
    <row r="30" spans="1:4" s="22" customFormat="1">
      <c r="A30" s="23" t="s">
        <v>25</v>
      </c>
      <c r="B30" s="13">
        <v>15</v>
      </c>
      <c r="C30" s="19">
        <v>148259</v>
      </c>
      <c r="D30" s="19">
        <v>167188</v>
      </c>
    </row>
    <row r="31" spans="1:4">
      <c r="A31" s="24" t="s">
        <v>26</v>
      </c>
      <c r="B31" s="13">
        <v>16</v>
      </c>
      <c r="C31" s="157">
        <v>2135407</v>
      </c>
      <c r="D31" s="19">
        <v>2173139</v>
      </c>
    </row>
    <row r="32" spans="1:4">
      <c r="A32" s="20" t="s">
        <v>27</v>
      </c>
      <c r="B32" s="13">
        <v>17</v>
      </c>
      <c r="C32" s="19">
        <v>2330906</v>
      </c>
      <c r="D32" s="19">
        <v>2701712</v>
      </c>
    </row>
    <row r="33" spans="1:4">
      <c r="A33" s="20" t="s">
        <v>28</v>
      </c>
      <c r="B33" s="13">
        <v>18</v>
      </c>
      <c r="C33" s="19">
        <v>0</v>
      </c>
      <c r="D33" s="19">
        <v>0</v>
      </c>
    </row>
    <row r="34" spans="1:4" s="42" customFormat="1">
      <c r="A34" s="20" t="s">
        <v>29</v>
      </c>
      <c r="B34" s="13">
        <v>19</v>
      </c>
      <c r="C34" s="19">
        <v>9547013</v>
      </c>
      <c r="D34" s="19">
        <v>23485711</v>
      </c>
    </row>
    <row r="35" spans="1:4">
      <c r="A35" s="26" t="s">
        <v>30</v>
      </c>
      <c r="B35" s="5">
        <v>20</v>
      </c>
      <c r="C35" s="66">
        <f>C11+C17+C18+C20+C22+C23+C24+C25+C26+C28+C30+C31+C32+C34+C33</f>
        <v>258339291</v>
      </c>
      <c r="D35" s="66">
        <f>D11+D15+D20+D22+D23+D24+D25+D26+D28+D30+D31+D32+D34+D33</f>
        <v>250484945</v>
      </c>
    </row>
    <row r="36" spans="1:4">
      <c r="A36" s="20"/>
      <c r="B36" s="13"/>
      <c r="C36" s="65"/>
      <c r="D36" s="59"/>
    </row>
    <row r="37" spans="1:4">
      <c r="A37" s="27" t="s">
        <v>31</v>
      </c>
      <c r="B37" s="13"/>
      <c r="C37" s="65"/>
      <c r="D37" s="59"/>
    </row>
    <row r="38" spans="1:4">
      <c r="A38" s="28" t="s">
        <v>32</v>
      </c>
      <c r="B38" s="13">
        <v>21</v>
      </c>
      <c r="C38" s="65"/>
      <c r="D38" s="59"/>
    </row>
    <row r="39" spans="1:4">
      <c r="A39" s="20" t="s">
        <v>195</v>
      </c>
      <c r="B39" s="13">
        <v>22</v>
      </c>
      <c r="C39" s="65"/>
      <c r="D39" s="59"/>
    </row>
    <row r="40" spans="1:4">
      <c r="A40" s="28" t="s">
        <v>33</v>
      </c>
      <c r="B40" s="13">
        <v>23</v>
      </c>
      <c r="C40" s="201">
        <v>49467017</v>
      </c>
      <c r="D40" s="19">
        <v>43177214</v>
      </c>
    </row>
    <row r="41" spans="1:4">
      <c r="A41" s="20" t="s">
        <v>34</v>
      </c>
      <c r="B41" s="13">
        <v>24</v>
      </c>
      <c r="C41" s="19">
        <v>0</v>
      </c>
      <c r="D41" s="19">
        <v>0</v>
      </c>
    </row>
    <row r="42" spans="1:4">
      <c r="A42" s="28" t="s">
        <v>216</v>
      </c>
      <c r="B42" s="13">
        <v>25</v>
      </c>
      <c r="C42" s="19">
        <v>134401338</v>
      </c>
      <c r="D42" s="19">
        <v>136726219</v>
      </c>
    </row>
    <row r="43" spans="1:4">
      <c r="A43" s="28" t="s">
        <v>35</v>
      </c>
      <c r="B43" s="13">
        <v>26</v>
      </c>
      <c r="C43" s="19">
        <v>10971464</v>
      </c>
      <c r="D43" s="19">
        <v>10211079</v>
      </c>
    </row>
    <row r="44" spans="1:4">
      <c r="A44" s="12" t="s">
        <v>36</v>
      </c>
      <c r="B44" s="13">
        <v>27</v>
      </c>
      <c r="C44" s="19">
        <v>0</v>
      </c>
      <c r="D44" s="19">
        <v>0</v>
      </c>
    </row>
    <row r="45" spans="1:4">
      <c r="A45" s="12" t="s">
        <v>37</v>
      </c>
      <c r="B45" s="13">
        <v>28</v>
      </c>
      <c r="C45" s="19">
        <v>1108575</v>
      </c>
      <c r="D45" s="19">
        <v>0</v>
      </c>
    </row>
    <row r="46" spans="1:4">
      <c r="A46" s="12" t="s">
        <v>38</v>
      </c>
      <c r="B46" s="13">
        <v>29</v>
      </c>
      <c r="C46" s="19">
        <v>0</v>
      </c>
      <c r="D46" s="19">
        <v>0</v>
      </c>
    </row>
    <row r="47" spans="1:4">
      <c r="A47" s="20" t="s">
        <v>39</v>
      </c>
      <c r="B47" s="13">
        <v>30</v>
      </c>
      <c r="C47" s="64">
        <v>62156</v>
      </c>
      <c r="D47" s="19">
        <v>62680</v>
      </c>
    </row>
    <row r="48" spans="1:4">
      <c r="A48" s="20" t="s">
        <v>40</v>
      </c>
      <c r="B48" s="162">
        <v>31</v>
      </c>
      <c r="C48" s="19">
        <v>1457667</v>
      </c>
      <c r="D48" s="64">
        <v>1309953</v>
      </c>
    </row>
    <row r="49" spans="1:5">
      <c r="A49" s="20" t="s">
        <v>41</v>
      </c>
      <c r="B49" s="162">
        <v>32</v>
      </c>
      <c r="C49" s="65">
        <v>232551</v>
      </c>
      <c r="D49" s="19">
        <v>188307</v>
      </c>
    </row>
    <row r="50" spans="1:5">
      <c r="A50" s="26" t="s">
        <v>42</v>
      </c>
      <c r="B50" s="5">
        <v>33</v>
      </c>
      <c r="C50" s="66">
        <f>SUM(C40:C49)</f>
        <v>197700768</v>
      </c>
      <c r="D50" s="66">
        <f>D40+D42+D43+D46+D47+D48+D49</f>
        <v>191675452</v>
      </c>
    </row>
    <row r="51" spans="1:5">
      <c r="A51" s="26"/>
      <c r="B51" s="13"/>
      <c r="C51" s="65"/>
      <c r="D51" s="59"/>
    </row>
    <row r="52" spans="1:5">
      <c r="A52" s="26" t="s">
        <v>43</v>
      </c>
      <c r="B52" s="13"/>
      <c r="C52" s="65"/>
      <c r="D52" s="61"/>
    </row>
    <row r="53" spans="1:5">
      <c r="A53" s="20" t="s">
        <v>44</v>
      </c>
      <c r="B53" s="13">
        <v>34</v>
      </c>
      <c r="C53" s="19">
        <v>63326461</v>
      </c>
      <c r="D53" s="61">
        <v>63326461</v>
      </c>
    </row>
    <row r="54" spans="1:5">
      <c r="A54" s="20" t="s">
        <v>52</v>
      </c>
      <c r="B54" s="13"/>
      <c r="C54" s="19">
        <v>0</v>
      </c>
      <c r="D54" s="59">
        <v>0</v>
      </c>
    </row>
    <row r="55" spans="1:5">
      <c r="A55" s="28" t="s">
        <v>45</v>
      </c>
      <c r="B55" s="21" t="s">
        <v>274</v>
      </c>
      <c r="C55" s="19">
        <v>63326461</v>
      </c>
      <c r="D55" s="19">
        <v>63326461</v>
      </c>
    </row>
    <row r="56" spans="1:5">
      <c r="A56" s="20" t="s">
        <v>46</v>
      </c>
      <c r="B56" s="21" t="s">
        <v>275</v>
      </c>
      <c r="C56" s="19">
        <v>0</v>
      </c>
      <c r="D56" s="19">
        <v>0</v>
      </c>
    </row>
    <row r="57" spans="1:5">
      <c r="A57" s="20" t="s">
        <v>47</v>
      </c>
      <c r="B57" s="13">
        <v>35</v>
      </c>
      <c r="C57" s="19">
        <v>5822856</v>
      </c>
      <c r="D57" s="19">
        <v>5822856</v>
      </c>
    </row>
    <row r="58" spans="1:5">
      <c r="A58" s="20" t="s">
        <v>48</v>
      </c>
      <c r="B58" s="13">
        <v>36</v>
      </c>
      <c r="C58" s="19">
        <v>-2597522</v>
      </c>
      <c r="D58" s="19">
        <v>-2597522</v>
      </c>
    </row>
    <row r="59" spans="1:5">
      <c r="A59" s="20" t="s">
        <v>49</v>
      </c>
      <c r="B59" s="13">
        <v>37</v>
      </c>
      <c r="C59" s="19">
        <v>2734447</v>
      </c>
      <c r="D59" s="19">
        <v>2734447</v>
      </c>
      <c r="E59" s="25"/>
    </row>
    <row r="60" spans="1:5">
      <c r="A60" s="20" t="s">
        <v>50</v>
      </c>
      <c r="B60" s="13">
        <v>38</v>
      </c>
      <c r="C60" s="19">
        <v>0</v>
      </c>
      <c r="D60" s="19">
        <v>-1366764</v>
      </c>
    </row>
    <row r="61" spans="1:5">
      <c r="A61" s="20" t="s">
        <v>51</v>
      </c>
      <c r="B61" s="18" t="s">
        <v>276</v>
      </c>
      <c r="C61" s="19">
        <v>-8647719</v>
      </c>
      <c r="D61" s="64">
        <v>-9109985</v>
      </c>
    </row>
    <row r="62" spans="1:5">
      <c r="A62" s="20" t="s">
        <v>52</v>
      </c>
      <c r="B62" s="18"/>
      <c r="C62" s="19">
        <v>0</v>
      </c>
      <c r="D62" s="59"/>
    </row>
    <row r="63" spans="1:5">
      <c r="A63" s="16" t="s">
        <v>53</v>
      </c>
      <c r="B63" s="18" t="s">
        <v>277</v>
      </c>
      <c r="C63" s="65">
        <v>-11386748</v>
      </c>
      <c r="D63" s="19">
        <v>-12805108</v>
      </c>
    </row>
    <row r="64" spans="1:5">
      <c r="A64" s="20" t="s">
        <v>54</v>
      </c>
      <c r="B64" s="18" t="s">
        <v>278</v>
      </c>
      <c r="C64" s="65">
        <v>2739029</v>
      </c>
      <c r="D64" s="19">
        <v>3695123</v>
      </c>
    </row>
    <row r="65" spans="1:4">
      <c r="A65" s="26" t="s">
        <v>56</v>
      </c>
      <c r="B65" s="30">
        <v>40</v>
      </c>
      <c r="C65" s="58">
        <f>C53+C57+C58+C59+C60+C61</f>
        <v>60638523</v>
      </c>
      <c r="D65" s="58">
        <f>D53+D57+D58+D59+D60+D61</f>
        <v>58809493</v>
      </c>
    </row>
    <row r="66" spans="1:4">
      <c r="A66" s="26"/>
      <c r="B66" s="30"/>
      <c r="C66" s="159"/>
      <c r="D66" s="60"/>
    </row>
    <row r="67" spans="1:4">
      <c r="A67" s="26" t="s">
        <v>197</v>
      </c>
      <c r="B67" s="30">
        <v>42</v>
      </c>
      <c r="C67" s="160">
        <f>C50+C65</f>
        <v>258339291</v>
      </c>
      <c r="D67" s="160">
        <f>D50+D65</f>
        <v>250484945</v>
      </c>
    </row>
    <row r="68" spans="1:4">
      <c r="A68" s="26"/>
      <c r="B68" s="174"/>
      <c r="C68" s="175"/>
      <c r="D68" s="175"/>
    </row>
    <row r="69" spans="1:4">
      <c r="A69" s="173" t="s">
        <v>226</v>
      </c>
      <c r="B69" s="56" t="s">
        <v>227</v>
      </c>
      <c r="C69" s="58">
        <v>9947</v>
      </c>
      <c r="D69" s="200">
        <v>9643</v>
      </c>
    </row>
    <row r="70" spans="1:4">
      <c r="A70" s="32"/>
      <c r="B70" s="33"/>
      <c r="C70" s="141"/>
    </row>
    <row r="71" spans="1:4" ht="15">
      <c r="A71" s="37"/>
      <c r="B71" s="38"/>
      <c r="C71" s="142"/>
      <c r="D71" s="34"/>
    </row>
    <row r="72" spans="1:4">
      <c r="A72" s="161" t="s">
        <v>192</v>
      </c>
      <c r="B72" s="161"/>
      <c r="C72" s="161"/>
      <c r="D72" s="161"/>
    </row>
    <row r="73" spans="1:4" ht="15">
      <c r="A73" s="38"/>
      <c r="B73" s="38"/>
      <c r="C73" s="142"/>
      <c r="D73" s="34"/>
    </row>
    <row r="74" spans="1:4" ht="15">
      <c r="A74" s="38"/>
      <c r="B74" s="38"/>
      <c r="C74" s="142"/>
      <c r="D74" s="199"/>
    </row>
    <row r="75" spans="1:4" ht="15">
      <c r="A75" s="39" t="s">
        <v>266</v>
      </c>
      <c r="B75" s="31"/>
      <c r="C75" s="143"/>
      <c r="D75" s="38"/>
    </row>
    <row r="76" spans="1:4" ht="15">
      <c r="A76" s="39"/>
      <c r="B76" s="38"/>
      <c r="C76" s="144"/>
      <c r="D76" s="31"/>
    </row>
    <row r="77" spans="1:4" s="36" customFormat="1" ht="15">
      <c r="A77" s="33" t="s">
        <v>260</v>
      </c>
      <c r="B77" s="31"/>
      <c r="C77" s="143"/>
      <c r="D77" s="38"/>
    </row>
    <row r="78" spans="1:4" s="36" customFormat="1" ht="15">
      <c r="A78" s="38"/>
      <c r="B78" s="38"/>
      <c r="C78" s="142"/>
      <c r="D78" s="31"/>
    </row>
    <row r="79" spans="1:4" s="36" customFormat="1" ht="15">
      <c r="A79" s="33" t="s">
        <v>287</v>
      </c>
      <c r="B79" s="38"/>
      <c r="C79" s="144"/>
      <c r="D79" s="38"/>
    </row>
    <row r="80" spans="1:4" s="36" customFormat="1" ht="15">
      <c r="A80" s="33"/>
      <c r="B80" s="38"/>
      <c r="C80" s="142"/>
      <c r="D80" s="38"/>
    </row>
    <row r="81" spans="1:4" s="36" customFormat="1" ht="15">
      <c r="A81" s="33" t="s">
        <v>151</v>
      </c>
      <c r="B81" s="38"/>
      <c r="C81" s="142"/>
      <c r="D81" s="38"/>
    </row>
    <row r="82" spans="1:4" s="36" customFormat="1" ht="15">
      <c r="A82" s="42"/>
      <c r="B82" s="42"/>
      <c r="C82" s="145"/>
      <c r="D82" s="38"/>
    </row>
    <row r="83" spans="1:4" s="36" customFormat="1" ht="15">
      <c r="A83" s="1"/>
      <c r="B83" s="1"/>
      <c r="C83" s="146"/>
      <c r="D83" s="43"/>
    </row>
    <row r="84" spans="1:4" s="36" customFormat="1" ht="15">
      <c r="A84" s="1"/>
      <c r="B84" s="1"/>
      <c r="C84" s="146"/>
      <c r="D84" s="29"/>
    </row>
    <row r="85" spans="1:4" s="36" customFormat="1" ht="15">
      <c r="A85" s="1"/>
      <c r="B85" s="1"/>
      <c r="C85" s="146"/>
      <c r="D85" s="29"/>
    </row>
    <row r="86" spans="1:4" s="36" customFormat="1" ht="15">
      <c r="A86" s="1"/>
      <c r="B86" s="1"/>
      <c r="C86" s="146"/>
      <c r="D86" s="29"/>
    </row>
    <row r="87" spans="1:4" s="36" customFormat="1" ht="15">
      <c r="A87" s="1"/>
      <c r="B87" s="25"/>
      <c r="C87" s="146"/>
      <c r="D87" s="29"/>
    </row>
    <row r="88" spans="1:4" s="36" customFormat="1" ht="15">
      <c r="A88" s="1"/>
      <c r="B88" s="1"/>
      <c r="C88" s="146"/>
      <c r="D88" s="29"/>
    </row>
  </sheetData>
  <mergeCells count="5">
    <mergeCell ref="C1:D1"/>
    <mergeCell ref="A3:D3"/>
    <mergeCell ref="A4:D4"/>
    <mergeCell ref="A5:D5"/>
    <mergeCell ref="A6:D6"/>
  </mergeCells>
  <pageMargins left="0.78740157480314965" right="0.39370078740157483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0"/>
  <sheetViews>
    <sheetView tabSelected="1" topLeftCell="A46" zoomScale="85" zoomScaleNormal="85" zoomScaleSheetLayoutView="70" workbookViewId="0">
      <selection activeCell="J72" sqref="J72"/>
    </sheetView>
  </sheetViews>
  <sheetFormatPr defaultColWidth="9.140625" defaultRowHeight="12.75"/>
  <cols>
    <col min="1" max="1" width="51.28515625" style="45" customWidth="1"/>
    <col min="2" max="2" width="14.28515625" style="45" customWidth="1"/>
    <col min="3" max="3" width="9.42578125" style="45" customWidth="1"/>
    <col min="4" max="4" width="14.28515625" style="45" customWidth="1"/>
    <col min="5" max="5" width="17.28515625" style="45" customWidth="1"/>
    <col min="6" max="6" width="20.5703125" style="45" customWidth="1"/>
    <col min="7" max="7" width="9.140625" style="163"/>
    <col min="8" max="16384" width="9.140625" style="45"/>
  </cols>
  <sheetData>
    <row r="1" spans="1:6">
      <c r="A1" s="44"/>
      <c r="B1" s="44"/>
      <c r="C1" s="44"/>
      <c r="D1" s="44"/>
      <c r="E1" s="44"/>
      <c r="F1" s="44"/>
    </row>
    <row r="2" spans="1:6">
      <c r="A2" s="44"/>
      <c r="B2" s="44"/>
      <c r="C2" s="44"/>
      <c r="D2" s="44"/>
      <c r="E2" s="44"/>
      <c r="F2" s="46" t="s">
        <v>57</v>
      </c>
    </row>
    <row r="3" spans="1:6">
      <c r="A3" s="241" t="s">
        <v>191</v>
      </c>
      <c r="B3" s="241"/>
      <c r="C3" s="241"/>
      <c r="D3" s="241"/>
      <c r="E3" s="241"/>
      <c r="F3" s="241"/>
    </row>
    <row r="4" spans="1:6">
      <c r="A4" s="208" t="s">
        <v>1</v>
      </c>
      <c r="B4" s="208"/>
      <c r="C4" s="208"/>
      <c r="D4" s="208"/>
      <c r="E4" s="208"/>
      <c r="F4" s="208"/>
    </row>
    <row r="5" spans="1:6">
      <c r="A5" s="242" t="s">
        <v>58</v>
      </c>
      <c r="B5" s="242"/>
      <c r="C5" s="242"/>
      <c r="D5" s="242"/>
      <c r="E5" s="242"/>
      <c r="F5" s="242"/>
    </row>
    <row r="6" spans="1:6">
      <c r="A6" s="241" t="str">
        <f>'форма 1'!A6:D6</f>
        <v xml:space="preserve"> по состоянию на "01" июля 2018 года</v>
      </c>
      <c r="B6" s="241"/>
      <c r="C6" s="241"/>
      <c r="D6" s="241"/>
      <c r="E6" s="241"/>
      <c r="F6" s="241"/>
    </row>
    <row r="7" spans="1:6">
      <c r="A7" s="240" t="s">
        <v>59</v>
      </c>
      <c r="B7" s="240"/>
      <c r="C7" s="240"/>
      <c r="D7" s="240"/>
      <c r="E7" s="240"/>
      <c r="F7" s="240"/>
    </row>
    <row r="8" spans="1:6" ht="65.25" customHeight="1">
      <c r="A8" s="243" t="s">
        <v>3</v>
      </c>
      <c r="B8" s="244"/>
      <c r="C8" s="245"/>
      <c r="D8" s="47" t="s">
        <v>60</v>
      </c>
      <c r="E8" s="47" t="s">
        <v>61</v>
      </c>
      <c r="F8" s="47" t="s">
        <v>62</v>
      </c>
    </row>
    <row r="9" spans="1:6" ht="13.5">
      <c r="A9" s="246">
        <v>1</v>
      </c>
      <c r="B9" s="247"/>
      <c r="C9" s="248"/>
      <c r="D9" s="48">
        <v>2</v>
      </c>
      <c r="E9" s="48" t="s">
        <v>63</v>
      </c>
      <c r="F9" s="48" t="s">
        <v>13</v>
      </c>
    </row>
    <row r="10" spans="1:6">
      <c r="A10" s="214" t="s">
        <v>198</v>
      </c>
      <c r="B10" s="215"/>
      <c r="C10" s="216"/>
      <c r="D10" s="49" t="s">
        <v>64</v>
      </c>
      <c r="E10" s="50">
        <f>E12+E13+E14+E15+E16+E17</f>
        <v>8880696</v>
      </c>
      <c r="F10" s="50">
        <f>F12+F13+F14+F15+F16+F17+F18</f>
        <v>8335270</v>
      </c>
    </row>
    <row r="11" spans="1:6">
      <c r="A11" s="214" t="s">
        <v>52</v>
      </c>
      <c r="B11" s="215"/>
      <c r="C11" s="216"/>
      <c r="D11" s="49"/>
      <c r="E11" s="51"/>
      <c r="F11" s="51"/>
    </row>
    <row r="12" spans="1:6">
      <c r="A12" s="214" t="s">
        <v>65</v>
      </c>
      <c r="B12" s="215"/>
      <c r="C12" s="216"/>
      <c r="D12" s="49" t="s">
        <v>10</v>
      </c>
      <c r="E12" s="19">
        <v>566069</v>
      </c>
      <c r="F12" s="19">
        <v>1747580</v>
      </c>
    </row>
    <row r="13" spans="1:6">
      <c r="A13" s="214" t="s">
        <v>66</v>
      </c>
      <c r="B13" s="215"/>
      <c r="C13" s="216"/>
      <c r="D13" s="49" t="s">
        <v>12</v>
      </c>
      <c r="E13" s="19">
        <v>204828</v>
      </c>
      <c r="F13" s="19">
        <v>1902</v>
      </c>
    </row>
    <row r="14" spans="1:6">
      <c r="A14" s="214" t="s">
        <v>224</v>
      </c>
      <c r="B14" s="215"/>
      <c r="C14" s="216"/>
      <c r="D14" s="49" t="s">
        <v>67</v>
      </c>
      <c r="E14" s="19">
        <v>2893433</v>
      </c>
      <c r="F14" s="19">
        <v>3051146</v>
      </c>
    </row>
    <row r="15" spans="1:6">
      <c r="A15" s="214" t="s">
        <v>68</v>
      </c>
      <c r="B15" s="215"/>
      <c r="C15" s="216"/>
      <c r="D15" s="49" t="s">
        <v>69</v>
      </c>
      <c r="E15" s="19">
        <v>3816388</v>
      </c>
      <c r="F15" s="19">
        <v>2912661</v>
      </c>
    </row>
    <row r="16" spans="1:6">
      <c r="A16" s="214" t="s">
        <v>70</v>
      </c>
      <c r="B16" s="215"/>
      <c r="C16" s="216"/>
      <c r="D16" s="49" t="s">
        <v>71</v>
      </c>
      <c r="E16" s="19">
        <v>1021165</v>
      </c>
      <c r="F16" s="19">
        <v>621981</v>
      </c>
    </row>
    <row r="17" spans="1:6">
      <c r="A17" s="214" t="s">
        <v>72</v>
      </c>
      <c r="B17" s="215"/>
      <c r="C17" s="216"/>
      <c r="D17" s="49" t="s">
        <v>73</v>
      </c>
      <c r="E17" s="19">
        <v>378813</v>
      </c>
      <c r="F17" s="19">
        <v>0</v>
      </c>
    </row>
    <row r="18" spans="1:6">
      <c r="A18" s="214" t="s">
        <v>74</v>
      </c>
      <c r="B18" s="215"/>
      <c r="C18" s="216"/>
      <c r="D18" s="49" t="s">
        <v>75</v>
      </c>
      <c r="E18" s="19"/>
      <c r="F18" s="19"/>
    </row>
    <row r="19" spans="1:6">
      <c r="A19" s="214" t="s">
        <v>76</v>
      </c>
      <c r="B19" s="215"/>
      <c r="C19" s="216"/>
      <c r="D19" s="49" t="s">
        <v>77</v>
      </c>
      <c r="E19" s="51"/>
      <c r="F19" s="51"/>
    </row>
    <row r="20" spans="1:6" ht="12.75" customHeight="1">
      <c r="A20" s="214" t="s">
        <v>78</v>
      </c>
      <c r="B20" s="215"/>
      <c r="C20" s="216"/>
      <c r="D20" s="49" t="s">
        <v>63</v>
      </c>
      <c r="E20" s="51"/>
      <c r="F20" s="51"/>
    </row>
    <row r="21" spans="1:6">
      <c r="A21" s="214" t="s">
        <v>52</v>
      </c>
      <c r="B21" s="215"/>
      <c r="C21" s="216"/>
      <c r="D21" s="49"/>
      <c r="E21" s="51"/>
      <c r="F21" s="51"/>
    </row>
    <row r="22" spans="1:6">
      <c r="A22" s="214" t="s">
        <v>79</v>
      </c>
      <c r="B22" s="215"/>
      <c r="C22" s="216"/>
      <c r="D22" s="49" t="s">
        <v>80</v>
      </c>
      <c r="E22" s="51"/>
      <c r="F22" s="51"/>
    </row>
    <row r="23" spans="1:6">
      <c r="A23" s="214" t="s">
        <v>81</v>
      </c>
      <c r="B23" s="215"/>
      <c r="C23" s="216"/>
      <c r="D23" s="49" t="s">
        <v>82</v>
      </c>
      <c r="E23" s="51"/>
      <c r="F23" s="51"/>
    </row>
    <row r="24" spans="1:6">
      <c r="A24" s="214" t="s">
        <v>83</v>
      </c>
      <c r="B24" s="215"/>
      <c r="C24" s="216"/>
      <c r="D24" s="49" t="s">
        <v>84</v>
      </c>
      <c r="E24" s="51"/>
      <c r="F24" s="51"/>
    </row>
    <row r="25" spans="1:6">
      <c r="A25" s="214" t="s">
        <v>85</v>
      </c>
      <c r="B25" s="215"/>
      <c r="C25" s="216"/>
      <c r="D25" s="49" t="s">
        <v>86</v>
      </c>
      <c r="E25" s="51"/>
      <c r="F25" s="51"/>
    </row>
    <row r="26" spans="1:6">
      <c r="A26" s="214" t="s">
        <v>87</v>
      </c>
      <c r="B26" s="215"/>
      <c r="C26" s="216"/>
      <c r="D26" s="49" t="s">
        <v>88</v>
      </c>
      <c r="E26" s="51"/>
      <c r="F26" s="51"/>
    </row>
    <row r="27" spans="1:6" ht="12.75" customHeight="1">
      <c r="A27" s="214" t="s">
        <v>89</v>
      </c>
      <c r="B27" s="215"/>
      <c r="C27" s="216"/>
      <c r="D27" s="49" t="s">
        <v>90</v>
      </c>
      <c r="E27" s="51"/>
      <c r="F27" s="51"/>
    </row>
    <row r="28" spans="1:6">
      <c r="A28" s="214" t="s">
        <v>91</v>
      </c>
      <c r="B28" s="215"/>
      <c r="C28" s="216"/>
      <c r="D28" s="49" t="s">
        <v>13</v>
      </c>
      <c r="E28" s="50">
        <f>E31</f>
        <v>413526</v>
      </c>
      <c r="F28" s="50">
        <f>F30</f>
        <v>0</v>
      </c>
    </row>
    <row r="29" spans="1:6">
      <c r="A29" s="214" t="s">
        <v>52</v>
      </c>
      <c r="B29" s="215"/>
      <c r="C29" s="216"/>
      <c r="D29" s="49"/>
      <c r="E29" s="51"/>
      <c r="F29" s="51"/>
    </row>
    <row r="30" spans="1:6" ht="12.75" customHeight="1">
      <c r="A30" s="214" t="s">
        <v>92</v>
      </c>
      <c r="B30" s="215"/>
      <c r="C30" s="216"/>
      <c r="D30" s="49" t="s">
        <v>93</v>
      </c>
      <c r="E30" s="51"/>
      <c r="F30" s="51"/>
    </row>
    <row r="31" spans="1:6" ht="39" customHeight="1">
      <c r="A31" s="214" t="s">
        <v>94</v>
      </c>
      <c r="B31" s="215"/>
      <c r="C31" s="216"/>
      <c r="D31" s="49" t="s">
        <v>95</v>
      </c>
      <c r="E31" s="51">
        <v>413526</v>
      </c>
      <c r="F31" s="51"/>
    </row>
    <row r="32" spans="1:6" ht="12.75" customHeight="1">
      <c r="A32" s="214" t="s">
        <v>96</v>
      </c>
      <c r="B32" s="215"/>
      <c r="C32" s="216"/>
      <c r="D32" s="49" t="s">
        <v>97</v>
      </c>
      <c r="E32" s="19">
        <v>-18645</v>
      </c>
      <c r="F32" s="19">
        <v>-1323</v>
      </c>
    </row>
    <row r="33" spans="1:6" ht="12.75" customHeight="1">
      <c r="A33" s="214" t="s">
        <v>199</v>
      </c>
      <c r="B33" s="215"/>
      <c r="C33" s="216"/>
      <c r="D33" s="49" t="s">
        <v>98</v>
      </c>
      <c r="E33" s="148">
        <v>2353353</v>
      </c>
      <c r="F33" s="19">
        <v>1812433</v>
      </c>
    </row>
    <row r="34" spans="1:6">
      <c r="A34" s="214" t="s">
        <v>200</v>
      </c>
      <c r="B34" s="215"/>
      <c r="C34" s="216"/>
      <c r="D34" s="49" t="s">
        <v>99</v>
      </c>
      <c r="E34" s="148">
        <v>0</v>
      </c>
      <c r="F34" s="19"/>
    </row>
    <row r="35" spans="1:6" ht="12.75" customHeight="1">
      <c r="A35" s="214" t="s">
        <v>201</v>
      </c>
      <c r="B35" s="215"/>
      <c r="C35" s="216"/>
      <c r="D35" s="49" t="s">
        <v>16</v>
      </c>
      <c r="E35" s="19">
        <v>0</v>
      </c>
      <c r="F35" s="19"/>
    </row>
    <row r="36" spans="1:6">
      <c r="A36" s="214" t="s">
        <v>202</v>
      </c>
      <c r="B36" s="215"/>
      <c r="C36" s="216"/>
      <c r="D36" s="49" t="s">
        <v>101</v>
      </c>
      <c r="E36" s="19">
        <v>58371</v>
      </c>
      <c r="F36" s="19">
        <v>1438</v>
      </c>
    </row>
    <row r="37" spans="1:6">
      <c r="A37" s="236" t="s">
        <v>100</v>
      </c>
      <c r="B37" s="237"/>
      <c r="C37" s="238"/>
      <c r="D37" s="49" t="s">
        <v>102</v>
      </c>
      <c r="E37" s="19">
        <v>263812</v>
      </c>
      <c r="F37" s="19">
        <v>609400</v>
      </c>
    </row>
    <row r="38" spans="1:6">
      <c r="A38" s="221" t="s">
        <v>203</v>
      </c>
      <c r="B38" s="222"/>
      <c r="C38" s="223"/>
      <c r="D38" s="47" t="s">
        <v>104</v>
      </c>
      <c r="E38" s="52">
        <f>E37+E36+E33+E32+E10+E28</f>
        <v>11951113</v>
      </c>
      <c r="F38" s="52">
        <f>F37+F36+F33+F32+F10+F28</f>
        <v>10757218</v>
      </c>
    </row>
    <row r="39" spans="1:6">
      <c r="A39" s="214"/>
      <c r="B39" s="215"/>
      <c r="C39" s="216"/>
      <c r="D39" s="49"/>
      <c r="E39" s="51"/>
      <c r="F39" s="51"/>
    </row>
    <row r="40" spans="1:6">
      <c r="A40" s="214" t="s">
        <v>103</v>
      </c>
      <c r="B40" s="215"/>
      <c r="C40" s="216"/>
      <c r="D40" s="49" t="s">
        <v>112</v>
      </c>
      <c r="E40" s="50">
        <f>E43+E45+E47</f>
        <v>4054644</v>
      </c>
      <c r="F40" s="50">
        <f>F43+F45+F47</f>
        <v>3356328</v>
      </c>
    </row>
    <row r="41" spans="1:6">
      <c r="A41" s="214" t="s">
        <v>52</v>
      </c>
      <c r="B41" s="215"/>
      <c r="C41" s="216"/>
      <c r="D41" s="49"/>
      <c r="E41" s="51"/>
      <c r="F41" s="51"/>
    </row>
    <row r="42" spans="1:6">
      <c r="A42" s="214" t="s">
        <v>105</v>
      </c>
      <c r="B42" s="215"/>
      <c r="C42" s="216"/>
      <c r="D42" s="49" t="s">
        <v>114</v>
      </c>
      <c r="E42" s="51"/>
      <c r="F42" s="51"/>
    </row>
    <row r="43" spans="1:6">
      <c r="A43" s="214" t="s">
        <v>106</v>
      </c>
      <c r="B43" s="215"/>
      <c r="C43" s="216"/>
      <c r="D43" s="49" t="s">
        <v>116</v>
      </c>
      <c r="E43" s="19">
        <v>1223139</v>
      </c>
      <c r="F43" s="19">
        <v>1290340</v>
      </c>
    </row>
    <row r="44" spans="1:6">
      <c r="A44" s="214" t="s">
        <v>107</v>
      </c>
      <c r="B44" s="215"/>
      <c r="C44" s="216"/>
      <c r="D44" s="49" t="s">
        <v>204</v>
      </c>
      <c r="E44" s="19">
        <v>0</v>
      </c>
      <c r="F44" s="19"/>
    </row>
    <row r="45" spans="1:6">
      <c r="A45" s="214" t="s">
        <v>108</v>
      </c>
      <c r="B45" s="215"/>
      <c r="C45" s="216"/>
      <c r="D45" s="49" t="s">
        <v>205</v>
      </c>
      <c r="E45" s="19">
        <v>2664466</v>
      </c>
      <c r="F45" s="19">
        <v>1623780</v>
      </c>
    </row>
    <row r="46" spans="1:6">
      <c r="A46" s="214" t="s">
        <v>109</v>
      </c>
      <c r="B46" s="215"/>
      <c r="C46" s="216"/>
      <c r="D46" s="49" t="s">
        <v>206</v>
      </c>
      <c r="E46" s="19">
        <v>0</v>
      </c>
      <c r="F46" s="19"/>
    </row>
    <row r="47" spans="1:6">
      <c r="A47" s="214" t="s">
        <v>110</v>
      </c>
      <c r="B47" s="215"/>
      <c r="C47" s="216"/>
      <c r="D47" s="49" t="s">
        <v>207</v>
      </c>
      <c r="E47" s="19">
        <v>167039</v>
      </c>
      <c r="F47" s="19">
        <v>442208</v>
      </c>
    </row>
    <row r="48" spans="1:6">
      <c r="A48" s="214" t="s">
        <v>111</v>
      </c>
      <c r="B48" s="215"/>
      <c r="C48" s="216"/>
      <c r="D48" s="49" t="s">
        <v>118</v>
      </c>
      <c r="E48" s="19">
        <v>101682</v>
      </c>
      <c r="F48" s="19">
        <v>109239</v>
      </c>
    </row>
    <row r="49" spans="1:6">
      <c r="A49" s="214" t="s">
        <v>52</v>
      </c>
      <c r="B49" s="215"/>
      <c r="C49" s="216"/>
      <c r="D49" s="49"/>
      <c r="E49" s="51"/>
      <c r="F49" s="51"/>
    </row>
    <row r="50" spans="1:6">
      <c r="A50" s="214" t="s">
        <v>113</v>
      </c>
      <c r="B50" s="215"/>
      <c r="C50" s="216"/>
      <c r="D50" s="49" t="s">
        <v>120</v>
      </c>
      <c r="E50" s="51"/>
      <c r="F50" s="51"/>
    </row>
    <row r="51" spans="1:6">
      <c r="A51" s="214" t="s">
        <v>115</v>
      </c>
      <c r="B51" s="215"/>
      <c r="C51" s="216"/>
      <c r="D51" s="49" t="s">
        <v>122</v>
      </c>
      <c r="E51" s="51"/>
      <c r="F51" s="51"/>
    </row>
    <row r="52" spans="1:6" ht="12.75" customHeight="1">
      <c r="A52" s="214" t="s">
        <v>117</v>
      </c>
      <c r="B52" s="215"/>
      <c r="C52" s="216"/>
      <c r="D52" s="49" t="s">
        <v>127</v>
      </c>
      <c r="E52" s="50">
        <f>E54</f>
        <v>772</v>
      </c>
      <c r="F52" s="50">
        <f>F54</f>
        <v>490</v>
      </c>
    </row>
    <row r="53" spans="1:6">
      <c r="A53" s="214" t="s">
        <v>52</v>
      </c>
      <c r="B53" s="215"/>
      <c r="C53" s="216"/>
      <c r="D53" s="49"/>
      <c r="E53" s="51"/>
      <c r="F53" s="51">
        <v>0</v>
      </c>
    </row>
    <row r="54" spans="1:6">
      <c r="A54" s="214" t="s">
        <v>119</v>
      </c>
      <c r="B54" s="215"/>
      <c r="C54" s="216"/>
      <c r="D54" s="49" t="s">
        <v>129</v>
      </c>
      <c r="E54" s="158">
        <v>772</v>
      </c>
      <c r="F54" s="19">
        <v>490</v>
      </c>
    </row>
    <row r="55" spans="1:6">
      <c r="A55" s="214" t="s">
        <v>121</v>
      </c>
      <c r="B55" s="215"/>
      <c r="C55" s="216"/>
      <c r="D55" s="49" t="s">
        <v>131</v>
      </c>
      <c r="E55" s="51"/>
      <c r="F55" s="51"/>
    </row>
    <row r="56" spans="1:6">
      <c r="A56" s="214" t="s">
        <v>123</v>
      </c>
      <c r="B56" s="215"/>
      <c r="C56" s="216"/>
      <c r="D56" s="49" t="s">
        <v>133</v>
      </c>
      <c r="E56" s="51"/>
      <c r="F56" s="51"/>
    </row>
    <row r="57" spans="1:6">
      <c r="A57" s="214" t="s">
        <v>124</v>
      </c>
      <c r="B57" s="215"/>
      <c r="C57" s="216"/>
      <c r="D57" s="49" t="s">
        <v>135</v>
      </c>
      <c r="E57" s="51"/>
      <c r="F57" s="51"/>
    </row>
    <row r="58" spans="1:6">
      <c r="A58" s="214" t="s">
        <v>125</v>
      </c>
      <c r="B58" s="215"/>
      <c r="C58" s="216"/>
      <c r="D58" s="49" t="s">
        <v>208</v>
      </c>
      <c r="E58" s="51"/>
      <c r="F58" s="51"/>
    </row>
    <row r="59" spans="1:6" ht="12.75" customHeight="1">
      <c r="A59" s="236" t="s">
        <v>209</v>
      </c>
      <c r="B59" s="237"/>
      <c r="C59" s="238"/>
      <c r="D59" s="49" t="s">
        <v>137</v>
      </c>
      <c r="E59" s="61">
        <v>3082249</v>
      </c>
      <c r="F59" s="51">
        <v>2874755</v>
      </c>
    </row>
    <row r="60" spans="1:6">
      <c r="A60" s="214" t="s">
        <v>126</v>
      </c>
      <c r="B60" s="215"/>
      <c r="C60" s="216"/>
      <c r="D60" s="49" t="s">
        <v>139</v>
      </c>
      <c r="E60" s="50">
        <f>E62+E63+E65</f>
        <v>972090</v>
      </c>
      <c r="F60" s="50">
        <f>F62+F63+F65</f>
        <v>1024197</v>
      </c>
    </row>
    <row r="61" spans="1:6">
      <c r="A61" s="214" t="s">
        <v>52</v>
      </c>
      <c r="B61" s="215"/>
      <c r="C61" s="216"/>
      <c r="D61" s="49"/>
      <c r="E61" s="51"/>
      <c r="F61" s="51"/>
    </row>
    <row r="62" spans="1:6">
      <c r="A62" s="214" t="s">
        <v>128</v>
      </c>
      <c r="B62" s="215"/>
      <c r="C62" s="216"/>
      <c r="D62" s="49" t="s">
        <v>210</v>
      </c>
      <c r="E62" s="19">
        <v>728012</v>
      </c>
      <c r="F62" s="19">
        <v>767459</v>
      </c>
    </row>
    <row r="63" spans="1:6">
      <c r="A63" s="214" t="s">
        <v>130</v>
      </c>
      <c r="B63" s="215"/>
      <c r="C63" s="216"/>
      <c r="D63" s="49" t="s">
        <v>211</v>
      </c>
      <c r="E63" s="19">
        <v>70998</v>
      </c>
      <c r="F63" s="19">
        <v>61292</v>
      </c>
    </row>
    <row r="64" spans="1:6">
      <c r="A64" s="214" t="s">
        <v>132</v>
      </c>
      <c r="B64" s="215"/>
      <c r="C64" s="216"/>
      <c r="D64" s="49" t="s">
        <v>212</v>
      </c>
      <c r="E64" s="19">
        <v>0</v>
      </c>
      <c r="F64" s="19">
        <v>0</v>
      </c>
    </row>
    <row r="65" spans="1:7" ht="27.75" customHeight="1">
      <c r="A65" s="214" t="s">
        <v>134</v>
      </c>
      <c r="B65" s="215"/>
      <c r="C65" s="216"/>
      <c r="D65" s="49" t="s">
        <v>213</v>
      </c>
      <c r="E65" s="19">
        <v>173080</v>
      </c>
      <c r="F65" s="19">
        <v>195446</v>
      </c>
    </row>
    <row r="66" spans="1:7">
      <c r="A66" s="214" t="s">
        <v>136</v>
      </c>
      <c r="B66" s="215"/>
      <c r="C66" s="216"/>
      <c r="D66" s="49" t="s">
        <v>140</v>
      </c>
      <c r="E66" s="19">
        <v>29863</v>
      </c>
      <c r="F66" s="19">
        <v>80402</v>
      </c>
    </row>
    <row r="67" spans="1:7">
      <c r="A67" s="214" t="s">
        <v>138</v>
      </c>
      <c r="B67" s="215"/>
      <c r="C67" s="216"/>
      <c r="D67" s="49" t="s">
        <v>141</v>
      </c>
      <c r="E67" s="19">
        <v>389755</v>
      </c>
      <c r="F67" s="19">
        <v>641956</v>
      </c>
    </row>
    <row r="68" spans="1:7" s="53" customFormat="1">
      <c r="A68" s="233" t="s">
        <v>214</v>
      </c>
      <c r="B68" s="234"/>
      <c r="C68" s="235"/>
      <c r="D68" s="47" t="s">
        <v>142</v>
      </c>
      <c r="E68" s="52">
        <f>E40+E48+E52+E59+E60+E66+E67</f>
        <v>8631055</v>
      </c>
      <c r="F68" s="52">
        <f>F40+F48+F52+F59+F60+F66+F67</f>
        <v>8087367</v>
      </c>
      <c r="G68" s="164"/>
    </row>
    <row r="69" spans="1:7">
      <c r="A69" s="214"/>
      <c r="B69" s="215"/>
      <c r="C69" s="216"/>
      <c r="D69" s="49"/>
      <c r="E69" s="51"/>
      <c r="F69" s="51"/>
    </row>
    <row r="70" spans="1:7" ht="12.75" customHeight="1">
      <c r="A70" s="221" t="s">
        <v>223</v>
      </c>
      <c r="B70" s="222"/>
      <c r="C70" s="223"/>
      <c r="D70" s="47" t="s">
        <v>143</v>
      </c>
      <c r="E70" s="50">
        <f>E38-E68</f>
        <v>3320058</v>
      </c>
      <c r="F70" s="50">
        <f>F38-F68</f>
        <v>2669851</v>
      </c>
    </row>
    <row r="71" spans="1:7">
      <c r="A71" s="214"/>
      <c r="B71" s="215"/>
      <c r="C71" s="216"/>
      <c r="D71" s="49"/>
      <c r="E71" s="51"/>
      <c r="F71" s="51"/>
    </row>
    <row r="72" spans="1:7">
      <c r="A72" s="214" t="s">
        <v>144</v>
      </c>
      <c r="B72" s="215"/>
      <c r="C72" s="216"/>
      <c r="D72" s="49" t="s">
        <v>145</v>
      </c>
      <c r="E72" s="51">
        <v>581029</v>
      </c>
      <c r="F72" s="51">
        <v>597921</v>
      </c>
    </row>
    <row r="73" spans="1:7">
      <c r="A73" s="214"/>
      <c r="B73" s="215"/>
      <c r="C73" s="216"/>
      <c r="D73" s="49"/>
      <c r="E73" s="51"/>
      <c r="F73" s="51"/>
    </row>
    <row r="74" spans="1:7" ht="12.75" customHeight="1">
      <c r="A74" s="221" t="s">
        <v>146</v>
      </c>
      <c r="B74" s="222"/>
      <c r="C74" s="223"/>
      <c r="D74" s="47" t="s">
        <v>147</v>
      </c>
      <c r="E74" s="52">
        <f>E70-E72</f>
        <v>2739029</v>
      </c>
      <c r="F74" s="52">
        <f>F70-F72</f>
        <v>2071930</v>
      </c>
    </row>
    <row r="75" spans="1:7">
      <c r="A75" s="214" t="s">
        <v>148</v>
      </c>
      <c r="B75" s="215"/>
      <c r="C75" s="216"/>
      <c r="D75" s="49" t="s">
        <v>149</v>
      </c>
      <c r="E75" s="51"/>
      <c r="F75" s="51"/>
    </row>
    <row r="76" spans="1:7">
      <c r="A76" s="217"/>
      <c r="B76" s="218"/>
      <c r="C76" s="219"/>
      <c r="D76" s="54"/>
      <c r="E76" s="52"/>
      <c r="F76" s="55"/>
    </row>
    <row r="77" spans="1:7">
      <c r="A77" s="220" t="s">
        <v>215</v>
      </c>
      <c r="B77" s="220"/>
      <c r="C77" s="220"/>
      <c r="D77" s="56" t="s">
        <v>217</v>
      </c>
      <c r="E77" s="50">
        <f>E74</f>
        <v>2739029</v>
      </c>
      <c r="F77" s="50">
        <f>F74</f>
        <v>2071930</v>
      </c>
    </row>
    <row r="78" spans="1:7">
      <c r="A78" s="224"/>
      <c r="B78" s="225"/>
      <c r="C78" s="226"/>
      <c r="D78" s="56"/>
      <c r="E78" s="166"/>
      <c r="F78" s="57"/>
    </row>
    <row r="79" spans="1:7">
      <c r="A79" s="227" t="s">
        <v>218</v>
      </c>
      <c r="B79" s="228"/>
      <c r="C79" s="229"/>
      <c r="D79" s="56" t="s">
        <v>150</v>
      </c>
      <c r="E79" s="58"/>
      <c r="F79" s="58"/>
      <c r="G79" s="45"/>
    </row>
    <row r="80" spans="1:7" s="168" customFormat="1" ht="12.75" customHeight="1">
      <c r="A80" s="230" t="s">
        <v>286</v>
      </c>
      <c r="B80" s="231"/>
      <c r="C80" s="232"/>
      <c r="D80" s="171" t="s">
        <v>219</v>
      </c>
      <c r="E80" s="204">
        <v>1366764</v>
      </c>
      <c r="F80" s="204">
        <v>-115556</v>
      </c>
    </row>
    <row r="81" spans="1:7">
      <c r="A81" s="213" t="s">
        <v>221</v>
      </c>
      <c r="B81" s="213"/>
      <c r="C81" s="213"/>
      <c r="D81" s="56" t="s">
        <v>220</v>
      </c>
      <c r="E81" s="169">
        <f>E80</f>
        <v>1366764</v>
      </c>
      <c r="F81" s="169">
        <f>F80</f>
        <v>-115556</v>
      </c>
      <c r="G81" s="45"/>
    </row>
    <row r="82" spans="1:7">
      <c r="A82" s="210"/>
      <c r="B82" s="211"/>
      <c r="C82" s="212"/>
      <c r="D82" s="170"/>
      <c r="E82" s="170"/>
      <c r="F82" s="170"/>
      <c r="G82" s="45"/>
    </row>
    <row r="83" spans="1:7">
      <c r="A83" s="213" t="s">
        <v>225</v>
      </c>
      <c r="B83" s="213"/>
      <c r="C83" s="213"/>
      <c r="D83" s="56" t="s">
        <v>222</v>
      </c>
      <c r="E83" s="169">
        <f>E77+E81</f>
        <v>4105793</v>
      </c>
      <c r="F83" s="169">
        <f>F77+F81</f>
        <v>1956374</v>
      </c>
      <c r="G83" s="45"/>
    </row>
    <row r="84" spans="1:7">
      <c r="A84" s="210"/>
      <c r="B84" s="211"/>
      <c r="C84" s="212"/>
      <c r="D84" s="170"/>
      <c r="E84" s="176"/>
      <c r="F84" s="177"/>
    </row>
    <row r="85" spans="1:7">
      <c r="A85" s="213" t="s">
        <v>228</v>
      </c>
      <c r="B85" s="213"/>
      <c r="C85" s="213"/>
      <c r="D85" s="179" t="s">
        <v>229</v>
      </c>
      <c r="E85" s="178">
        <v>450</v>
      </c>
      <c r="F85" s="178">
        <v>356</v>
      </c>
    </row>
    <row r="86" spans="1:7">
      <c r="A86" s="150"/>
      <c r="B86" s="150"/>
      <c r="C86" s="150"/>
      <c r="D86" s="151"/>
      <c r="E86" s="166"/>
      <c r="F86" s="167"/>
    </row>
    <row r="87" spans="1:7">
      <c r="A87" s="149"/>
      <c r="B87" s="149"/>
      <c r="C87" s="149"/>
      <c r="D87" s="149"/>
      <c r="E87" s="149"/>
      <c r="F87" s="149"/>
    </row>
    <row r="88" spans="1:7">
      <c r="A88" s="149"/>
      <c r="B88" s="149"/>
      <c r="C88" s="149"/>
      <c r="D88" s="149"/>
      <c r="E88" s="149"/>
      <c r="F88" s="149"/>
    </row>
    <row r="89" spans="1:7" s="36" customFormat="1" ht="15">
      <c r="A89" s="239" t="s">
        <v>193</v>
      </c>
      <c r="B89" s="239"/>
      <c r="C89" s="239"/>
      <c r="D89" s="239"/>
      <c r="E89" s="239"/>
      <c r="F89" s="35"/>
      <c r="G89" s="165"/>
    </row>
    <row r="90" spans="1:7" s="36" customFormat="1" ht="15">
      <c r="A90" s="38"/>
      <c r="B90" s="38"/>
      <c r="C90" s="38"/>
      <c r="D90" s="34"/>
      <c r="E90" s="38"/>
      <c r="F90" s="35"/>
      <c r="G90" s="165"/>
    </row>
    <row r="91" spans="1:7" s="36" customFormat="1" ht="15">
      <c r="A91" s="38"/>
      <c r="B91" s="38"/>
      <c r="C91" s="38"/>
      <c r="D91" s="34"/>
      <c r="E91" s="38"/>
      <c r="F91" s="35"/>
      <c r="G91" s="165"/>
    </row>
    <row r="92" spans="1:7" s="36" customFormat="1" ht="15">
      <c r="A92" s="39" t="s">
        <v>267</v>
      </c>
      <c r="B92" s="31"/>
      <c r="C92" s="38"/>
      <c r="D92" s="34"/>
      <c r="E92" s="38"/>
      <c r="F92" s="35"/>
      <c r="G92" s="165"/>
    </row>
    <row r="93" spans="1:7" s="36" customFormat="1" ht="15">
      <c r="C93" s="38"/>
      <c r="D93" s="34"/>
      <c r="E93" s="38"/>
      <c r="F93" s="35"/>
      <c r="G93" s="165"/>
    </row>
    <row r="94" spans="1:7" s="36" customFormat="1" ht="15">
      <c r="A94" s="63" t="s">
        <v>261</v>
      </c>
      <c r="B94" s="62"/>
      <c r="C94" s="31"/>
      <c r="D94" s="38"/>
      <c r="E94" s="31"/>
      <c r="F94" s="40"/>
      <c r="G94" s="165"/>
    </row>
    <row r="95" spans="1:7" s="36" customFormat="1" ht="15">
      <c r="A95" s="39"/>
      <c r="B95" s="38"/>
      <c r="C95" s="41"/>
      <c r="D95" s="31"/>
      <c r="E95" s="38"/>
      <c r="G95" s="165"/>
    </row>
    <row r="96" spans="1:7" s="36" customFormat="1" ht="15">
      <c r="A96" s="33" t="s">
        <v>287</v>
      </c>
      <c r="B96" s="31"/>
      <c r="C96" s="31"/>
      <c r="D96" s="38"/>
      <c r="E96" s="31"/>
      <c r="F96" s="40"/>
      <c r="G96" s="165"/>
    </row>
    <row r="97" spans="1:7" s="36" customFormat="1" ht="15">
      <c r="A97" s="33"/>
      <c r="B97" s="38"/>
      <c r="C97" s="38"/>
      <c r="D97" s="31"/>
      <c r="E97" s="38"/>
      <c r="G97" s="165"/>
    </row>
    <row r="98" spans="1:7" s="36" customFormat="1" ht="15">
      <c r="A98" s="33" t="s">
        <v>151</v>
      </c>
      <c r="B98" s="38"/>
      <c r="C98" s="41"/>
      <c r="D98" s="38"/>
      <c r="E98" s="38"/>
      <c r="G98" s="165"/>
    </row>
    <row r="99" spans="1:7" s="36" customFormat="1" ht="15">
      <c r="A99" s="33"/>
      <c r="B99" s="38"/>
      <c r="C99" s="38"/>
      <c r="D99" s="38"/>
      <c r="E99" s="38"/>
      <c r="G99" s="165"/>
    </row>
    <row r="100" spans="1:7" s="36" customFormat="1" ht="15">
      <c r="A100" s="33"/>
      <c r="B100" s="38"/>
      <c r="C100" s="38"/>
      <c r="D100" s="38"/>
      <c r="E100" s="38"/>
      <c r="G100" s="165"/>
    </row>
  </sheetData>
  <mergeCells count="84">
    <mergeCell ref="A89:E89"/>
    <mergeCell ref="A7:F7"/>
    <mergeCell ref="A3:F3"/>
    <mergeCell ref="A4:F4"/>
    <mergeCell ref="A5:F5"/>
    <mergeCell ref="A6:F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41:C41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37:C37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66:C66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  <mergeCell ref="A64:C64"/>
    <mergeCell ref="A65:C65"/>
    <mergeCell ref="A59:C59"/>
    <mergeCell ref="A70:C70"/>
    <mergeCell ref="A71:C71"/>
    <mergeCell ref="A67:C67"/>
    <mergeCell ref="A68:C68"/>
    <mergeCell ref="A69:C69"/>
    <mergeCell ref="A84:C84"/>
    <mergeCell ref="A85:C85"/>
    <mergeCell ref="A83:C83"/>
    <mergeCell ref="A72:C72"/>
    <mergeCell ref="A76:C76"/>
    <mergeCell ref="A77:C77"/>
    <mergeCell ref="A74:C74"/>
    <mergeCell ref="A75:C75"/>
    <mergeCell ref="A73:C73"/>
    <mergeCell ref="A78:C78"/>
    <mergeCell ref="A79:C79"/>
    <mergeCell ref="A80:C80"/>
    <mergeCell ref="A81:C81"/>
    <mergeCell ref="A82:C82"/>
  </mergeCells>
  <pageMargins left="0.74803149606299213" right="0.39370078740157483" top="0.19685039370078741" bottom="0.19685039370078741" header="0.51181102362204722" footer="0.5118110236220472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0"/>
  <sheetViews>
    <sheetView topLeftCell="A31" zoomScaleSheetLayoutView="80" workbookViewId="0">
      <selection activeCell="D30" sqref="D30"/>
    </sheetView>
  </sheetViews>
  <sheetFormatPr defaultColWidth="9.140625" defaultRowHeight="12.75"/>
  <cols>
    <col min="1" max="1" width="67" style="67" customWidth="1"/>
    <col min="2" max="2" width="14.140625" style="67" customWidth="1"/>
    <col min="3" max="3" width="16.7109375" style="68" customWidth="1"/>
    <col min="4" max="4" width="21" style="67" customWidth="1"/>
    <col min="5" max="16384" width="9.140625" style="67"/>
  </cols>
  <sheetData>
    <row r="1" spans="1:4">
      <c r="D1" s="103" t="s">
        <v>158</v>
      </c>
    </row>
    <row r="2" spans="1:4">
      <c r="A2" s="249" t="s">
        <v>259</v>
      </c>
      <c r="B2" s="249"/>
      <c r="C2" s="249"/>
      <c r="D2" s="249"/>
    </row>
    <row r="3" spans="1:4">
      <c r="A3" s="250" t="s">
        <v>1</v>
      </c>
      <c r="B3" s="250"/>
      <c r="C3" s="250"/>
      <c r="D3" s="250"/>
    </row>
    <row r="4" spans="1:4">
      <c r="A4" s="251" t="s">
        <v>58</v>
      </c>
      <c r="B4" s="251"/>
      <c r="C4" s="251"/>
      <c r="D4" s="251"/>
    </row>
    <row r="5" spans="1:4">
      <c r="A5" s="252" t="str">
        <f>'форма 2'!A6:F6</f>
        <v xml:space="preserve"> по состоянию на "01" июля 2018 года</v>
      </c>
      <c r="B5" s="252"/>
      <c r="C5" s="252"/>
      <c r="D5" s="252"/>
    </row>
    <row r="6" spans="1:4" s="100" customFormat="1" ht="10.5" customHeight="1">
      <c r="A6" s="102"/>
      <c r="B6" s="102"/>
      <c r="C6" s="101"/>
      <c r="D6" s="102"/>
    </row>
    <row r="7" spans="1:4" s="100" customFormat="1" ht="10.5" customHeight="1">
      <c r="A7" s="102"/>
      <c r="B7" s="102"/>
      <c r="C7" s="101"/>
      <c r="D7" s="4" t="s">
        <v>196</v>
      </c>
    </row>
    <row r="8" spans="1:4" s="97" customFormat="1" ht="85.5" customHeight="1">
      <c r="A8" s="98" t="s">
        <v>3</v>
      </c>
      <c r="B8" s="98" t="s">
        <v>60</v>
      </c>
      <c r="C8" s="99" t="s">
        <v>61</v>
      </c>
      <c r="D8" s="98" t="s">
        <v>157</v>
      </c>
    </row>
    <row r="9" spans="1:4">
      <c r="A9" s="95">
        <v>1</v>
      </c>
      <c r="B9" s="95">
        <v>2</v>
      </c>
      <c r="C9" s="96">
        <v>3</v>
      </c>
      <c r="D9" s="95">
        <v>4</v>
      </c>
    </row>
    <row r="10" spans="1:4" ht="15" customHeight="1">
      <c r="A10" s="180" t="s">
        <v>230</v>
      </c>
      <c r="B10" s="181" t="s">
        <v>156</v>
      </c>
      <c r="C10" s="81"/>
      <c r="D10" s="81"/>
    </row>
    <row r="11" spans="1:4" ht="15.75" customHeight="1">
      <c r="A11" s="182" t="s">
        <v>231</v>
      </c>
      <c r="B11" s="183">
        <v>2</v>
      </c>
      <c r="C11" s="184">
        <v>6002503</v>
      </c>
      <c r="D11" s="184">
        <v>6413878</v>
      </c>
    </row>
    <row r="12" spans="1:4" ht="15" customHeight="1">
      <c r="A12" s="92" t="s">
        <v>232</v>
      </c>
      <c r="B12" s="185">
        <v>3</v>
      </c>
      <c r="C12" s="90">
        <v>-2323134</v>
      </c>
      <c r="D12" s="90">
        <v>-1909615</v>
      </c>
    </row>
    <row r="13" spans="1:4" ht="15" customHeight="1">
      <c r="A13" s="87" t="s">
        <v>233</v>
      </c>
      <c r="B13" s="185">
        <v>4</v>
      </c>
      <c r="C13" s="90">
        <v>1794</v>
      </c>
      <c r="D13" s="90">
        <v>364</v>
      </c>
    </row>
    <row r="14" spans="1:4" ht="15" customHeight="1">
      <c r="A14" s="86" t="s">
        <v>234</v>
      </c>
      <c r="B14" s="186">
        <v>5</v>
      </c>
      <c r="C14" s="90">
        <v>-56384</v>
      </c>
      <c r="D14" s="90">
        <v>-59466</v>
      </c>
    </row>
    <row r="15" spans="1:4" ht="15" customHeight="1">
      <c r="A15" s="91" t="s">
        <v>235</v>
      </c>
      <c r="B15" s="187">
        <v>6</v>
      </c>
      <c r="C15" s="90">
        <v>143764</v>
      </c>
      <c r="D15" s="203">
        <v>395823</v>
      </c>
    </row>
    <row r="16" spans="1:4" ht="15" customHeight="1">
      <c r="A16" s="87" t="s">
        <v>236</v>
      </c>
      <c r="B16" s="185">
        <v>7</v>
      </c>
      <c r="C16" s="90">
        <v>-696641</v>
      </c>
      <c r="D16" s="90">
        <v>-684884</v>
      </c>
    </row>
    <row r="17" spans="1:4" ht="15" customHeight="1">
      <c r="A17" s="87" t="s">
        <v>237</v>
      </c>
      <c r="B17" s="185">
        <v>8</v>
      </c>
      <c r="C17" s="90">
        <v>-606275</v>
      </c>
      <c r="D17" s="90">
        <v>-459266</v>
      </c>
    </row>
    <row r="18" spans="1:4">
      <c r="A18" s="87"/>
      <c r="B18" s="188" t="s">
        <v>155</v>
      </c>
      <c r="C18" s="83">
        <f>SUM(C11:C17)</f>
        <v>2465627</v>
      </c>
      <c r="D18" s="83">
        <f>SUM(D11:D17)</f>
        <v>3696834</v>
      </c>
    </row>
    <row r="19" spans="1:4" ht="17.25" customHeight="1">
      <c r="A19" s="84" t="s">
        <v>238</v>
      </c>
      <c r="B19" s="183" t="s">
        <v>154</v>
      </c>
      <c r="C19" s="106"/>
      <c r="D19" s="106"/>
    </row>
    <row r="20" spans="1:4" ht="29.25" customHeight="1">
      <c r="A20" s="92" t="s">
        <v>239</v>
      </c>
      <c r="B20" s="183">
        <v>11</v>
      </c>
      <c r="C20" s="90">
        <v>3636278</v>
      </c>
      <c r="D20" s="90">
        <v>158405</v>
      </c>
    </row>
    <row r="21" spans="1:4" ht="29.25" customHeight="1">
      <c r="A21" s="92" t="s">
        <v>290</v>
      </c>
      <c r="B21" s="183">
        <v>12</v>
      </c>
      <c r="C21" s="90">
        <v>764</v>
      </c>
      <c r="D21" s="90"/>
    </row>
    <row r="22" spans="1:4" ht="32.25" customHeight="1">
      <c r="A22" s="202" t="s">
        <v>240</v>
      </c>
      <c r="B22" s="185">
        <v>13</v>
      </c>
      <c r="C22" s="203">
        <v>46013</v>
      </c>
      <c r="D22" s="85">
        <v>5184101</v>
      </c>
    </row>
    <row r="23" spans="1:4" ht="33" customHeight="1">
      <c r="A23" s="202" t="s">
        <v>281</v>
      </c>
      <c r="B23" s="185">
        <v>14</v>
      </c>
      <c r="C23" s="203">
        <v>2517447</v>
      </c>
      <c r="D23" s="85">
        <v>1591219</v>
      </c>
    </row>
    <row r="24" spans="1:4" ht="16.5" customHeight="1">
      <c r="A24" s="91" t="s">
        <v>241</v>
      </c>
      <c r="B24" s="187">
        <v>15</v>
      </c>
      <c r="C24" s="203">
        <v>-864387</v>
      </c>
      <c r="D24" s="203">
        <v>-6648606</v>
      </c>
    </row>
    <row r="25" spans="1:4" ht="16.5" customHeight="1">
      <c r="A25" s="87" t="s">
        <v>242</v>
      </c>
      <c r="B25" s="185">
        <v>16</v>
      </c>
      <c r="C25" s="203">
        <v>-5169457</v>
      </c>
      <c r="D25" s="203">
        <v>-3651770</v>
      </c>
    </row>
    <row r="26" spans="1:4" ht="16.5" customHeight="1">
      <c r="A26" s="87" t="s">
        <v>29</v>
      </c>
      <c r="B26" s="185">
        <v>17</v>
      </c>
      <c r="C26" s="203">
        <v>197839</v>
      </c>
      <c r="D26" s="203">
        <v>-95067</v>
      </c>
    </row>
    <row r="27" spans="1:4" ht="20.25" customHeight="1">
      <c r="A27" s="189" t="s">
        <v>243</v>
      </c>
      <c r="B27" s="188">
        <v>18</v>
      </c>
      <c r="C27" s="190"/>
      <c r="D27" s="190"/>
    </row>
    <row r="28" spans="1:4" ht="29.25" customHeight="1">
      <c r="A28" s="191" t="s">
        <v>41</v>
      </c>
      <c r="B28" s="183">
        <v>19</v>
      </c>
      <c r="C28" s="184">
        <v>975170</v>
      </c>
      <c r="D28" s="192">
        <v>4499935</v>
      </c>
    </row>
    <row r="29" spans="1:4" ht="28.5" customHeight="1">
      <c r="A29" s="193" t="s">
        <v>244</v>
      </c>
      <c r="B29" s="188">
        <v>20</v>
      </c>
      <c r="C29" s="194">
        <f>SUM(C18:C28)</f>
        <v>3805294</v>
      </c>
      <c r="D29" s="194">
        <f>SUM(D18:D28)</f>
        <v>4735051</v>
      </c>
    </row>
    <row r="30" spans="1:4" ht="29.25" customHeight="1">
      <c r="A30" s="87" t="s">
        <v>245</v>
      </c>
      <c r="B30" s="185">
        <v>21</v>
      </c>
      <c r="C30" s="89">
        <v>-17221</v>
      </c>
      <c r="D30" s="85">
        <v>-290798</v>
      </c>
    </row>
    <row r="31" spans="1:4" ht="27.75" customHeight="1">
      <c r="A31" s="189" t="s">
        <v>246</v>
      </c>
      <c r="B31" s="188">
        <v>22</v>
      </c>
      <c r="C31" s="194">
        <f>C29+C30</f>
        <v>3788073</v>
      </c>
      <c r="D31" s="194">
        <f>D29+D30</f>
        <v>4444253</v>
      </c>
    </row>
    <row r="32" spans="1:4" ht="17.25" customHeight="1">
      <c r="A32" s="87" t="s">
        <v>247</v>
      </c>
      <c r="B32" s="185">
        <v>23</v>
      </c>
      <c r="C32" s="89"/>
      <c r="D32" s="85"/>
    </row>
    <row r="33" spans="1:4" ht="17.25" customHeight="1">
      <c r="A33" s="94" t="s">
        <v>282</v>
      </c>
      <c r="B33" s="186">
        <v>24</v>
      </c>
      <c r="C33" s="89">
        <v>-10157463</v>
      </c>
      <c r="D33" s="85"/>
    </row>
    <row r="34" spans="1:4" ht="17.25" customHeight="1">
      <c r="A34" s="91" t="s">
        <v>283</v>
      </c>
      <c r="B34" s="187">
        <v>25</v>
      </c>
      <c r="C34" s="172">
        <v>-39024</v>
      </c>
      <c r="D34" s="93">
        <v>-873</v>
      </c>
    </row>
    <row r="35" spans="1:4" ht="17.25" customHeight="1">
      <c r="A35" s="180" t="s">
        <v>284</v>
      </c>
      <c r="B35" s="183">
        <v>26</v>
      </c>
      <c r="C35" s="184">
        <v>7000</v>
      </c>
      <c r="D35" s="192"/>
    </row>
    <row r="36" spans="1:4" ht="15.75" customHeight="1">
      <c r="A36" s="189" t="s">
        <v>248</v>
      </c>
      <c r="B36" s="188" t="s">
        <v>153</v>
      </c>
      <c r="C36" s="190">
        <f>SUM(C33:C35)</f>
        <v>-10189487</v>
      </c>
      <c r="D36" s="190">
        <f>SUM(D33:D35)</f>
        <v>-873</v>
      </c>
    </row>
    <row r="37" spans="1:4" ht="27.75" customHeight="1">
      <c r="A37" s="180" t="s">
        <v>249</v>
      </c>
      <c r="B37" s="195" t="s">
        <v>152</v>
      </c>
      <c r="C37" s="83"/>
      <c r="D37" s="82"/>
    </row>
    <row r="38" spans="1:4" ht="15.75" customHeight="1">
      <c r="A38" s="196" t="s">
        <v>250</v>
      </c>
      <c r="B38" s="187">
        <v>29</v>
      </c>
      <c r="C38" s="90"/>
      <c r="D38" s="85">
        <v>-3712045</v>
      </c>
    </row>
    <row r="39" spans="1:4" ht="15.75" customHeight="1">
      <c r="A39" s="196" t="s">
        <v>251</v>
      </c>
      <c r="B39" s="185">
        <v>30</v>
      </c>
      <c r="C39" s="90"/>
      <c r="D39" s="89"/>
    </row>
    <row r="40" spans="1:4" ht="15.75" customHeight="1">
      <c r="A40" s="196" t="s">
        <v>262</v>
      </c>
      <c r="B40" s="187">
        <v>31</v>
      </c>
      <c r="C40" s="90"/>
      <c r="D40" s="89">
        <v>-10000000</v>
      </c>
    </row>
    <row r="41" spans="1:4" ht="15.75" customHeight="1">
      <c r="A41" s="196" t="s">
        <v>285</v>
      </c>
      <c r="B41" s="185">
        <v>32</v>
      </c>
      <c r="C41" s="90">
        <v>5999789</v>
      </c>
      <c r="D41" s="89"/>
    </row>
    <row r="42" spans="1:4" ht="15.75" customHeight="1">
      <c r="A42" s="196" t="s">
        <v>252</v>
      </c>
      <c r="B42" s="187">
        <v>33</v>
      </c>
      <c r="C42" s="90">
        <v>-1621372</v>
      </c>
      <c r="D42" s="90">
        <v>-3575000</v>
      </c>
    </row>
    <row r="43" spans="1:4" ht="15.75" customHeight="1">
      <c r="A43" s="88" t="s">
        <v>263</v>
      </c>
      <c r="B43" s="185">
        <v>34</v>
      </c>
      <c r="C43" s="90"/>
      <c r="D43" s="90">
        <v>5200000</v>
      </c>
    </row>
    <row r="44" spans="1:4" ht="15.75" customHeight="1">
      <c r="A44" s="87" t="s">
        <v>253</v>
      </c>
      <c r="B44" s="187">
        <v>35</v>
      </c>
      <c r="C44" s="90"/>
      <c r="D44" s="90"/>
    </row>
    <row r="45" spans="1:4" ht="16.5" customHeight="1">
      <c r="A45" s="197" t="s">
        <v>254</v>
      </c>
      <c r="B45" s="198">
        <v>36</v>
      </c>
      <c r="C45" s="190">
        <f>SUM(C38:C44)</f>
        <v>4378417</v>
      </c>
      <c r="D45" s="190">
        <f>SUM(D38:D44)</f>
        <v>-12087045</v>
      </c>
    </row>
    <row r="46" spans="1:4">
      <c r="A46" s="193" t="s">
        <v>255</v>
      </c>
      <c r="B46" s="188">
        <v>37</v>
      </c>
      <c r="C46" s="190">
        <f>C45+C36+C31</f>
        <v>-2022997</v>
      </c>
      <c r="D46" s="190">
        <f>D45+D36+D31</f>
        <v>-7643665</v>
      </c>
    </row>
    <row r="47" spans="1:4" ht="25.5" customHeight="1">
      <c r="A47" s="180" t="s">
        <v>256</v>
      </c>
      <c r="B47" s="185">
        <v>38</v>
      </c>
      <c r="C47" s="90">
        <v>18117</v>
      </c>
      <c r="D47" s="90">
        <v>8412</v>
      </c>
    </row>
    <row r="48" spans="1:4" ht="13.5" customHeight="1">
      <c r="A48" s="180" t="s">
        <v>257</v>
      </c>
      <c r="B48" s="183">
        <v>39</v>
      </c>
      <c r="C48" s="184">
        <v>21800196</v>
      </c>
      <c r="D48" s="192">
        <v>38665521</v>
      </c>
    </row>
    <row r="49" spans="1:5" ht="13.5" customHeight="1">
      <c r="A49" s="193" t="s">
        <v>258</v>
      </c>
      <c r="B49" s="188">
        <v>40</v>
      </c>
      <c r="C49" s="190">
        <f>'форма 1'!C11</f>
        <v>19795316</v>
      </c>
      <c r="D49" s="194">
        <v>31030268</v>
      </c>
    </row>
    <row r="50" spans="1:5" ht="13.5" customHeight="1">
      <c r="A50" s="78"/>
      <c r="B50" s="78"/>
      <c r="C50" s="76">
        <f>C46+C47+C48-C49</f>
        <v>0</v>
      </c>
      <c r="D50" s="76">
        <f>D46+D47+D48-D49</f>
        <v>0</v>
      </c>
    </row>
    <row r="51" spans="1:5" ht="13.5" customHeight="1">
      <c r="A51" s="78"/>
      <c r="B51" s="78"/>
      <c r="C51" s="80"/>
      <c r="D51" s="79"/>
      <c r="E51" s="67" t="s">
        <v>159</v>
      </c>
    </row>
    <row r="52" spans="1:5" ht="13.5" customHeight="1">
      <c r="A52" s="77"/>
      <c r="B52" s="77"/>
      <c r="C52" s="80"/>
      <c r="D52" s="76"/>
    </row>
    <row r="53" spans="1:5" ht="13.5" customHeight="1">
      <c r="A53" s="239" t="s">
        <v>193</v>
      </c>
      <c r="B53" s="239"/>
      <c r="C53" s="239"/>
      <c r="D53" s="239"/>
    </row>
    <row r="54" spans="1:5" ht="13.5" customHeight="1">
      <c r="A54" s="75"/>
      <c r="B54" s="70"/>
      <c r="C54" s="70"/>
      <c r="D54" s="74"/>
    </row>
    <row r="55" spans="1:5" ht="15.75" customHeight="1">
      <c r="A55" s="70"/>
      <c r="B55" s="70"/>
      <c r="C55" s="70"/>
      <c r="D55" s="70"/>
    </row>
    <row r="56" spans="1:5" ht="15" customHeight="1">
      <c r="A56" s="39" t="s">
        <v>268</v>
      </c>
      <c r="B56" s="72"/>
      <c r="C56" s="72"/>
      <c r="D56" s="72"/>
    </row>
    <row r="57" spans="1:5" ht="15" customHeight="1">
      <c r="A57" s="69"/>
      <c r="B57" s="69"/>
      <c r="C57" s="69"/>
      <c r="D57" s="70"/>
    </row>
    <row r="58" spans="1:5" ht="15" customHeight="1">
      <c r="A58" s="33" t="s">
        <v>265</v>
      </c>
      <c r="B58" s="70"/>
      <c r="C58" s="71"/>
      <c r="D58" s="72"/>
    </row>
    <row r="59" spans="1:5" s="78" customFormat="1" ht="15" hidden="1">
      <c r="A59" s="70"/>
      <c r="B59" s="72"/>
      <c r="C59" s="72"/>
      <c r="D59" s="72"/>
    </row>
    <row r="60" spans="1:5" ht="40.5" customHeight="1">
      <c r="A60" s="33" t="s">
        <v>288</v>
      </c>
      <c r="B60" s="70"/>
      <c r="C60" s="70"/>
      <c r="D60" s="70"/>
    </row>
    <row r="61" spans="1:5" s="69" customFormat="1" ht="14.25" customHeight="1">
      <c r="A61" s="33"/>
      <c r="B61" s="70"/>
      <c r="C61" s="71"/>
      <c r="D61" s="70"/>
      <c r="E61" s="73"/>
    </row>
    <row r="62" spans="1:5" s="69" customFormat="1" ht="13.5" customHeight="1">
      <c r="A62" s="33" t="s">
        <v>151</v>
      </c>
      <c r="B62" s="70"/>
      <c r="C62" s="70"/>
      <c r="D62" s="70"/>
      <c r="E62" s="73"/>
    </row>
    <row r="63" spans="1:5" s="69" customFormat="1" ht="14.25" customHeight="1">
      <c r="A63" s="67"/>
      <c r="B63" s="67"/>
      <c r="C63" s="68"/>
      <c r="D63" s="67"/>
    </row>
    <row r="64" spans="1:5" s="69" customFormat="1" ht="18" customHeight="1">
      <c r="A64" s="67"/>
      <c r="B64" s="67"/>
      <c r="C64" s="68"/>
      <c r="D64" s="67"/>
    </row>
    <row r="65" spans="1:4" s="69" customFormat="1" ht="21" customHeight="1">
      <c r="A65" s="67"/>
      <c r="B65" s="67"/>
      <c r="C65" s="68"/>
      <c r="D65" s="67"/>
    </row>
    <row r="66" spans="1:4" s="69" customFormat="1" ht="11.25" customHeight="1">
      <c r="A66" s="67"/>
      <c r="B66" s="67"/>
      <c r="C66" s="68"/>
      <c r="D66" s="67"/>
    </row>
    <row r="67" spans="1:4" s="69" customFormat="1" ht="6.75" customHeight="1">
      <c r="A67" s="67"/>
      <c r="B67" s="67"/>
      <c r="C67" s="68"/>
      <c r="D67" s="67"/>
    </row>
    <row r="68" spans="1:4" s="69" customFormat="1" ht="15">
      <c r="A68" s="67"/>
      <c r="B68" s="67"/>
      <c r="C68" s="68"/>
      <c r="D68" s="67"/>
    </row>
    <row r="69" spans="1:4" s="69" customFormat="1" ht="9.75" customHeight="1">
      <c r="A69" s="67"/>
      <c r="B69" s="67"/>
      <c r="C69" s="68"/>
      <c r="D69" s="67"/>
    </row>
    <row r="70" spans="1:4" s="69" customFormat="1" ht="15">
      <c r="A70" s="67"/>
      <c r="B70" s="67"/>
      <c r="C70" s="68"/>
      <c r="D70" s="67"/>
    </row>
  </sheetData>
  <mergeCells count="5">
    <mergeCell ref="A2:D2"/>
    <mergeCell ref="A3:D3"/>
    <mergeCell ref="A4:D4"/>
    <mergeCell ref="A5:D5"/>
    <mergeCell ref="A53:D53"/>
  </mergeCells>
  <pageMargins left="0.98425196850393704" right="0.59055118110236227" top="0.59055118110236227" bottom="0.55118110236220474" header="0.15748031496062992" footer="0.23622047244094491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5"/>
  <sheetViews>
    <sheetView topLeftCell="A22" zoomScaleNormal="100" zoomScaleSheetLayoutView="80" workbookViewId="0">
      <pane xSplit="2" topLeftCell="C1" activePane="topRight" state="frozen"/>
      <selection activeCell="E81" sqref="E81"/>
      <selection pane="topRight" activeCell="M39" sqref="M39"/>
    </sheetView>
  </sheetViews>
  <sheetFormatPr defaultColWidth="9.140625" defaultRowHeight="12.75"/>
  <cols>
    <col min="1" max="1" width="59.85546875" style="68" customWidth="1"/>
    <col min="2" max="2" width="9.140625" style="68"/>
    <col min="3" max="3" width="15" style="68" customWidth="1"/>
    <col min="4" max="4" width="14" style="68" customWidth="1"/>
    <col min="5" max="5" width="14.85546875" style="68" customWidth="1"/>
    <col min="6" max="6" width="14.28515625" style="68" customWidth="1"/>
    <col min="7" max="7" width="17.7109375" style="68" customWidth="1"/>
    <col min="8" max="8" width="15.85546875" style="68" customWidth="1"/>
    <col min="9" max="9" width="14.140625" style="68" customWidth="1"/>
    <col min="10" max="10" width="15.140625" style="68" customWidth="1"/>
    <col min="11" max="11" width="14.28515625" style="68" customWidth="1"/>
    <col min="12" max="12" width="11" style="68" customWidth="1"/>
    <col min="13" max="13" width="15.5703125" style="68" customWidth="1"/>
    <col min="14" max="16384" width="9.140625" style="68"/>
  </cols>
  <sheetData>
    <row r="1" spans="1:12">
      <c r="H1" s="253"/>
      <c r="I1" s="253"/>
      <c r="J1" s="253"/>
      <c r="K1" s="103" t="s">
        <v>188</v>
      </c>
    </row>
    <row r="3" spans="1:12">
      <c r="A3" s="254" t="s">
        <v>189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2">
      <c r="A4" s="208" t="s">
        <v>1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2">
      <c r="A5" s="255" t="s">
        <v>58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2">
      <c r="A6" s="207" t="str">
        <f>'форма 3'!A5:D5</f>
        <v xml:space="preserve"> по состоянию на "01" июля 2018 года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s="134" customFormat="1">
      <c r="B7" s="101"/>
      <c r="C7" s="101"/>
      <c r="D7" s="101"/>
      <c r="E7" s="101"/>
      <c r="K7" s="4" t="s">
        <v>196</v>
      </c>
    </row>
    <row r="8" spans="1:12" s="130" customFormat="1" ht="25.5" customHeight="1">
      <c r="A8" s="256" t="s">
        <v>3</v>
      </c>
      <c r="B8" s="258" t="s">
        <v>187</v>
      </c>
      <c r="C8" s="260" t="s">
        <v>186</v>
      </c>
      <c r="D8" s="261"/>
      <c r="E8" s="261"/>
      <c r="F8" s="261"/>
      <c r="G8" s="261"/>
      <c r="H8" s="261"/>
      <c r="I8" s="262"/>
      <c r="J8" s="133" t="s">
        <v>55</v>
      </c>
      <c r="K8" s="133" t="s">
        <v>185</v>
      </c>
    </row>
    <row r="9" spans="1:12" s="130" customFormat="1" ht="47.25" customHeight="1">
      <c r="A9" s="257"/>
      <c r="B9" s="259"/>
      <c r="C9" s="98" t="s">
        <v>44</v>
      </c>
      <c r="D9" s="98" t="s">
        <v>48</v>
      </c>
      <c r="E9" s="98" t="s">
        <v>184</v>
      </c>
      <c r="F9" s="98" t="s">
        <v>49</v>
      </c>
      <c r="G9" s="98" t="s">
        <v>50</v>
      </c>
      <c r="H9" s="132" t="s">
        <v>183</v>
      </c>
      <c r="I9" s="132" t="s">
        <v>182</v>
      </c>
      <c r="J9" s="131"/>
      <c r="K9" s="131"/>
    </row>
    <row r="10" spans="1:12">
      <c r="A10" s="128">
        <v>1</v>
      </c>
      <c r="B10" s="129"/>
      <c r="C10" s="128">
        <v>1</v>
      </c>
      <c r="D10" s="128">
        <v>2</v>
      </c>
      <c r="E10" s="128">
        <v>3</v>
      </c>
      <c r="F10" s="128">
        <v>4</v>
      </c>
      <c r="G10" s="128">
        <v>5</v>
      </c>
      <c r="H10" s="128">
        <v>6</v>
      </c>
      <c r="I10" s="128">
        <v>7</v>
      </c>
      <c r="J10" s="128">
        <v>8</v>
      </c>
      <c r="K10" s="128">
        <v>9</v>
      </c>
    </row>
    <row r="11" spans="1:12">
      <c r="A11" s="119" t="s">
        <v>181</v>
      </c>
      <c r="B11" s="109">
        <v>1</v>
      </c>
      <c r="C11" s="156">
        <v>58126461</v>
      </c>
      <c r="D11" s="114">
        <v>-2597522</v>
      </c>
      <c r="E11" s="114">
        <v>5822856</v>
      </c>
      <c r="F11" s="114">
        <v>2734447</v>
      </c>
      <c r="G11" s="114">
        <v>-1206178</v>
      </c>
      <c r="H11" s="155">
        <v>-11878306</v>
      </c>
      <c r="I11" s="153">
        <v>51001758</v>
      </c>
      <c r="J11" s="106"/>
      <c r="K11" s="111">
        <v>51001758</v>
      </c>
      <c r="L11" s="104"/>
    </row>
    <row r="12" spans="1:12">
      <c r="A12" s="121" t="s">
        <v>177</v>
      </c>
      <c r="B12" s="109">
        <v>2</v>
      </c>
      <c r="C12" s="127"/>
      <c r="D12" s="127"/>
      <c r="E12" s="127"/>
      <c r="F12" s="127"/>
      <c r="G12" s="127"/>
      <c r="H12" s="127"/>
      <c r="I12" s="114"/>
      <c r="J12" s="106"/>
      <c r="K12" s="111"/>
    </row>
    <row r="13" spans="1:12">
      <c r="A13" s="119" t="s">
        <v>180</v>
      </c>
      <c r="B13" s="109">
        <v>3</v>
      </c>
      <c r="C13" s="108">
        <v>58126461</v>
      </c>
      <c r="D13" s="108">
        <v>-2597522</v>
      </c>
      <c r="E13" s="108">
        <v>5822856</v>
      </c>
      <c r="F13" s="108">
        <v>2734447</v>
      </c>
      <c r="G13" s="108">
        <v>-1206178</v>
      </c>
      <c r="H13" s="108">
        <v>-11878306</v>
      </c>
      <c r="I13" s="114">
        <v>51001758</v>
      </c>
      <c r="J13" s="106"/>
      <c r="K13" s="111">
        <v>51001758</v>
      </c>
      <c r="L13" s="104"/>
    </row>
    <row r="14" spans="1:12" ht="15" customHeight="1">
      <c r="A14" s="118" t="s">
        <v>175</v>
      </c>
      <c r="B14" s="95">
        <v>4</v>
      </c>
      <c r="C14" s="114"/>
      <c r="D14" s="114"/>
      <c r="E14" s="114"/>
      <c r="F14" s="114"/>
      <c r="G14" s="114"/>
      <c r="H14" s="114"/>
      <c r="I14" s="114"/>
      <c r="J14" s="106"/>
      <c r="K14" s="111"/>
    </row>
    <row r="15" spans="1:12">
      <c r="A15" s="115" t="s">
        <v>174</v>
      </c>
      <c r="B15" s="95">
        <v>5</v>
      </c>
      <c r="C15" s="114"/>
      <c r="D15" s="114"/>
      <c r="E15" s="114"/>
      <c r="F15" s="114"/>
      <c r="G15" s="113">
        <f>'форма 2'!F80</f>
        <v>-115556</v>
      </c>
      <c r="H15" s="114"/>
      <c r="I15" s="114"/>
      <c r="J15" s="106"/>
      <c r="K15" s="111"/>
    </row>
    <row r="16" spans="1:12">
      <c r="A16" s="115" t="s">
        <v>173</v>
      </c>
      <c r="B16" s="95">
        <v>6</v>
      </c>
      <c r="C16" s="114"/>
      <c r="D16" s="114"/>
      <c r="E16" s="114"/>
      <c r="F16" s="114"/>
      <c r="G16" s="114"/>
      <c r="H16" s="114"/>
      <c r="I16" s="114"/>
      <c r="J16" s="106"/>
      <c r="K16" s="111"/>
    </row>
    <row r="17" spans="1:13" s="125" customFormat="1">
      <c r="A17" s="119" t="s">
        <v>172</v>
      </c>
      <c r="B17" s="95">
        <v>7</v>
      </c>
      <c r="C17" s="114"/>
      <c r="D17" s="114"/>
      <c r="E17" s="114"/>
      <c r="F17" s="114"/>
      <c r="G17" s="114"/>
      <c r="H17" s="114"/>
      <c r="I17" s="114"/>
      <c r="J17" s="126"/>
      <c r="K17" s="111"/>
    </row>
    <row r="18" spans="1:13" s="125" customFormat="1" ht="12.75" customHeight="1">
      <c r="A18" s="119" t="s">
        <v>171</v>
      </c>
      <c r="B18" s="95">
        <v>8</v>
      </c>
      <c r="C18" s="107">
        <v>0</v>
      </c>
      <c r="D18" s="107">
        <v>0</v>
      </c>
      <c r="E18" s="107">
        <v>0</v>
      </c>
      <c r="F18" s="107">
        <v>0</v>
      </c>
      <c r="G18" s="107">
        <f>G15</f>
        <v>-115556</v>
      </c>
      <c r="H18" s="107">
        <v>0</v>
      </c>
      <c r="I18" s="114">
        <f>G18</f>
        <v>-115556</v>
      </c>
      <c r="J18" s="126"/>
      <c r="K18" s="111">
        <f>I18</f>
        <v>-115556</v>
      </c>
    </row>
    <row r="19" spans="1:13" s="125" customFormat="1">
      <c r="A19" s="119" t="s">
        <v>170</v>
      </c>
      <c r="B19" s="95">
        <v>9</v>
      </c>
      <c r="C19" s="107"/>
      <c r="D19" s="107"/>
      <c r="E19" s="107"/>
      <c r="F19" s="107"/>
      <c r="G19" s="107"/>
      <c r="H19" s="116"/>
      <c r="I19" s="114"/>
      <c r="J19" s="126"/>
      <c r="K19" s="111"/>
    </row>
    <row r="20" spans="1:13" s="125" customFormat="1">
      <c r="A20" s="119" t="s">
        <v>169</v>
      </c>
      <c r="B20" s="95">
        <v>10</v>
      </c>
      <c r="C20" s="114"/>
      <c r="D20" s="114"/>
      <c r="E20" s="114"/>
      <c r="F20" s="114"/>
      <c r="G20" s="114"/>
      <c r="H20" s="116">
        <f>'форма 2'!F77</f>
        <v>2071930</v>
      </c>
      <c r="I20" s="114"/>
      <c r="J20" s="126"/>
      <c r="K20" s="111"/>
    </row>
    <row r="21" spans="1:13" s="125" customFormat="1">
      <c r="A21" s="119" t="s">
        <v>168</v>
      </c>
      <c r="B21" s="95">
        <v>11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47">
        <f>H20</f>
        <v>2071930</v>
      </c>
      <c r="I21" s="114">
        <f>H21</f>
        <v>2071930</v>
      </c>
      <c r="J21" s="126"/>
      <c r="K21" s="111">
        <f>I21</f>
        <v>2071930</v>
      </c>
    </row>
    <row r="22" spans="1:13">
      <c r="A22" s="118" t="s">
        <v>167</v>
      </c>
      <c r="B22" s="95">
        <v>12</v>
      </c>
      <c r="C22" s="114"/>
      <c r="D22" s="114"/>
      <c r="E22" s="114"/>
      <c r="F22" s="114"/>
      <c r="G22" s="114"/>
      <c r="H22" s="113">
        <v>-926802</v>
      </c>
      <c r="I22" s="114">
        <f>H22</f>
        <v>-926802</v>
      </c>
      <c r="J22" s="106"/>
      <c r="K22" s="111">
        <f>I22</f>
        <v>-926802</v>
      </c>
    </row>
    <row r="23" spans="1:13">
      <c r="A23" s="118" t="s">
        <v>166</v>
      </c>
      <c r="B23" s="95">
        <v>13</v>
      </c>
      <c r="C23" s="113">
        <v>5200000</v>
      </c>
      <c r="D23" s="114"/>
      <c r="E23" s="113"/>
      <c r="F23" s="114"/>
      <c r="G23" s="114"/>
      <c r="H23" s="114"/>
      <c r="I23" s="114">
        <f>C23</f>
        <v>5200000</v>
      </c>
      <c r="J23" s="106"/>
      <c r="K23" s="111">
        <f>I23</f>
        <v>5200000</v>
      </c>
    </row>
    <row r="24" spans="1:13">
      <c r="A24" s="115" t="s">
        <v>165</v>
      </c>
      <c r="B24" s="95">
        <v>14</v>
      </c>
      <c r="C24" s="114"/>
      <c r="D24" s="113"/>
      <c r="E24" s="114"/>
      <c r="F24" s="114"/>
      <c r="G24" s="114"/>
      <c r="H24" s="114"/>
      <c r="I24" s="114"/>
      <c r="J24" s="106"/>
      <c r="K24" s="111"/>
    </row>
    <row r="25" spans="1:13">
      <c r="A25" s="115" t="s">
        <v>164</v>
      </c>
      <c r="B25" s="95">
        <v>15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14">
        <v>0</v>
      </c>
      <c r="J25" s="106"/>
      <c r="K25" s="111">
        <v>0</v>
      </c>
    </row>
    <row r="26" spans="1:13">
      <c r="A26" s="115" t="s">
        <v>163</v>
      </c>
      <c r="B26" s="95">
        <v>16</v>
      </c>
      <c r="C26" s="114"/>
      <c r="D26" s="114"/>
      <c r="E26" s="114"/>
      <c r="F26" s="114"/>
      <c r="G26" s="114"/>
      <c r="H26" s="113"/>
      <c r="I26" s="114"/>
      <c r="J26" s="106"/>
      <c r="K26" s="111"/>
    </row>
    <row r="27" spans="1:13">
      <c r="A27" s="115" t="s">
        <v>162</v>
      </c>
      <c r="B27" s="95">
        <v>17</v>
      </c>
      <c r="C27" s="114"/>
      <c r="D27" s="114"/>
      <c r="E27" s="113"/>
      <c r="F27" s="113"/>
      <c r="G27" s="113"/>
      <c r="H27" s="113"/>
      <c r="I27" s="114"/>
      <c r="J27" s="106"/>
      <c r="K27" s="111"/>
    </row>
    <row r="28" spans="1:13">
      <c r="A28" s="115" t="s">
        <v>161</v>
      </c>
      <c r="B28" s="95">
        <v>18</v>
      </c>
      <c r="C28" s="114"/>
      <c r="D28" s="114"/>
      <c r="E28" s="113"/>
      <c r="F28" s="114"/>
      <c r="G28" s="113"/>
      <c r="H28" s="113"/>
      <c r="I28" s="123"/>
      <c r="J28" s="106"/>
      <c r="K28" s="111"/>
    </row>
    <row r="29" spans="1:13">
      <c r="A29" s="110" t="s">
        <v>179</v>
      </c>
      <c r="B29" s="95">
        <v>19</v>
      </c>
      <c r="C29" s="114">
        <f>C13+C23</f>
        <v>63326461</v>
      </c>
      <c r="D29" s="114">
        <f t="shared" ref="D29:F29" si="0">D13</f>
        <v>-2597522</v>
      </c>
      <c r="E29" s="114">
        <f t="shared" si="0"/>
        <v>5822856</v>
      </c>
      <c r="F29" s="114">
        <f t="shared" si="0"/>
        <v>2734447</v>
      </c>
      <c r="G29" s="114">
        <f>G13+G18</f>
        <v>-1321734</v>
      </c>
      <c r="H29" s="114">
        <f>H13+H20+H22</f>
        <v>-10733178</v>
      </c>
      <c r="I29" s="123">
        <f>C29+D29+E29+F29+G29+H29</f>
        <v>57231330</v>
      </c>
      <c r="J29" s="106"/>
      <c r="K29" s="111">
        <f>K13+K18+K21+K22+K23</f>
        <v>57231330</v>
      </c>
      <c r="M29" s="124"/>
    </row>
    <row r="30" spans="1:13">
      <c r="A30" s="115"/>
      <c r="B30" s="109"/>
      <c r="C30" s="114"/>
      <c r="D30" s="114"/>
      <c r="E30" s="114"/>
      <c r="F30" s="114"/>
      <c r="G30" s="114"/>
      <c r="H30" s="113"/>
      <c r="I30" s="123"/>
      <c r="J30" s="106"/>
      <c r="K30" s="111"/>
    </row>
    <row r="31" spans="1:13">
      <c r="A31" s="110" t="s">
        <v>178</v>
      </c>
      <c r="B31" s="109">
        <v>20</v>
      </c>
      <c r="C31" s="122">
        <v>63326461</v>
      </c>
      <c r="D31" s="122">
        <v>-2597522</v>
      </c>
      <c r="E31" s="122">
        <v>5822856</v>
      </c>
      <c r="F31" s="122">
        <v>2734447</v>
      </c>
      <c r="G31" s="122">
        <f>'форма 1'!D60</f>
        <v>-1366764</v>
      </c>
      <c r="H31" s="154">
        <f>'форма 1'!D61</f>
        <v>-9109985</v>
      </c>
      <c r="I31" s="114">
        <f>C31+D31+E31+F31+G31+H31</f>
        <v>58809493</v>
      </c>
      <c r="J31" s="106"/>
      <c r="K31" s="111">
        <f>I31</f>
        <v>58809493</v>
      </c>
      <c r="L31" s="104"/>
    </row>
    <row r="32" spans="1:13" ht="14.25" customHeight="1">
      <c r="A32" s="121" t="s">
        <v>177</v>
      </c>
      <c r="B32" s="109">
        <v>21</v>
      </c>
      <c r="C32" s="114"/>
      <c r="D32" s="114"/>
      <c r="E32" s="114"/>
      <c r="F32" s="114"/>
      <c r="G32" s="114"/>
      <c r="H32" s="114"/>
      <c r="I32" s="114"/>
      <c r="J32" s="106"/>
      <c r="K32" s="111"/>
    </row>
    <row r="33" spans="1:13">
      <c r="A33" s="119" t="s">
        <v>176</v>
      </c>
      <c r="B33" s="109">
        <v>22</v>
      </c>
      <c r="C33" s="107">
        <f>C31</f>
        <v>63326461</v>
      </c>
      <c r="D33" s="107">
        <f t="shared" ref="D33:G33" si="1">D31</f>
        <v>-2597522</v>
      </c>
      <c r="E33" s="107">
        <f t="shared" si="1"/>
        <v>5822856</v>
      </c>
      <c r="F33" s="107">
        <f t="shared" si="1"/>
        <v>2734447</v>
      </c>
      <c r="G33" s="107">
        <f t="shared" si="1"/>
        <v>-1366764</v>
      </c>
      <c r="H33" s="107">
        <f>H31</f>
        <v>-9109985</v>
      </c>
      <c r="I33" s="112">
        <f>C33+D33+E33+F33+G33+H33</f>
        <v>58809493</v>
      </c>
      <c r="J33" s="106"/>
      <c r="K33" s="111">
        <f>K31</f>
        <v>58809493</v>
      </c>
      <c r="M33" s="104"/>
    </row>
    <row r="34" spans="1:13" ht="25.5">
      <c r="A34" s="118" t="s">
        <v>279</v>
      </c>
      <c r="B34" s="109">
        <v>23</v>
      </c>
      <c r="C34" s="107"/>
      <c r="D34" s="107"/>
      <c r="E34" s="107"/>
      <c r="F34" s="107"/>
      <c r="G34" s="116">
        <v>1366764</v>
      </c>
      <c r="H34" s="116">
        <v>-1168188</v>
      </c>
      <c r="I34" s="112"/>
      <c r="J34" s="106"/>
      <c r="K34" s="111"/>
      <c r="M34" s="104"/>
    </row>
    <row r="35" spans="1:13">
      <c r="A35" s="119" t="s">
        <v>280</v>
      </c>
      <c r="B35" s="109">
        <v>24</v>
      </c>
      <c r="C35" s="107"/>
      <c r="D35" s="107"/>
      <c r="E35" s="107"/>
      <c r="F35" s="107"/>
      <c r="G35" s="107">
        <f t="shared" ref="G35" si="2">G34</f>
        <v>1366764</v>
      </c>
      <c r="H35" s="107">
        <f>H34</f>
        <v>-1168188</v>
      </c>
      <c r="I35" s="112"/>
      <c r="J35" s="106"/>
      <c r="K35" s="111">
        <f>SUM(C35:J35)</f>
        <v>198576</v>
      </c>
      <c r="M35" s="104"/>
    </row>
    <row r="36" spans="1:13" ht="13.5" customHeight="1">
      <c r="A36" s="118" t="s">
        <v>175</v>
      </c>
      <c r="B36" s="109">
        <v>25</v>
      </c>
      <c r="C36" s="114"/>
      <c r="D36" s="114"/>
      <c r="E36" s="114"/>
      <c r="F36" s="114"/>
      <c r="G36" s="114"/>
      <c r="H36" s="114"/>
      <c r="I36" s="112"/>
      <c r="J36" s="106"/>
      <c r="K36" s="111"/>
    </row>
    <row r="37" spans="1:13">
      <c r="A37" s="115" t="s">
        <v>174</v>
      </c>
      <c r="B37" s="109">
        <v>26</v>
      </c>
      <c r="C37" s="114"/>
      <c r="D37" s="114"/>
      <c r="E37" s="114"/>
      <c r="F37" s="114"/>
      <c r="G37" s="113"/>
      <c r="H37" s="114"/>
      <c r="I37" s="112"/>
      <c r="J37" s="106"/>
      <c r="K37" s="111"/>
      <c r="M37" s="104"/>
    </row>
    <row r="38" spans="1:13">
      <c r="A38" s="115" t="s">
        <v>173</v>
      </c>
      <c r="B38" s="109">
        <v>27</v>
      </c>
      <c r="C38" s="114"/>
      <c r="D38" s="114"/>
      <c r="E38" s="114"/>
      <c r="F38" s="114"/>
      <c r="G38" s="114"/>
      <c r="H38" s="114"/>
      <c r="I38" s="112"/>
      <c r="J38" s="106"/>
      <c r="K38" s="111"/>
    </row>
    <row r="39" spans="1:13">
      <c r="A39" s="119" t="s">
        <v>172</v>
      </c>
      <c r="B39" s="109">
        <v>28</v>
      </c>
      <c r="C39" s="114"/>
      <c r="D39" s="114"/>
      <c r="E39" s="114"/>
      <c r="F39" s="114"/>
      <c r="G39" s="114"/>
      <c r="H39" s="113"/>
      <c r="I39" s="112"/>
      <c r="J39" s="106"/>
      <c r="K39" s="111"/>
    </row>
    <row r="40" spans="1:13" ht="12.75" customHeight="1">
      <c r="A40" s="119" t="s">
        <v>171</v>
      </c>
      <c r="B40" s="109">
        <v>29</v>
      </c>
      <c r="C40" s="107">
        <v>0</v>
      </c>
      <c r="D40" s="107">
        <v>0</v>
      </c>
      <c r="E40" s="107">
        <v>0</v>
      </c>
      <c r="F40" s="107">
        <v>0</v>
      </c>
      <c r="G40" s="107">
        <f>G37</f>
        <v>0</v>
      </c>
      <c r="H40" s="107">
        <v>0</v>
      </c>
      <c r="I40" s="112">
        <f>G40</f>
        <v>0</v>
      </c>
      <c r="J40" s="106"/>
      <c r="K40" s="111">
        <f>I40</f>
        <v>0</v>
      </c>
    </row>
    <row r="41" spans="1:13">
      <c r="A41" s="119" t="s">
        <v>170</v>
      </c>
      <c r="B41" s="109">
        <v>30</v>
      </c>
      <c r="C41" s="107"/>
      <c r="D41" s="107"/>
      <c r="E41" s="107"/>
      <c r="F41" s="107"/>
      <c r="G41" s="107"/>
      <c r="H41" s="116"/>
      <c r="I41" s="112"/>
      <c r="J41" s="106"/>
      <c r="K41" s="111"/>
    </row>
    <row r="42" spans="1:13">
      <c r="A42" s="119" t="s">
        <v>169</v>
      </c>
      <c r="B42" s="109">
        <v>31</v>
      </c>
      <c r="C42" s="114"/>
      <c r="D42" s="114"/>
      <c r="E42" s="114"/>
      <c r="F42" s="114"/>
      <c r="G42" s="114"/>
      <c r="H42" s="120">
        <f>'форма 1'!C64</f>
        <v>2739029</v>
      </c>
      <c r="I42" s="112"/>
      <c r="J42" s="106"/>
      <c r="K42" s="111"/>
    </row>
    <row r="43" spans="1:13">
      <c r="A43" s="119" t="s">
        <v>168</v>
      </c>
      <c r="B43" s="109">
        <v>32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f>H42</f>
        <v>2739029</v>
      </c>
      <c r="I43" s="112">
        <f>H43</f>
        <v>2739029</v>
      </c>
      <c r="J43" s="106"/>
      <c r="K43" s="111">
        <f>I43</f>
        <v>2739029</v>
      </c>
    </row>
    <row r="44" spans="1:13">
      <c r="A44" s="118" t="s">
        <v>167</v>
      </c>
      <c r="B44" s="109">
        <v>33</v>
      </c>
      <c r="C44" s="114"/>
      <c r="D44" s="114"/>
      <c r="E44" s="114"/>
      <c r="F44" s="114"/>
      <c r="G44" s="114"/>
      <c r="H44" s="113">
        <v>-1108575</v>
      </c>
      <c r="I44" s="112">
        <f>H44</f>
        <v>-1108575</v>
      </c>
      <c r="J44" s="106"/>
      <c r="K44" s="111">
        <f>H44</f>
        <v>-1108575</v>
      </c>
    </row>
    <row r="45" spans="1:13">
      <c r="A45" s="118" t="s">
        <v>166</v>
      </c>
      <c r="B45" s="109">
        <v>34</v>
      </c>
      <c r="C45" s="113"/>
      <c r="D45" s="106"/>
      <c r="E45" s="117"/>
      <c r="F45" s="114"/>
      <c r="G45" s="114"/>
      <c r="H45" s="114"/>
      <c r="I45" s="112"/>
      <c r="J45" s="106"/>
      <c r="K45" s="111"/>
    </row>
    <row r="46" spans="1:13">
      <c r="A46" s="115" t="s">
        <v>165</v>
      </c>
      <c r="B46" s="109">
        <v>35</v>
      </c>
      <c r="C46" s="114"/>
      <c r="D46" s="116"/>
      <c r="E46" s="114"/>
      <c r="F46" s="114"/>
      <c r="G46" s="114"/>
      <c r="H46" s="114"/>
      <c r="I46" s="112"/>
      <c r="J46" s="106"/>
      <c r="K46" s="111"/>
    </row>
    <row r="47" spans="1:13">
      <c r="A47" s="115" t="s">
        <v>164</v>
      </c>
      <c r="B47" s="109">
        <v>36</v>
      </c>
      <c r="C47" s="107">
        <v>0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12">
        <v>0</v>
      </c>
      <c r="J47" s="106"/>
      <c r="K47" s="111">
        <v>0</v>
      </c>
    </row>
    <row r="48" spans="1:13">
      <c r="A48" s="115" t="s">
        <v>163</v>
      </c>
      <c r="B48" s="109">
        <v>37</v>
      </c>
      <c r="C48" s="114"/>
      <c r="D48" s="114"/>
      <c r="E48" s="114"/>
      <c r="F48" s="114"/>
      <c r="G48" s="114"/>
      <c r="H48" s="114"/>
      <c r="I48" s="112"/>
      <c r="J48" s="106"/>
      <c r="K48" s="111"/>
    </row>
    <row r="49" spans="1:13">
      <c r="A49" s="115" t="s">
        <v>162</v>
      </c>
      <c r="B49" s="109">
        <v>38</v>
      </c>
      <c r="C49" s="114"/>
      <c r="D49" s="114"/>
      <c r="E49" s="114"/>
      <c r="F49" s="113"/>
      <c r="G49" s="113"/>
      <c r="H49" s="113"/>
      <c r="I49" s="112"/>
      <c r="J49" s="106"/>
      <c r="K49" s="111"/>
    </row>
    <row r="50" spans="1:13">
      <c r="A50" s="115" t="s">
        <v>161</v>
      </c>
      <c r="B50" s="109">
        <v>39</v>
      </c>
      <c r="C50" s="114"/>
      <c r="D50" s="114"/>
      <c r="E50" s="113"/>
      <c r="F50" s="113"/>
      <c r="G50" s="113"/>
      <c r="H50" s="113"/>
      <c r="I50" s="112"/>
      <c r="J50" s="106"/>
      <c r="K50" s="111"/>
    </row>
    <row r="51" spans="1:13" ht="15.75" customHeight="1">
      <c r="A51" s="110" t="s">
        <v>160</v>
      </c>
      <c r="B51" s="109">
        <v>40</v>
      </c>
      <c r="C51" s="108">
        <f>C33+C45</f>
        <v>63326461</v>
      </c>
      <c r="D51" s="108">
        <v>-2597522</v>
      </c>
      <c r="E51" s="108">
        <v>5822856</v>
      </c>
      <c r="F51" s="108">
        <v>2734447</v>
      </c>
      <c r="G51" s="107">
        <f>G33+G35</f>
        <v>0</v>
      </c>
      <c r="H51" s="108">
        <f>H33+H35+H43+H44+H50</f>
        <v>-8647719</v>
      </c>
      <c r="I51" s="107">
        <f>C51+D51+E51+F51+G51+H51</f>
        <v>60638523</v>
      </c>
      <c r="J51" s="106"/>
      <c r="K51" s="152">
        <f>K33+K35+K40+K43+K44+K45+K50</f>
        <v>60638523</v>
      </c>
      <c r="M51" s="104"/>
    </row>
    <row r="52" spans="1:13">
      <c r="A52" s="105"/>
      <c r="C52" s="104"/>
      <c r="D52" s="104"/>
      <c r="E52" s="104"/>
      <c r="F52" s="104"/>
      <c r="G52" s="104"/>
      <c r="H52" s="104"/>
    </row>
    <row r="53" spans="1:13">
      <c r="A53" s="105"/>
      <c r="C53" s="104"/>
      <c r="D53" s="104"/>
      <c r="E53" s="104"/>
      <c r="F53" s="104"/>
      <c r="G53" s="104"/>
      <c r="H53" s="104"/>
    </row>
    <row r="54" spans="1:13">
      <c r="A54" s="105"/>
      <c r="C54" s="104"/>
      <c r="D54" s="104"/>
      <c r="E54" s="104"/>
      <c r="F54" s="104"/>
      <c r="G54" s="104"/>
      <c r="H54" s="104"/>
    </row>
    <row r="55" spans="1:13" s="36" customFormat="1" ht="14.25" customHeight="1">
      <c r="A55" s="239" t="s">
        <v>194</v>
      </c>
      <c r="B55" s="239"/>
      <c r="C55" s="239"/>
      <c r="D55" s="239"/>
      <c r="E55" s="239"/>
      <c r="F55" s="35"/>
      <c r="G55" s="35"/>
    </row>
    <row r="56" spans="1:13" s="36" customFormat="1" ht="13.5" customHeight="1">
      <c r="A56" s="37"/>
      <c r="B56" s="38"/>
      <c r="C56" s="38"/>
      <c r="D56" s="34"/>
      <c r="E56" s="38"/>
      <c r="F56" s="35"/>
      <c r="G56" s="35"/>
    </row>
    <row r="57" spans="1:13" s="36" customFormat="1" ht="13.5" customHeight="1">
      <c r="A57" s="38"/>
      <c r="B57" s="38"/>
      <c r="C57" s="38"/>
      <c r="D57" s="38"/>
      <c r="E57" s="31"/>
      <c r="F57" s="40"/>
    </row>
    <row r="58" spans="1:13" s="36" customFormat="1" ht="18.75" customHeight="1">
      <c r="A58" s="39" t="s">
        <v>269</v>
      </c>
      <c r="B58" s="31"/>
      <c r="C58" s="31"/>
      <c r="D58" s="31"/>
      <c r="E58" s="38"/>
    </row>
    <row r="59" spans="1:13" s="36" customFormat="1" ht="21" customHeight="1">
      <c r="D59" s="38"/>
      <c r="E59" s="38"/>
    </row>
    <row r="60" spans="1:13" s="36" customFormat="1" ht="11.25" customHeight="1">
      <c r="A60" s="32" t="s">
        <v>264</v>
      </c>
      <c r="B60" s="38"/>
      <c r="C60" s="41"/>
      <c r="D60" s="31"/>
      <c r="E60" s="38"/>
    </row>
    <row r="61" spans="1:13" s="36" customFormat="1" ht="11.25" customHeight="1">
      <c r="A61" s="38"/>
      <c r="B61" s="31"/>
      <c r="C61" s="31"/>
      <c r="D61" s="31"/>
      <c r="E61" s="38"/>
    </row>
    <row r="62" spans="1:13" s="36" customFormat="1" ht="18" customHeight="1">
      <c r="A62" s="33" t="s">
        <v>288</v>
      </c>
      <c r="B62" s="38"/>
      <c r="C62" s="38"/>
      <c r="D62" s="38"/>
      <c r="E62" s="38"/>
    </row>
    <row r="63" spans="1:13" s="36" customFormat="1" ht="9.75" customHeight="1">
      <c r="A63" s="33"/>
      <c r="B63" s="38"/>
      <c r="C63" s="41"/>
      <c r="D63" s="38"/>
      <c r="E63" s="38"/>
    </row>
    <row r="64" spans="1:13" s="36" customFormat="1" ht="15">
      <c r="A64" s="33" t="s">
        <v>151</v>
      </c>
      <c r="B64" s="38"/>
      <c r="C64" s="38"/>
      <c r="D64" s="38"/>
      <c r="E64" s="38"/>
    </row>
    <row r="67" spans="1:11">
      <c r="C67" s="104"/>
      <c r="D67" s="104"/>
      <c r="E67" s="104"/>
      <c r="F67" s="104"/>
      <c r="G67" s="104"/>
      <c r="H67" s="104"/>
      <c r="I67" s="104"/>
      <c r="J67" s="104"/>
      <c r="K67" s="104"/>
    </row>
    <row r="75" spans="1:11">
      <c r="A75" s="68" t="s">
        <v>159</v>
      </c>
    </row>
  </sheetData>
  <mergeCells count="9">
    <mergeCell ref="A55:E55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lzhumagaliva</dc:creator>
  <cp:lastModifiedBy>Айгерим О. Сарсебаева</cp:lastModifiedBy>
  <cp:lastPrinted>2018-07-26T06:23:35Z</cp:lastPrinted>
  <dcterms:created xsi:type="dcterms:W3CDTF">2015-06-05T04:36:16Z</dcterms:created>
  <dcterms:modified xsi:type="dcterms:W3CDTF">2018-07-26T06:38:35Z</dcterms:modified>
</cp:coreProperties>
</file>