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0" yWindow="120" windowWidth="20340" windowHeight="12645"/>
  </bookViews>
  <sheets>
    <sheet name="форма 1" sheetId="1" r:id="rId1"/>
    <sheet name="форма 2" sheetId="3" r:id="rId2"/>
    <sheet name="форма 3" sheetId="4" r:id="rId3"/>
    <sheet name="форма 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_spReportSign__" localSheetId="1">'форма 2'!#REF!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[3]B1.2!#REF!</definedName>
    <definedName name="_5402_01">[3]B1.2!#REF!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0">#REF!</definedName>
    <definedName name="_усл_" localSheetId="2">#REF!</definedName>
    <definedName name="_усл_" localSheetId="3">#REF!</definedName>
    <definedName name="_усл_">#REF!</definedName>
    <definedName name="_услвозм_" localSheetId="0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0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[20]yO302.1!#REF!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[20]yO302.1!#REF!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localSheetId="1" hidden="1">{#N/A,#N/A,FALSE,"Aging Summary";#N/A,#N/A,FALSE,"Ratio Analysis";#N/A,#N/A,FALSE,"Test 120 Day Accts";#N/A,#N/A,FALSE,"Tickmarks"}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[20]yO302.1!#REF!</definedName>
    <definedName name="ct">[20]yO302.1!#REF!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[20]yO302.1!#REF!</definedName>
    <definedName name="cvo">[20]yO302.1!#REF!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[20]yO302.1!#REF!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0" hidden="1">{"BS1",#N/A,TRUE,"RSA_FS";"BS2",#N/A,TRUE,"RSA_FS";"BS3",#N/A,TRUE,"RSA_FS"}</definedName>
    <definedName name="Dsesrssysd" localSheetId="1" hidden="1">{"BS1",#N/A,TRUE,"RSA_FS";"BS2",#N/A,TRUE,"RSA_FS";"BS3",#N/A,TRUE,"RSA_FS"}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[20]yO302.1!#REF!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[20]yO302.1!#REF!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[20]yO302.1!#REF!</definedName>
    <definedName name="p所得税" localSheetId="2">#REF!</definedName>
    <definedName name="p所得税" localSheetId="3">#REF!</definedName>
    <definedName name="p所得税">#REF!</definedName>
    <definedName name="q" localSheetId="0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0">Weekday_count*Standard_Daily_Hours</definedName>
    <definedName name="Std_Hrs" localSheetId="1">Weekday_count*Standard_Daily_Hours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localSheetId="1" hidden="1">{"Summary report",#N/A,FALSE,"BBH";"Details - chart",#N/A,FALSE,"BBH"}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[20]yO302.1!#REF!</definedName>
    <definedName name="zheldorizdat">[20]yO302.1!#REF!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[20]yO302.1!#REF!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йй">'[10]S-360'!йй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0">'форма 1'!Макрос1</definedName>
    <definedName name="Макрос1" localSheetId="1">'форма 2'!Макрос1</definedName>
    <definedName name="Макрос1" localSheetId="2">#N/A</definedName>
    <definedName name="Макрос1" localSheetId="3">'форма 4'!Макрос1</definedName>
    <definedName name="Макрос1">'форма 1'!Макрос1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0">'форма 1'!$A$1:$D$80</definedName>
    <definedName name="_xlnm.Print_Area" localSheetId="1">'форма 2'!$A$1:$F$98</definedName>
    <definedName name="_xlnm.Print_Area" localSheetId="2">'форма 3'!$A$1:$D$64</definedName>
    <definedName name="_xlnm.Print_Area" localSheetId="3">'форма 4'!$A$1:$N$64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0">'форма 1'!прил14_нов</definedName>
    <definedName name="прил14_нов" localSheetId="1">'форма 2'!прил14_нов</definedName>
    <definedName name="прил14_нов" localSheetId="2">#N/A</definedName>
    <definedName name="прил14_нов" localSheetId="3">'форма 4'!прил14_нов</definedName>
    <definedName name="прил14_нов">'форма 1'!прил14_нов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[20]yO302.1!#REF!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[20]yO302.1!#REF!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0">#REF!</definedName>
    <definedName name="ф2" localSheetId="2">#REF!</definedName>
    <definedName name="ф2" localSheetId="3">#REF!</definedName>
    <definedName name="ф2">#REF!</definedName>
    <definedName name="ф77" localSheetId="0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0" hidden="1">{"IAS Mapping",#N/A,TRUE,"RSA_FS"}</definedName>
    <definedName name="цк" localSheetId="1" hidden="1">{"IAS Mapping",#N/A,TRUE,"RSA_FS"}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45621"/>
</workbook>
</file>

<file path=xl/calcChain.xml><?xml version="1.0" encoding="utf-8"?>
<calcChain xmlns="http://schemas.openxmlformats.org/spreadsheetml/2006/main">
  <c r="G53" i="5" l="1"/>
  <c r="K47" i="5"/>
  <c r="I47" i="5"/>
  <c r="K46" i="5"/>
  <c r="I46" i="5"/>
  <c r="H44" i="5"/>
  <c r="H45" i="5" s="1"/>
  <c r="I45" i="5" s="1"/>
  <c r="K45" i="5" s="1"/>
  <c r="G42" i="5"/>
  <c r="I42" i="5" s="1"/>
  <c r="K42" i="5" s="1"/>
  <c r="K38" i="5"/>
  <c r="I37" i="5"/>
  <c r="H37" i="5"/>
  <c r="G37" i="5"/>
  <c r="F37" i="5"/>
  <c r="E37" i="5"/>
  <c r="D37" i="5"/>
  <c r="C37" i="5"/>
  <c r="K37" i="5" s="1"/>
  <c r="K35" i="5"/>
  <c r="H35" i="5"/>
  <c r="I35" i="5" s="1"/>
  <c r="G35" i="5"/>
  <c r="F35" i="5"/>
  <c r="E35" i="5"/>
  <c r="D35" i="5"/>
  <c r="C35" i="5"/>
  <c r="C53" i="5" s="1"/>
  <c r="K33" i="5"/>
  <c r="G31" i="5"/>
  <c r="F31" i="5"/>
  <c r="E31" i="5"/>
  <c r="I25" i="5"/>
  <c r="K25" i="5" s="1"/>
  <c r="H24" i="5"/>
  <c r="I24" i="5" s="1"/>
  <c r="K24" i="5" s="1"/>
  <c r="H23" i="5"/>
  <c r="I23" i="5" s="1"/>
  <c r="K23" i="5" s="1"/>
  <c r="I20" i="5"/>
  <c r="K20" i="5" s="1"/>
  <c r="G20" i="5"/>
  <c r="J15" i="5"/>
  <c r="I15" i="5"/>
  <c r="H15" i="5"/>
  <c r="H31" i="5" s="1"/>
  <c r="G15" i="5"/>
  <c r="F15" i="5"/>
  <c r="E15" i="5"/>
  <c r="D15" i="5"/>
  <c r="C15" i="5"/>
  <c r="K15" i="5" s="1"/>
  <c r="K13" i="5"/>
  <c r="I13" i="5"/>
  <c r="H13" i="5"/>
  <c r="G13" i="5"/>
  <c r="F13" i="5"/>
  <c r="E13" i="5"/>
  <c r="D13" i="5"/>
  <c r="D31" i="5" s="1"/>
  <c r="C13" i="5"/>
  <c r="C31" i="5" s="1"/>
  <c r="I31" i="5" s="1"/>
  <c r="C30" i="4"/>
  <c r="D18" i="4"/>
  <c r="C18" i="4"/>
  <c r="E70" i="3"/>
  <c r="E40" i="3"/>
  <c r="F28" i="3"/>
  <c r="K31" i="5" l="1"/>
  <c r="K53" i="5"/>
  <c r="H53" i="5"/>
  <c r="I53" i="5" s="1"/>
  <c r="C66" i="1"/>
  <c r="C64" i="1"/>
  <c r="D64" i="1"/>
  <c r="C49" i="1"/>
  <c r="D49" i="1"/>
  <c r="C34" i="1"/>
  <c r="C15" i="1"/>
  <c r="D34" i="1"/>
  <c r="D15" i="1"/>
  <c r="F81" i="3" l="1"/>
  <c r="E81" i="3"/>
  <c r="F60" i="3"/>
  <c r="E60" i="3"/>
  <c r="F52" i="3"/>
  <c r="E52" i="3"/>
  <c r="F40" i="3"/>
  <c r="E28" i="3"/>
  <c r="F10" i="3"/>
  <c r="F38" i="3" s="1"/>
  <c r="E10" i="3"/>
  <c r="E38" i="3" s="1"/>
  <c r="D46" i="4"/>
  <c r="C46" i="4"/>
  <c r="D37" i="4"/>
  <c r="C37" i="4"/>
  <c r="D66" i="1"/>
  <c r="C32" i="4" l="1"/>
  <c r="C47" i="4" s="1"/>
  <c r="D30" i="4"/>
  <c r="D32" i="4" s="1"/>
  <c r="D47" i="4" s="1"/>
  <c r="F68" i="3"/>
  <c r="F70" i="3" s="1"/>
  <c r="F74" i="3" s="1"/>
  <c r="F77" i="3" s="1"/>
  <c r="E68" i="3"/>
  <c r="E74" i="3" s="1"/>
  <c r="E77" i="3" s="1"/>
  <c r="E83" i="3" s="1"/>
  <c r="F83" i="3" l="1"/>
  <c r="A6" i="3" l="1"/>
  <c r="A5" i="4" s="1"/>
  <c r="A6" i="5" s="1"/>
</calcChain>
</file>

<file path=xl/sharedStrings.xml><?xml version="1.0" encoding="utf-8"?>
<sst xmlns="http://schemas.openxmlformats.org/spreadsheetml/2006/main" count="348" uniqueCount="284">
  <si>
    <t>Форма № 1</t>
  </si>
  <si>
    <t>Акционерное общество "Ипотечная организация "Казахстанская Ипотечная Компания"</t>
  </si>
  <si>
    <t>(полное наименование организации)</t>
  </si>
  <si>
    <t>Наименование статьи</t>
  </si>
  <si>
    <t>Код строки</t>
  </si>
  <si>
    <t xml:space="preserve">На конец                  отчетного периода          </t>
  </si>
  <si>
    <t>На начало                  отчетного периода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</si>
  <si>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</si>
  <si>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</si>
  <si>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</si>
  <si>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</si>
  <si>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</si>
  <si>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</si>
  <si>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4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</si>
  <si>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</si>
  <si>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</si>
  <si>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</si>
  <si>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</si>
  <si>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</si>
  <si>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</si>
  <si>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</si>
  <si>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</si>
  <si>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</si>
  <si>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</si>
  <si>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</si>
  <si>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</si>
  <si>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</si>
  <si>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</si>
  <si>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</si>
  <si>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</si>
  <si>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</si>
  <si>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</si>
  <si>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</si>
  <si>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</si>
  <si>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</si>
  <si>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</si>
  <si>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</si>
  <si>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</si>
  <si>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</si>
  <si>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</si>
  <si>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</si>
  <si>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</si>
  <si>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</si>
  <si>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</si>
  <si>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</si>
  <si>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</si>
  <si>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</si>
  <si>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</si>
  <si>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</si>
  <si>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</si>
  <si>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</si>
  <si>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</si>
  <si>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</si>
  <si>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</si>
  <si>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отчетного периода</t>
  </si>
  <si>
    <t>Доля меньшинства</t>
  </si>
  <si>
    <t xml:space="preserve">Итого капитал: </t>
  </si>
  <si>
    <t>Форма № 2</t>
  </si>
  <si>
    <t>(полное наименование ипотечной организации)</t>
  </si>
  <si>
    <t>( в тысячах тенге)</t>
  </si>
  <si>
    <t>Примечание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</si>
  <si>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</si>
  <si>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</si>
  <si>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3</t>
  </si>
  <si>
    <t>1</t>
  </si>
  <si>
    <t>по корреспондентским и текущим счетам</t>
  </si>
  <si>
    <t>по размещенным вкладам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</si>
  <si>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</si>
  <si>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</si>
  <si>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</si>
  <si>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</si>
  <si>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</si>
  <si>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</si>
  <si>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</si>
  <si>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</si>
  <si>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</si>
  <si>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</si>
  <si>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</si>
  <si>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</si>
  <si>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</si>
  <si>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</si>
  <si>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</si>
  <si>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</si>
  <si>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</si>
  <si>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</si>
  <si>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</si>
  <si>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</si>
  <si>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</si>
  <si>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</si>
  <si>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</si>
  <si>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</si>
  <si>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</si>
  <si>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</si>
  <si>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</si>
  <si>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</si>
  <si>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</si>
  <si>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</si>
  <si>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</si>
  <si>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6</t>
  </si>
  <si>
    <t>7</t>
  </si>
  <si>
    <t>Прочие доходы</t>
  </si>
  <si>
    <t>9</t>
  </si>
  <si>
    <t>10</t>
  </si>
  <si>
    <t>Расходы, связанные с выплатой вознаграждения</t>
  </si>
  <si>
    <t>11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</si>
  <si>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</si>
  <si>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</si>
  <si>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</si>
  <si>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</si>
  <si>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</si>
  <si>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</si>
  <si>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</si>
  <si>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</si>
  <si>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</si>
  <si>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</si>
  <si>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</si>
  <si>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</si>
  <si>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</si>
  <si>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</si>
  <si>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</si>
  <si>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</si>
  <si>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</si>
  <si>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</si>
  <si>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</si>
  <si>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</si>
  <si>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</si>
  <si>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</si>
  <si>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</si>
  <si>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</si>
  <si>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</si>
  <si>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</si>
  <si>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</si>
  <si>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</si>
  <si>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</si>
  <si>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r>
      <t xml:space="preserve">расходы по </t>
    </r>
    <r>
      <rPr>
        <sz val="10"/>
        <rFont val="Times New Roman"/>
        <family val="1"/>
        <charset val="204"/>
      </rPr>
      <t>уплате</t>
    </r>
    <r>
      <rPr>
        <sz val="10"/>
        <color indexed="8"/>
        <rFont val="Times New Roman"/>
        <family val="1"/>
      </rPr>
      <t xml:space="preserve"> налогов и других обязательных платежей в бюджет, за исключением корпоративного подоходного налога</t>
    </r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</si>
  <si>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</si>
  <si>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</si>
  <si>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</si>
  <si>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</si>
  <si>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</si>
  <si>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</si>
  <si>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</si>
  <si>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</si>
  <si>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</si>
  <si>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</si>
  <si>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</si>
  <si>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</si>
  <si>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</si>
  <si>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</si>
  <si>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</si>
  <si>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25</t>
  </si>
  <si>
    <t>Место для печати</t>
  </si>
  <si>
    <t> 10</t>
  </si>
  <si>
    <t> 9</t>
  </si>
  <si>
    <t xml:space="preserve"> 1 </t>
  </si>
  <si>
    <t>За аналогичный период с начала предыдущего года (с нарастающим итогом)               (пересчитано)</t>
  </si>
  <si>
    <t>Форма № 3</t>
  </si>
  <si>
    <t xml:space="preserve"> </t>
  </si>
  <si>
    <t>Сальдо на конец отчетного периода</t>
  </si>
  <si>
    <t>прочие операции</t>
  </si>
  <si>
    <t>формирование резервного капитала</t>
  </si>
  <si>
    <t>изменение накопленной переоценки основных средств</t>
  </si>
  <si>
    <t>Внутренние переводы, в том числе:</t>
  </si>
  <si>
    <t>Выкупленные акции</t>
  </si>
  <si>
    <t>Эмиссия акций</t>
  </si>
  <si>
    <t xml:space="preserve">Дивиденды </t>
  </si>
  <si>
    <t>Всего прибыль (убыток) за период</t>
  </si>
  <si>
    <t xml:space="preserve">Прибыль (убыток) за период   </t>
  </si>
  <si>
    <t>Прибыль (убыток) предыдущих лет</t>
  </si>
  <si>
    <t>Прибыль (убыток), признанная/ый непосредственно в самом капитале</t>
  </si>
  <si>
    <t>Прибыль (убыток) от прочих операций</t>
  </si>
  <si>
    <t>Хеджирование денежных потоков</t>
  </si>
  <si>
    <t>Изменение стоимости ценных бумаг, имеющихся в наличии для продажи</t>
  </si>
  <si>
    <t xml:space="preserve">Переоценка основных средств             
</t>
  </si>
  <si>
    <t>Пересчитанное сальдо на начало отчетного периода</t>
  </si>
  <si>
    <t xml:space="preserve">Изменения в учетной политике и  корректировка ошибок </t>
  </si>
  <si>
    <t>Сальдо на начало отчетного периода</t>
  </si>
  <si>
    <t>Сальдо на конец предыдущего периода</t>
  </si>
  <si>
    <t>Пересчитанное сальдо на начало предыдущего периода</t>
  </si>
  <si>
    <t xml:space="preserve">Сальдо на начало предыдущего периода   </t>
  </si>
  <si>
    <t>Всего</t>
  </si>
  <si>
    <t>Нераспределенная прибыль (убыток)</t>
  </si>
  <si>
    <t>Дополнительный капитал</t>
  </si>
  <si>
    <t>Итого капитал</t>
  </si>
  <si>
    <t>Капитал родительской организации</t>
  </si>
  <si>
    <t>Символ</t>
  </si>
  <si>
    <t>Форма № 4</t>
  </si>
  <si>
    <t>Отчет об изменениях в капитале</t>
  </si>
  <si>
    <t>Отчет о финансовом положении</t>
  </si>
  <si>
    <t>Отчет о совокупном доходе</t>
  </si>
  <si>
    <t>Управляющий директор         _____________________Сагимкулова Б.Д.</t>
  </si>
  <si>
    <t>Производные финансовые инструменты</t>
  </si>
  <si>
    <t>(в тысячах тенге)</t>
  </si>
  <si>
    <t>Доходы, связанные с получением вознаграждения</t>
  </si>
  <si>
    <t>Доходы от восстановления резервов на возможные потери по операциям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</si>
  <si>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</si>
  <si>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</si>
  <si>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</si>
  <si>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Итого доходов (сумма строк с 1 по 10)</t>
  </si>
  <si>
    <t>12.3</t>
  </si>
  <si>
    <t>12.4</t>
  </si>
  <si>
    <t>12.5</t>
  </si>
  <si>
    <t>12.6</t>
  </si>
  <si>
    <t>14.5</t>
  </si>
  <si>
    <t>Расходы по созданию резервов на возможные потери по операциям</t>
  </si>
  <si>
    <t>16.1</t>
  </si>
  <si>
    <t>16.2</t>
  </si>
  <si>
    <t>16.3</t>
  </si>
  <si>
    <t>16.4</t>
  </si>
  <si>
    <t>Итого расходов (сумма строк с 12 по 18)</t>
  </si>
  <si>
    <t>Итого чистая прибыль (убыток) за период (стр.22+/- стр.23)</t>
  </si>
  <si>
    <t>Займы полученные</t>
  </si>
  <si>
    <t>24</t>
  </si>
  <si>
    <t>Прочий совокупный доход</t>
  </si>
  <si>
    <t>26</t>
  </si>
  <si>
    <t>27</t>
  </si>
  <si>
    <t>Прочий совокупный доход за период, за вычетом налога</t>
  </si>
  <si>
    <t>28</t>
  </si>
  <si>
    <t>Чистая прибыль (убыток) до уплаты корпоративного подоходного налога (стр. 11 - стр. 19)</t>
  </si>
  <si>
    <t>по предоставленным займам  (микрокредитам)</t>
  </si>
  <si>
    <t>Всего совокупного дохода за период</t>
  </si>
  <si>
    <t>Балансовая стоимость на одну акцию,    в тенге</t>
  </si>
  <si>
    <t>Базовая и разводненная прибыль на акцию</t>
  </si>
  <si>
    <t>29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</si>
  <si>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</si>
  <si>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</si>
  <si>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</si>
  <si>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</si>
  <si>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</si>
  <si>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Поступления по прочим доходам</t>
  </si>
  <si>
    <t>Расходы на персонал выплаченные</t>
  </si>
  <si>
    <t>Общие и административные расходы выплаченные</t>
  </si>
  <si>
    <t>(Увеличение) уменьшение операционных активов</t>
  </si>
  <si>
    <t>Счета и депозиты в банках и прочих финансовых институтах</t>
  </si>
  <si>
    <t>Кредиты, выданные клиентам</t>
  </si>
  <si>
    <t>Активы, подлежащие передаче по договорам финансовой аренды</t>
  </si>
  <si>
    <t>Незавершенное строительство</t>
  </si>
  <si>
    <t>Увеличение (уменьшение) операционных обязательств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</si>
  <si>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</si>
  <si>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</si>
  <si>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</si>
  <si>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</si>
  <si>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Поступление денежных средств от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</si>
  <si>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</si>
  <si>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</si>
  <si>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Поступление прочих привлеченных средств</t>
  </si>
  <si>
    <t>Погашение прочих привлеченных средств</t>
  </si>
  <si>
    <t>Дивиденды выплаченные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</si>
  <si>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</si>
  <si>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</si>
  <si>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</si>
  <si>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</si>
  <si>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</si>
  <si>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>Отчет о движении денежных средств (прямой метод)</t>
  </si>
  <si>
    <t>Погашение субординированного долга</t>
  </si>
  <si>
    <t>Эмиссия обыкновенных акций</t>
  </si>
  <si>
    <t xml:space="preserve">Инвестиционные ценные бумаги: </t>
  </si>
  <si>
    <t>оцениваемые по справедливой стоимости</t>
  </si>
  <si>
    <t>оцениваемые по амортизированной стоимости</t>
  </si>
  <si>
    <t>Влияние применения МСФО 
(IFRS 9) на дату первоначального применения стандарта</t>
  </si>
  <si>
    <t>Пересчет баланса на дату первоначального применения стандарта</t>
  </si>
  <si>
    <t>Дебиторская задолженность по финансовой аренде</t>
  </si>
  <si>
    <t>Покупка и продажа финансовых активов, учитываемых по амортизированной стоимости</t>
  </si>
  <si>
    <t xml:space="preserve">Покупка и продажа основных средств и нематериальных активов </t>
  </si>
  <si>
    <t>Покупка и продажа инвестиционной собственности</t>
  </si>
  <si>
    <t>Поступления от выпущенных долговых ценных бумаг</t>
  </si>
  <si>
    <t>Резерв по переоценке активов, имеющихся в наличии для продажи, перенесенное в состав прибыли или убытка</t>
  </si>
  <si>
    <t>Финансовые активы, учитываемые по справедливой стоимости через прибыль или убыток</t>
  </si>
  <si>
    <t xml:space="preserve"> по состоянию на "01" апреля 2019 года</t>
  </si>
  <si>
    <t>2.1</t>
  </si>
  <si>
    <t>2.2</t>
  </si>
  <si>
    <t>33.1</t>
  </si>
  <si>
    <t>33.2</t>
  </si>
  <si>
    <t>38.1</t>
  </si>
  <si>
    <t>38.2</t>
  </si>
  <si>
    <t>41</t>
  </si>
  <si>
    <t>Итого капитал и обязательства (стр.32+стр.39):</t>
  </si>
  <si>
    <t>Управляющий директор       _____________________ Сагимкулова Б.Д.</t>
  </si>
  <si>
    <t>Главный бухгалтер                ____________________ Тоқтарқожа А.Т.</t>
  </si>
  <si>
    <t>Исполнитель                            ____________________Әбдіраман Г.Қ.</t>
  </si>
  <si>
    <t>телефон: 344-12-22 вн.1380</t>
  </si>
  <si>
    <t>Главный бухгалтер                    ____________________Тоқтарқожа А.Т.</t>
  </si>
  <si>
    <t>Субсидии</t>
  </si>
  <si>
    <t>Влияние изменений резерва под обесценение на денежные средства и их эквиваленты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</si>
</sst>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??_р_._-;_-@_-"/>
    <numFmt numFmtId="167" formatCode="#,##0_);\(#,##0\);0_)"/>
    <numFmt numFmtId="168" formatCode="_-#,##0_-;\(#,##0\);_-\ \ &quot;-&quot;_-;_-@_-"/>
    <numFmt numFmtId="169" formatCode="_-#,##0.00_-;\(#,##0.00\);_-\ \ &quot;-&quot;_-;_-@_-"/>
    <numFmt numFmtId="170" formatCode="mmm/dd/yyyy;_-\ &quot;N/A&quot;_-;_-\ &quot;-&quot;_-"/>
    <numFmt numFmtId="171" formatCode="mmm/yyyy;_-\ &quot;N/A&quot;_-;_-\ &quot;-&quot;_-"/>
    <numFmt numFmtId="172" formatCode="_-#,##0%_-;\(#,##0%\);_-\ &quot;-&quot;_-"/>
    <numFmt numFmtId="173" formatCode="_-#,###,_-;\(#,###,\);_-\ \ &quot;-&quot;_-;_-@_-"/>
    <numFmt numFmtId="174" formatCode="_-#,###.00,_-;\(#,###.00,\);_-\ \ &quot;-&quot;_-;_-@_-"/>
    <numFmt numFmtId="175" formatCode="_-#0&quot;.&quot;0,_-;\(#0&quot;.&quot;0,\);_-\ \ &quot;-&quot;_-;_-@_-"/>
    <numFmt numFmtId="176" formatCode="_-#0&quot;.&quot;0000_-;\(#0&quot;.&quot;0000\);_-\ \ &quot;-&quot;_-;_-@_-"/>
    <numFmt numFmtId="177" formatCode="&quot;$&quot;#,##0_);\(&quot;$&quot;#,##0\)"/>
    <numFmt numFmtId="178" formatCode="#,##0;\-#,##0;&quot;-&quot;"/>
    <numFmt numFmtId="179" formatCode="General_)"/>
    <numFmt numFmtId="180" formatCode="0.000"/>
    <numFmt numFmtId="181" formatCode="#,##0.0_);\(#,##0.0\)"/>
    <numFmt numFmtId="182" formatCode="#,##0.000_);\(#,##0.000\)"/>
    <numFmt numFmtId="183" formatCode="_(* #,##0.0_);_(* \(#,##0.00\);_(* &quot;-&quot;??_);_(@_)"/>
    <numFmt numFmtId="184" formatCode="&quot;$&quot;#,\);\(&quot;$&quot;#,##0\)"/>
    <numFmt numFmtId="185" formatCode="#,##0_)_%;\(#,##0\)_%;"/>
    <numFmt numFmtId="186" formatCode="_._.* #,##0.0_)_%;_._.* \(#,##0.0\)_%"/>
    <numFmt numFmtId="187" formatCode="#,##0.0_)_%;\(#,##0.0\)_%;\ \ .0_)_%"/>
    <numFmt numFmtId="188" formatCode="_._.* #,##0.00_)_%;_._.* \(#,##0.00\)_%"/>
    <numFmt numFmtId="189" formatCode="#,##0.00_)_%;\(#,##0.00\)_%;\ \ .00_)_%"/>
    <numFmt numFmtId="190" formatCode="_._.* #,##0.000_)_%;_._.* \(#,##0.000\)_%"/>
    <numFmt numFmtId="191" formatCode="#,##0.000_)_%;\(#,##0.000\)_%;\ \ .000_)_%"/>
    <numFmt numFmtId="192" formatCode="_-* #,##0.00_-;\-* #,##0.00_-;_-* &quot;-&quot;??_-;_-@_-"/>
    <numFmt numFmtId="193" formatCode="_(* #,##0.00_);_(* \(#,##0.00\);_(* &quot;-&quot;??_);_(@_)"/>
    <numFmt numFmtId="194" formatCode="_._.* \(#,##0\)_%;_._.* #,##0_)_%;_._.* 0_)_%;_._.@_)_%"/>
    <numFmt numFmtId="195" formatCode="_._.&quot;$&quot;* \(#,##0\)_%;_._.&quot;$&quot;* #,##0_)_%;_._.&quot;$&quot;* 0_)_%;_._.@_)_%"/>
    <numFmt numFmtId="196" formatCode="* \(#,##0\);* #,##0_);&quot;-&quot;??_);@"/>
    <numFmt numFmtId="197" formatCode="&quot;$&quot;* #,##0_)_%;&quot;$&quot;* \(#,##0\)_%;&quot;$&quot;* &quot;-&quot;??_)_%;@_)_%"/>
    <numFmt numFmtId="198" formatCode="_._.&quot;$&quot;* #,##0.0_)_%;_._.&quot;$&quot;* \(#,##0.0\)_%"/>
    <numFmt numFmtId="199" formatCode="&quot;$&quot;* #,##0.0_)_%;&quot;$&quot;* \(#,##0.0\)_%;&quot;$&quot;* \ .0_)_%"/>
    <numFmt numFmtId="200" formatCode="_._.&quot;$&quot;* #,##0.00_)_%;_._.&quot;$&quot;* \(#,##0.00\)_%"/>
    <numFmt numFmtId="201" formatCode="&quot;$&quot;* #,##0.00_)_%;&quot;$&quot;* \(#,##0.00\)_%;&quot;$&quot;* \ .00_)_%"/>
    <numFmt numFmtId="202" formatCode="_._.&quot;$&quot;* #,##0.000_)_%;_._.&quot;$&quot;* \(#,##0.000\)_%"/>
    <numFmt numFmtId="203" formatCode="&quot;$&quot;* #,##0.000_)_%;&quot;$&quot;* \(#,##0.000\)_%;&quot;$&quot;* \ .000_)_%"/>
    <numFmt numFmtId="204" formatCode="mmmm\ d\,\ yyyy"/>
    <numFmt numFmtId="205" formatCode="* #,##0_);* \(#,##0\);&quot;-&quot;??_);@"/>
    <numFmt numFmtId="206" formatCode="_-* #,##0.00[$€-1]_-;\-* #,##0.00[$€-1]_-;_-* &quot;-&quot;??[$€-1]_-"/>
    <numFmt numFmtId="207" formatCode="#,##0\ \ ;\(#,##0\)\ ;\—\ \ \ \ "/>
    <numFmt numFmtId="208" formatCode="&quot;$&quot;#,##0\ ;\-&quot;$&quot;#,##0"/>
    <numFmt numFmtId="209" formatCode="&quot;$&quot;#,##0.00\ ;\(&quot;$&quot;#,##0.00\)"/>
    <numFmt numFmtId="210" formatCode="mmm/dd"/>
    <numFmt numFmtId="211" formatCode="_-* #,##0\ _đ_._-;\-* #,##0\ _đ_._-;_-* &quot;-&quot;\ _đ_._-;_-@_-"/>
    <numFmt numFmtId="212" formatCode="_(* #,##0_);_(* \(#,##0\);_(* &quot;-&quot;_);_(@_)"/>
    <numFmt numFmtId="213" formatCode="0_)%;\(0\)%"/>
    <numFmt numFmtId="214" formatCode="_._._(* 0_)%;_._.* \(0\)%"/>
    <numFmt numFmtId="215" formatCode="_(0_)%;\(0\)%"/>
    <numFmt numFmtId="216" formatCode="0%_);\(0%\)"/>
    <numFmt numFmtId="217" formatCode="\60\4\7\:"/>
    <numFmt numFmtId="218" formatCode="_(0.0_)%;\(0.0\)%"/>
    <numFmt numFmtId="219" formatCode="_._._(* 0.0_)%;_._.* \(0.0\)%"/>
    <numFmt numFmtId="220" formatCode="_(0.00_)%;\(0.00\)%"/>
    <numFmt numFmtId="221" formatCode="_._._(* 0.00_)%;_._.* \(0.00\)%"/>
    <numFmt numFmtId="222" formatCode="_(0.000_)%;\(0.000\)%"/>
    <numFmt numFmtId="223" formatCode="_._._(* 0.000_)%;_._.* \(0.000\)%"/>
    <numFmt numFmtId="224" formatCode="mm/dd/yy"/>
    <numFmt numFmtId="225" formatCode="\ #,##0;[Red]\-#,##0"/>
    <numFmt numFmtId="226" formatCode="&quot;$&quot;#,\);\(&quot;$&quot;#,\)"/>
    <numFmt numFmtId="227" formatCode="&quot;$&quot;#,;\(&quot;$&quot;#,\)"/>
    <numFmt numFmtId="228" formatCode="#,##0;[Red]&quot;-&quot;#,##0"/>
    <numFmt numFmtId="229" formatCode="#,##0.00;[Red]&quot;-&quot;#,##0.00"/>
    <numFmt numFmtId="230" formatCode="#,##0\ &quot;kr&quot;;[Red]\-#,##0\ &quot;kr&quot;"/>
    <numFmt numFmtId="231" formatCode="#,##0.00\ &quot;kr&quot;;[Red]\-#,##0.00\ &quot;kr&quot;"/>
    <numFmt numFmtId="232" formatCode="_-* #,##0.00\ _T_L_-;\-* #,##0.00\ _T_L_-;_-* &quot;-&quot;??\ _T_L_-;_-@_-"/>
    <numFmt numFmtId="233" formatCode="_-* #,##0.00\ _р_._-;\-* #,##0.00\ _р_._-;_-* &quot;-&quot;??\ _р_._-;_-@_-"/>
  </numFmts>
  <fonts count="1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rgb="FFFF000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name val="Times New Roman Cyr"/>
      <charset val="204"/>
    </font>
    <font>
      <sz val="10"/>
      <name val="Times New Roman"/>
      <family val="2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2"/>
    </font>
  </fonts>
  <fills count="4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47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7" fillId="0" borderId="0"/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0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1" fillId="0" borderId="0" applyBorder="0">
      <alignment shrinkToFit="1"/>
    </xf>
    <xf numFmtId="0" fontId="20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1" fillId="0" borderId="0"/>
    <xf numFmtId="0" fontId="19" fillId="0" borderId="0"/>
    <xf numFmtId="0" fontId="18" fillId="0" borderId="0"/>
    <xf numFmtId="0" fontId="18" fillId="0" borderId="0"/>
    <xf numFmtId="0" fontId="16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8" fontId="9" fillId="0" borderId="0" applyFill="0" applyBorder="0" applyProtection="0">
      <alignment horizontal="right"/>
    </xf>
    <xf numFmtId="169" fontId="9" fillId="0" borderId="0" applyFill="0" applyBorder="0" applyProtection="0">
      <alignment horizontal="right"/>
    </xf>
    <xf numFmtId="170" fontId="23" fillId="0" borderId="0" applyFill="0" applyBorder="0" applyProtection="0">
      <alignment horizontal="center"/>
    </xf>
    <xf numFmtId="171" fontId="23" fillId="0" borderId="0" applyFill="0" applyBorder="0" applyProtection="0">
      <alignment horizontal="center"/>
    </xf>
    <xf numFmtId="172" fontId="24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0" fontId="25" fillId="0" borderId="0"/>
    <xf numFmtId="0" fontId="26" fillId="0" borderId="0"/>
    <xf numFmtId="0" fontId="20" fillId="0" borderId="0">
      <protection locked="0"/>
    </xf>
    <xf numFmtId="2" fontId="27" fillId="0" borderId="0" applyNumberFormat="0" applyFill="0" applyBorder="0" applyAlignment="0" applyProtection="0"/>
    <xf numFmtId="2" fontId="28" fillId="0" borderId="0" applyNumberFormat="0" applyFill="0" applyBorder="0" applyAlignment="0" applyProtection="0"/>
    <xf numFmtId="0" fontId="29" fillId="2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>
      <alignment horizontal="right"/>
    </xf>
    <xf numFmtId="0" fontId="10" fillId="5" borderId="6" applyNumberFormat="0" applyFont="0" applyAlignment="0" applyProtection="0"/>
    <xf numFmtId="0" fontId="33" fillId="11" borderId="7" applyNumberFormat="0" applyAlignment="0" applyProtection="0"/>
    <xf numFmtId="0" fontId="34" fillId="0" borderId="0" applyNumberFormat="0" applyFill="0" applyBorder="0" applyAlignment="0" applyProtection="0"/>
    <xf numFmtId="177" fontId="35" fillId="0" borderId="8" applyAlignment="0" applyProtection="0"/>
    <xf numFmtId="0" fontId="36" fillId="12" borderId="0" applyNumberFormat="0" applyBorder="0" applyAlignment="0" applyProtection="0"/>
    <xf numFmtId="178" fontId="37" fillId="0" borderId="0" applyFill="0" applyBorder="0" applyAlignment="0"/>
    <xf numFmtId="179" fontId="38" fillId="0" borderId="0" applyFill="0" applyBorder="0" applyAlignment="0"/>
    <xf numFmtId="180" fontId="38" fillId="0" borderId="0" applyFill="0" applyBorder="0" applyAlignment="0"/>
    <xf numFmtId="181" fontId="39" fillId="0" borderId="0" applyFill="0" applyBorder="0" applyAlignment="0"/>
    <xf numFmtId="182" fontId="39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40" fillId="0" borderId="0" applyFill="0" applyBorder="0" applyProtection="0">
      <alignment horizontal="center"/>
      <protection locked="0"/>
    </xf>
    <xf numFmtId="0" fontId="41" fillId="0" borderId="5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5" fontId="11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42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4" fillId="0" borderId="0" applyFont="0" applyFill="0" applyBorder="0" applyAlignment="0" applyProtection="0"/>
    <xf numFmtId="191" fontId="43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Alignment="0">
      <alignment horizontal="left"/>
    </xf>
    <xf numFmtId="194" fontId="48" fillId="0" borderId="0" applyFill="0" applyBorder="0" applyProtection="0"/>
    <xf numFmtId="195" fontId="42" fillId="0" borderId="0" applyFont="0" applyFill="0" applyBorder="0" applyAlignment="0" applyProtection="0"/>
    <xf numFmtId="196" fontId="9" fillId="0" borderId="0" applyFill="0" applyBorder="0" applyProtection="0"/>
    <xf numFmtId="196" fontId="9" fillId="0" borderId="8" applyFill="0" applyProtection="0"/>
    <xf numFmtId="196" fontId="9" fillId="0" borderId="9" applyFill="0" applyProtection="0"/>
    <xf numFmtId="197" fontId="11" fillId="0" borderId="0" applyFont="0" applyFill="0" applyBorder="0" applyAlignment="0" applyProtection="0"/>
    <xf numFmtId="179" fontId="38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4" fillId="0" borderId="0" applyFont="0" applyFill="0" applyBorder="0" applyAlignment="0" applyProtection="0"/>
    <xf numFmtId="203" fontId="43" fillId="0" borderId="0" applyFont="0" applyFill="0" applyBorder="0" applyAlignment="0" applyProtection="0"/>
    <xf numFmtId="37" fontId="49" fillId="0" borderId="10" applyFont="0" applyFill="0" applyBorder="0">
      <protection locked="0"/>
    </xf>
    <xf numFmtId="0" fontId="50" fillId="0" borderId="0" applyFont="0" applyFill="0" applyBorder="0" applyAlignment="0" applyProtection="0"/>
    <xf numFmtId="0" fontId="51" fillId="13" borderId="11" applyNumberFormat="0" applyFont="0" applyBorder="0" applyAlignment="0" applyProtection="0"/>
    <xf numFmtId="0" fontId="52" fillId="14" borderId="0" applyNumberFormat="0" applyBorder="0" applyAlignment="0" applyProtection="0"/>
    <xf numFmtId="204" fontId="11" fillId="0" borderId="0" applyFont="0" applyFill="0" applyBorder="0" applyAlignment="0" applyProtection="0"/>
    <xf numFmtId="14" fontId="37" fillId="0" borderId="0" applyFill="0" applyBorder="0" applyAlignment="0"/>
    <xf numFmtId="205" fontId="9" fillId="0" borderId="0" applyFill="0" applyBorder="0" applyProtection="0"/>
    <xf numFmtId="205" fontId="9" fillId="0" borderId="8" applyFill="0" applyProtection="0"/>
    <xf numFmtId="205" fontId="9" fillId="0" borderId="9" applyFill="0" applyProtection="0"/>
    <xf numFmtId="38" fontId="29" fillId="0" borderId="12">
      <alignment vertical="center"/>
    </xf>
    <xf numFmtId="193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54" fillId="0" borderId="0" applyNumberFormat="0" applyAlignment="0">
      <alignment horizontal="left"/>
    </xf>
    <xf numFmtId="206" fontId="1" fillId="0" borderId="0" applyFont="0" applyFill="0" applyBorder="0" applyAlignment="0" applyProtection="0">
      <alignment horizontal="left" indent="1"/>
    </xf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2" fontId="45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207" fontId="57" fillId="0" borderId="0">
      <alignment horizontal="right"/>
    </xf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9" fillId="0" borderId="0" applyNumberFormat="0" applyFont="0" applyBorder="0" applyAlignment="0"/>
    <xf numFmtId="38" fontId="60" fillId="19" borderId="0" applyNumberFormat="0" applyBorder="0" applyAlignment="0" applyProtection="0"/>
    <xf numFmtId="0" fontId="61" fillId="0" borderId="14" applyNumberFormat="0" applyAlignment="0" applyProtection="0">
      <alignment horizontal="left" vertical="center"/>
    </xf>
    <xf numFmtId="0" fontId="61" fillId="0" borderId="15">
      <alignment horizontal="left" vertical="center"/>
    </xf>
    <xf numFmtId="14" fontId="62" fillId="20" borderId="16">
      <alignment horizontal="center" vertical="center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Fill="0" applyAlignment="0" applyProtection="0">
      <protection locked="0"/>
    </xf>
    <xf numFmtId="0" fontId="40" fillId="0" borderId="17" applyFill="0" applyAlignment="0" applyProtection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7" fillId="8" borderId="7" applyNumberFormat="0" applyAlignment="0" applyProtection="0"/>
    <xf numFmtId="10" fontId="60" fillId="21" borderId="1" applyNumberFormat="0" applyBorder="0" applyAlignment="0" applyProtection="0"/>
    <xf numFmtId="0" fontId="68" fillId="0" borderId="1"/>
    <xf numFmtId="40" fontId="69" fillId="0" borderId="0">
      <protection locked="0"/>
    </xf>
    <xf numFmtId="1" fontId="70" fillId="0" borderId="0">
      <alignment horizontal="center"/>
      <protection locked="0"/>
    </xf>
    <xf numFmtId="208" fontId="71" fillId="0" borderId="0" applyFont="0" applyFill="0" applyBorder="0" applyAlignment="0" applyProtection="0"/>
    <xf numFmtId="209" fontId="72" fillId="0" borderId="0" applyFont="0" applyFill="0" applyBorder="0" applyAlignment="0" applyProtection="0"/>
    <xf numFmtId="0" fontId="73" fillId="22" borderId="18" applyNumberFormat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42" fillId="0" borderId="0"/>
    <xf numFmtId="0" fontId="42" fillId="0" borderId="0"/>
    <xf numFmtId="0" fontId="57" fillId="0" borderId="0"/>
    <xf numFmtId="0" fontId="78" fillId="0" borderId="19" applyNumberFormat="0" applyFill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>
      <protection locked="0"/>
    </xf>
    <xf numFmtId="0" fontId="29" fillId="0" borderId="20"/>
    <xf numFmtId="210" fontId="79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29" fillId="0" borderId="0"/>
    <xf numFmtId="211" fontId="1" fillId="0" borderId="0" applyFont="0" applyFill="0" applyBorder="0" applyAlignment="0" applyProtection="0"/>
    <xf numFmtId="212" fontId="66" fillId="0" borderId="0" applyFont="0" applyFill="0" applyBorder="0" applyAlignment="0" applyProtection="0"/>
    <xf numFmtId="193" fontId="66" fillId="0" borderId="0" applyFont="0" applyFill="0" applyBorder="0" applyAlignment="0" applyProtection="0"/>
    <xf numFmtId="0" fontId="81" fillId="23" borderId="0"/>
    <xf numFmtId="213" fontId="40" fillId="0" borderId="0" applyFont="0" applyFill="0" applyBorder="0" applyAlignment="0" applyProtection="0"/>
    <xf numFmtId="214" fontId="42" fillId="0" borderId="0" applyFont="0" applyFill="0" applyBorder="0" applyAlignment="0" applyProtection="0"/>
    <xf numFmtId="215" fontId="44" fillId="0" borderId="0" applyFont="0" applyFill="0" applyBorder="0" applyAlignment="0" applyProtection="0"/>
    <xf numFmtId="216" fontId="11" fillId="0" borderId="0" applyFont="0" applyFill="0" applyBorder="0" applyAlignment="0" applyProtection="0"/>
    <xf numFmtId="182" fontId="39" fillId="0" borderId="0" applyFont="0" applyFill="0" applyBorder="0" applyAlignment="0" applyProtection="0"/>
    <xf numFmtId="217" fontId="38" fillId="0" borderId="0" applyFont="0" applyFill="0" applyBorder="0" applyAlignment="0" applyProtection="0"/>
    <xf numFmtId="10" fontId="11" fillId="0" borderId="0" applyFont="0" applyFill="0" applyBorder="0" applyAlignment="0" applyProtection="0"/>
    <xf numFmtId="218" fontId="44" fillId="0" borderId="0" applyFont="0" applyFill="0" applyBorder="0" applyAlignment="0" applyProtection="0"/>
    <xf numFmtId="219" fontId="42" fillId="0" borderId="0" applyFont="0" applyFill="0" applyBorder="0" applyAlignment="0" applyProtection="0"/>
    <xf numFmtId="220" fontId="44" fillId="0" borderId="0" applyFont="0" applyFill="0" applyBorder="0" applyAlignment="0" applyProtection="0"/>
    <xf numFmtId="221" fontId="42" fillId="0" borderId="0" applyFont="0" applyFill="0" applyBorder="0" applyAlignment="0" applyProtection="0"/>
    <xf numFmtId="10" fontId="82" fillId="0" borderId="0"/>
    <xf numFmtId="222" fontId="44" fillId="0" borderId="0" applyFont="0" applyFill="0" applyBorder="0" applyAlignment="0" applyProtection="0"/>
    <xf numFmtId="223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3" fontId="38" fillId="0" borderId="0" applyFill="0" applyBorder="0" applyAlignment="0"/>
    <xf numFmtId="179" fontId="38" fillId="0" borderId="0" applyFill="0" applyBorder="0" applyAlignment="0"/>
    <xf numFmtId="183" fontId="38" fillId="0" borderId="0" applyFill="0" applyBorder="0" applyAlignment="0"/>
    <xf numFmtId="184" fontId="39" fillId="0" borderId="0" applyFill="0" applyBorder="0" applyAlignment="0"/>
    <xf numFmtId="179" fontId="38" fillId="0" borderId="0" applyFill="0" applyBorder="0" applyAlignment="0"/>
    <xf numFmtId="224" fontId="32" fillId="0" borderId="0" applyNumberFormat="0" applyFill="0" applyBorder="0" applyAlignment="0" applyProtection="0">
      <alignment horizontal="left"/>
    </xf>
    <xf numFmtId="0" fontId="83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85" fillId="0" borderId="22" applyNumberFormat="0" applyFill="0" applyAlignment="0" applyProtection="0"/>
    <xf numFmtId="0" fontId="86" fillId="0" borderId="23" applyNumberFormat="0" applyFill="0" applyAlignment="0" applyProtection="0"/>
    <xf numFmtId="0" fontId="86" fillId="0" borderId="0" applyNumberFormat="0" applyFill="0" applyBorder="0" applyAlignment="0" applyProtection="0"/>
    <xf numFmtId="4" fontId="87" fillId="8" borderId="24" applyNumberFormat="0" applyProtection="0">
      <alignment vertical="center"/>
    </xf>
    <xf numFmtId="4" fontId="88" fillId="13" borderId="24" applyNumberFormat="0" applyProtection="0">
      <alignment vertical="center"/>
    </xf>
    <xf numFmtId="4" fontId="87" fillId="13" borderId="24" applyNumberFormat="0" applyProtection="0">
      <alignment horizontal="left" vertical="center" indent="1"/>
    </xf>
    <xf numFmtId="0" fontId="87" fillId="13" borderId="24" applyNumberFormat="0" applyProtection="0">
      <alignment horizontal="left" vertical="top" indent="1"/>
    </xf>
    <xf numFmtId="4" fontId="89" fillId="24" borderId="0" applyNumberFormat="0" applyProtection="0">
      <alignment horizontal="left"/>
    </xf>
    <xf numFmtId="4" fontId="37" fillId="14" borderId="24" applyNumberFormat="0" applyProtection="0">
      <alignment horizontal="right" vertical="center"/>
    </xf>
    <xf numFmtId="4" fontId="37" fillId="4" borderId="24" applyNumberFormat="0" applyProtection="0">
      <alignment horizontal="right" vertical="center"/>
    </xf>
    <xf numFmtId="4" fontId="37" fillId="15" borderId="24" applyNumberFormat="0" applyProtection="0">
      <alignment horizontal="right" vertical="center"/>
    </xf>
    <xf numFmtId="4" fontId="37" fillId="25" borderId="24" applyNumberFormat="0" applyProtection="0">
      <alignment horizontal="right" vertical="center"/>
    </xf>
    <xf numFmtId="4" fontId="37" fillId="26" borderId="24" applyNumberFormat="0" applyProtection="0">
      <alignment horizontal="right" vertical="center"/>
    </xf>
    <xf numFmtId="4" fontId="37" fillId="18" borderId="24" applyNumberFormat="0" applyProtection="0">
      <alignment horizontal="right" vertical="center"/>
    </xf>
    <xf numFmtId="4" fontId="37" fillId="16" borderId="24" applyNumberFormat="0" applyProtection="0">
      <alignment horizontal="right" vertical="center"/>
    </xf>
    <xf numFmtId="4" fontId="37" fillId="27" borderId="24" applyNumberFormat="0" applyProtection="0">
      <alignment horizontal="right" vertical="center"/>
    </xf>
    <xf numFmtId="4" fontId="37" fillId="28" borderId="24" applyNumberFormat="0" applyProtection="0">
      <alignment horizontal="right" vertical="center"/>
    </xf>
    <xf numFmtId="4" fontId="90" fillId="29" borderId="0" applyNumberFormat="0" applyProtection="0">
      <alignment horizontal="left" vertical="center" indent="1"/>
    </xf>
    <xf numFmtId="4" fontId="90" fillId="24" borderId="0" applyNumberFormat="0" applyProtection="0">
      <alignment horizontal="left" vertical="center" indent="1"/>
    </xf>
    <xf numFmtId="4" fontId="91" fillId="30" borderId="0" applyNumberFormat="0" applyProtection="0">
      <alignment horizontal="left" vertical="center" indent="1"/>
    </xf>
    <xf numFmtId="4" fontId="37" fillId="31" borderId="24" applyNumberFormat="0" applyProtection="0">
      <alignment horizontal="right" vertical="center"/>
    </xf>
    <xf numFmtId="4" fontId="92" fillId="24" borderId="0" applyNumberFormat="0" applyProtection="0">
      <alignment horizontal="left" vertical="center" indent="1"/>
    </xf>
    <xf numFmtId="4" fontId="93" fillId="24" borderId="0" applyNumberFormat="0" applyProtection="0">
      <alignment horizontal="left" vertical="center"/>
    </xf>
    <xf numFmtId="0" fontId="11" fillId="30" borderId="24" applyNumberFormat="0" applyProtection="0">
      <alignment horizontal="left" vertical="center" indent="1"/>
    </xf>
    <xf numFmtId="0" fontId="11" fillId="30" borderId="24" applyNumberFormat="0" applyProtection="0">
      <alignment horizontal="left" vertical="top" indent="1"/>
    </xf>
    <xf numFmtId="0" fontId="11" fillId="32" borderId="24" applyNumberFormat="0" applyProtection="0">
      <alignment horizontal="left" vertical="center" indent="1"/>
    </xf>
    <xf numFmtId="0" fontId="11" fillId="32" borderId="24" applyNumberFormat="0" applyProtection="0">
      <alignment horizontal="left" vertical="top" indent="1"/>
    </xf>
    <xf numFmtId="0" fontId="11" fillId="33" borderId="24" applyNumberFormat="0" applyProtection="0">
      <alignment horizontal="left" vertical="center" indent="1"/>
    </xf>
    <xf numFmtId="0" fontId="11" fillId="33" borderId="24" applyNumberFormat="0" applyProtection="0">
      <alignment horizontal="left" vertical="top" indent="1"/>
    </xf>
    <xf numFmtId="0" fontId="11" fillId="34" borderId="24" applyNumberFormat="0" applyProtection="0">
      <alignment horizontal="left" vertical="center" indent="1"/>
    </xf>
    <xf numFmtId="0" fontId="11" fillId="34" borderId="24" applyNumberFormat="0" applyProtection="0">
      <alignment horizontal="left" vertical="top" indent="1"/>
    </xf>
    <xf numFmtId="4" fontId="37" fillId="21" borderId="24" applyNumberFormat="0" applyProtection="0">
      <alignment vertical="center"/>
    </xf>
    <xf numFmtId="4" fontId="94" fillId="21" borderId="24" applyNumberFormat="0" applyProtection="0">
      <alignment vertical="center"/>
    </xf>
    <xf numFmtId="4" fontId="37" fillId="21" borderId="24" applyNumberFormat="0" applyProtection="0">
      <alignment horizontal="left" vertical="center" indent="1"/>
    </xf>
    <xf numFmtId="0" fontId="37" fillId="21" borderId="24" applyNumberFormat="0" applyProtection="0">
      <alignment horizontal="left" vertical="top" indent="1"/>
    </xf>
    <xf numFmtId="4" fontId="37" fillId="35" borderId="24" applyNumberFormat="0" applyProtection="0">
      <alignment horizontal="right" vertical="center"/>
    </xf>
    <xf numFmtId="4" fontId="59" fillId="7" borderId="24" applyNumberFormat="0" applyProtection="0">
      <alignment horizontal="right" vertical="center"/>
    </xf>
    <xf numFmtId="4" fontId="37" fillId="31" borderId="24" applyNumberFormat="0" applyProtection="0">
      <alignment horizontal="left" vertical="center" indent="1"/>
    </xf>
    <xf numFmtId="0" fontId="37" fillId="32" borderId="24" applyNumberFormat="0" applyProtection="0">
      <alignment horizontal="center" vertical="top"/>
    </xf>
    <xf numFmtId="4" fontId="95" fillId="36" borderId="0" applyNumberFormat="0" applyProtection="0">
      <alignment horizontal="left" vertical="center"/>
    </xf>
    <xf numFmtId="4" fontId="96" fillId="35" borderId="24" applyNumberFormat="0" applyProtection="0">
      <alignment horizontal="right" vertical="center"/>
    </xf>
    <xf numFmtId="225" fontId="97" fillId="37" borderId="0">
      <protection locked="0"/>
    </xf>
    <xf numFmtId="0" fontId="32" fillId="0" borderId="0" applyNumberFormat="0" applyFill="0" applyBorder="0" applyAlignment="0" applyProtection="0">
      <alignment horizontal="center"/>
    </xf>
    <xf numFmtId="0" fontId="11" fillId="0" borderId="0"/>
    <xf numFmtId="0" fontId="98" fillId="0" borderId="0"/>
    <xf numFmtId="0" fontId="99" fillId="38" borderId="25" applyNumberFormat="0" applyProtection="0">
      <alignment horizontal="center" wrapText="1"/>
    </xf>
    <xf numFmtId="0" fontId="11" fillId="23" borderId="1" applyNumberFormat="0" applyFont="0" applyFill="0" applyAlignment="0" applyProtection="0"/>
    <xf numFmtId="4" fontId="11" fillId="23" borderId="1" applyFont="0" applyFill="0" applyAlignment="0" applyProtection="0"/>
    <xf numFmtId="40" fontId="100" fillId="0" borderId="0" applyBorder="0">
      <alignment horizontal="right"/>
    </xf>
    <xf numFmtId="0" fontId="101" fillId="0" borderId="26" applyNumberFormat="0" applyFill="0" applyAlignment="0" applyProtection="0"/>
    <xf numFmtId="49" fontId="11" fillId="0" borderId="0" applyFont="0" applyFill="0" applyBorder="0" applyAlignment="0" applyProtection="0"/>
    <xf numFmtId="49" fontId="37" fillId="0" borderId="0" applyFill="0" applyBorder="0" applyAlignment="0"/>
    <xf numFmtId="226" fontId="39" fillId="0" borderId="0" applyFill="0" applyBorder="0" applyAlignment="0"/>
    <xf numFmtId="227" fontId="39" fillId="0" borderId="0" applyFill="0" applyBorder="0" applyAlignment="0"/>
    <xf numFmtId="0" fontId="102" fillId="0" borderId="0" applyFill="0" applyBorder="0" applyProtection="0">
      <alignment horizontal="left" vertical="top"/>
    </xf>
    <xf numFmtId="0" fontId="103" fillId="0" borderId="0"/>
    <xf numFmtId="0" fontId="104" fillId="0" borderId="0"/>
    <xf numFmtId="0" fontId="105" fillId="0" borderId="0"/>
    <xf numFmtId="0" fontId="45" fillId="0" borderId="27" applyNumberFormat="0" applyFont="0" applyFill="0" applyAlignment="0" applyProtection="0"/>
    <xf numFmtId="228" fontId="106" fillId="0" borderId="0" applyFont="0" applyFill="0" applyBorder="0" applyAlignment="0" applyProtection="0"/>
    <xf numFmtId="229" fontId="106" fillId="0" borderId="0" applyFont="0" applyFill="0" applyBorder="0" applyAlignment="0" applyProtection="0"/>
    <xf numFmtId="0" fontId="107" fillId="11" borderId="28" applyNumberFormat="0" applyAlignment="0" applyProtection="0"/>
    <xf numFmtId="230" fontId="106" fillId="0" borderId="0" applyFont="0" applyFill="0" applyBorder="0" applyAlignment="0" applyProtection="0"/>
    <xf numFmtId="231" fontId="106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232" fontId="2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9" fontId="8" fillId="0" borderId="0" applyFont="0" applyFill="0" applyBorder="0" applyAlignment="0" applyProtection="0"/>
    <xf numFmtId="0" fontId="18" fillId="0" borderId="0"/>
    <xf numFmtId="0" fontId="1" fillId="0" borderId="0">
      <alignment vertical="justify"/>
    </xf>
    <xf numFmtId="0" fontId="1" fillId="23" borderId="1" applyNumberFormat="0" applyAlignment="0">
      <alignment horizontal="left"/>
    </xf>
    <xf numFmtId="0" fontId="1" fillId="23" borderId="1" applyNumberFormat="0" applyAlignment="0">
      <alignment horizontal="left"/>
    </xf>
    <xf numFmtId="49" fontId="109" fillId="0" borderId="0"/>
    <xf numFmtId="38" fontId="1" fillId="0" borderId="0" applyFont="0" applyFill="0" applyBorder="0" applyAlignment="0" applyProtection="0"/>
    <xf numFmtId="233" fontId="79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1" fillId="0" borderId="0" applyFont="0" applyBorder="0" applyAlignment="0" applyProtection="0"/>
    <xf numFmtId="0" fontId="20" fillId="0" borderId="0"/>
    <xf numFmtId="0" fontId="110" fillId="0" borderId="0">
      <alignment vertical="center"/>
    </xf>
    <xf numFmtId="0" fontId="111" fillId="0" borderId="0"/>
    <xf numFmtId="0" fontId="8" fillId="0" borderId="0"/>
    <xf numFmtId="0" fontId="11" fillId="0" borderId="0"/>
    <xf numFmtId="0" fontId="125" fillId="0" borderId="0"/>
    <xf numFmtId="0" fontId="60" fillId="0" borderId="0"/>
    <xf numFmtId="0" fontId="8" fillId="0" borderId="0"/>
  </cellStyleXfs>
  <cellXfs count="278">
    <xf numFmtId="0" fontId="0" fillId="0" borderId="0" xfId="0"/>
    <xf numFmtId="0" fontId="2" fillId="0" borderId="0" xfId="1" applyFont="1" applyFill="1" applyProtection="1">
      <protection locked="0"/>
    </xf>
    <xf numFmtId="4" fontId="4" fillId="0" borderId="0" xfId="1" applyNumberFormat="1" applyFont="1" applyFill="1" applyAlignment="1" applyProtection="1">
      <alignment horizontal="right" wrapText="1"/>
    </xf>
    <xf numFmtId="0" fontId="2" fillId="0" borderId="0" xfId="1" applyFont="1" applyFill="1" applyProtection="1"/>
    <xf numFmtId="4" fontId="6" fillId="0" borderId="0" xfId="1" applyNumberFormat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Protection="1">
      <protection locked="0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wrapText="1"/>
    </xf>
    <xf numFmtId="0" fontId="2" fillId="0" borderId="0" xfId="1" applyFont="1" applyFill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4" fillId="0" borderId="0" xfId="5" applyFont="1" applyFill="1" applyProtection="1">
      <protection locked="0"/>
    </xf>
    <xf numFmtId="0" fontId="12" fillId="0" borderId="0" xfId="5" applyFont="1" applyFill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3" fontId="15" fillId="0" borderId="0" xfId="0" applyNumberFormat="1" applyFont="1" applyFill="1" applyProtection="1">
      <protection locked="0"/>
    </xf>
    <xf numFmtId="0" fontId="4" fillId="0" borderId="0" xfId="1" applyFont="1" applyFill="1" applyProtection="1">
      <protection locked="0"/>
    </xf>
    <xf numFmtId="0" fontId="112" fillId="0" borderId="0" xfId="1" applyNumberFormat="1" applyFont="1" applyAlignment="1">
      <alignment wrapText="1"/>
    </xf>
    <xf numFmtId="49" fontId="9" fillId="0" borderId="0" xfId="1" applyNumberFormat="1" applyFont="1"/>
    <xf numFmtId="49" fontId="12" fillId="0" borderId="2" xfId="1" applyNumberFormat="1" applyFont="1" applyBorder="1" applyAlignment="1">
      <alignment horizontal="center" vertical="center" wrapText="1"/>
    </xf>
    <xf numFmtId="49" fontId="114" fillId="0" borderId="2" xfId="1" applyNumberFormat="1" applyFont="1" applyBorder="1" applyAlignment="1">
      <alignment horizontal="center" vertical="top" wrapText="1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0" xfId="1" applyNumberFormat="1" applyFont="1" applyAlignment="1">
      <alignment horizontal="left"/>
    </xf>
    <xf numFmtId="49" fontId="9" fillId="0" borderId="36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0" fontId="1" fillId="0" borderId="0" xfId="1" applyProtection="1">
      <protection locked="0"/>
    </xf>
    <xf numFmtId="0" fontId="1" fillId="0" borderId="0" xfId="1" applyFill="1" applyProtection="1">
      <protection locked="0"/>
    </xf>
    <xf numFmtId="0" fontId="8" fillId="0" borderId="0" xfId="466" applyFill="1" applyProtection="1">
      <protection locked="0"/>
    </xf>
    <xf numFmtId="3" fontId="119" fillId="0" borderId="0" xfId="1" applyNumberFormat="1" applyFont="1" applyFill="1" applyProtection="1">
      <protection locked="0"/>
    </xf>
    <xf numFmtId="0" fontId="9" fillId="0" borderId="0" xfId="5" applyFont="1" applyFill="1" applyProtection="1">
      <protection locked="0"/>
    </xf>
    <xf numFmtId="0" fontId="120" fillId="0" borderId="0" xfId="1" applyFont="1" applyProtection="1">
      <protection locked="0"/>
    </xf>
    <xf numFmtId="3" fontId="120" fillId="0" borderId="0" xfId="1" applyNumberFormat="1" applyFont="1" applyProtection="1">
      <protection locked="0"/>
    </xf>
    <xf numFmtId="3" fontId="120" fillId="0" borderId="0" xfId="1" applyNumberFormat="1" applyFont="1" applyFill="1" applyProtection="1">
      <protection locked="0"/>
    </xf>
    <xf numFmtId="3" fontId="12" fillId="0" borderId="1" xfId="445" applyNumberFormat="1" applyFont="1" applyFill="1" applyBorder="1" applyAlignment="1" applyProtection="1">
      <alignment horizontal="right"/>
      <protection locked="0"/>
    </xf>
    <xf numFmtId="0" fontId="12" fillId="0" borderId="4" xfId="1" applyFont="1" applyBorder="1" applyAlignment="1" applyProtection="1">
      <alignment vertical="top" wrapText="1"/>
    </xf>
    <xf numFmtId="0" fontId="9" fillId="0" borderId="41" xfId="1" applyFont="1" applyBorder="1" applyAlignment="1" applyProtection="1">
      <alignment vertical="top" wrapText="1"/>
    </xf>
    <xf numFmtId="0" fontId="9" fillId="0" borderId="4" xfId="1" applyFont="1" applyBorder="1" applyAlignment="1" applyProtection="1">
      <alignment vertical="top" wrapText="1"/>
    </xf>
    <xf numFmtId="0" fontId="9" fillId="0" borderId="1" xfId="1" applyFont="1" applyBorder="1" applyAlignment="1" applyProtection="1">
      <alignment vertical="top" wrapText="1"/>
    </xf>
    <xf numFmtId="0" fontId="9" fillId="0" borderId="4" xfId="1" applyFont="1" applyBorder="1" applyAlignment="1" applyProtection="1">
      <alignment horizontal="justify" vertical="top" wrapText="1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/>
    <xf numFmtId="0" fontId="9" fillId="0" borderId="0" xfId="1" applyFont="1" applyFill="1" applyProtection="1"/>
    <xf numFmtId="0" fontId="9" fillId="0" borderId="0" xfId="1" applyFont="1" applyProtection="1"/>
    <xf numFmtId="0" fontId="12" fillId="0" borderId="0" xfId="1" applyFont="1" applyAlignment="1" applyProtection="1">
      <alignment horizontal="right"/>
      <protection locked="0"/>
    </xf>
    <xf numFmtId="3" fontId="1" fillId="0" borderId="0" xfId="1" applyNumberFormat="1" applyFill="1" applyProtection="1">
      <protection locked="0"/>
    </xf>
    <xf numFmtId="49" fontId="121" fillId="0" borderId="0" xfId="4" applyNumberFormat="1" applyFont="1" applyFill="1" applyProtection="1">
      <protection locked="0"/>
    </xf>
    <xf numFmtId="0" fontId="1" fillId="0" borderId="0" xfId="1" applyFill="1" applyProtection="1"/>
    <xf numFmtId="0" fontId="117" fillId="0" borderId="0" xfId="1" applyNumberFormat="1" applyFont="1" applyBorder="1" applyAlignment="1">
      <alignment vertical="center" wrapText="1"/>
    </xf>
    <xf numFmtId="0" fontId="113" fillId="0" borderId="0" xfId="1" applyNumberFormat="1" applyFont="1" applyBorder="1" applyAlignment="1">
      <alignment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/>
    <xf numFmtId="4" fontId="9" fillId="0" borderId="0" xfId="1" applyNumberFormat="1" applyFont="1" applyAlignment="1">
      <alignment horizontal="left"/>
    </xf>
    <xf numFmtId="4" fontId="0" fillId="0" borderId="0" xfId="0" applyNumberFormat="1" applyFill="1" applyProtection="1">
      <protection locked="0"/>
    </xf>
    <xf numFmtId="49" fontId="9" fillId="0" borderId="0" xfId="1" applyNumberFormat="1" applyFont="1" applyFill="1"/>
    <xf numFmtId="49" fontId="9" fillId="0" borderId="1" xfId="1" applyNumberFormat="1" applyFont="1" applyBorder="1"/>
    <xf numFmtId="49" fontId="2" fillId="0" borderId="1" xfId="1" applyNumberFormat="1" applyFont="1" applyFill="1" applyBorder="1" applyAlignment="1">
      <alignment horizontal="center" vertical="center" wrapText="1"/>
    </xf>
    <xf numFmtId="0" fontId="113" fillId="0" borderId="1" xfId="1" applyNumberFormat="1" applyFont="1" applyBorder="1" applyAlignment="1">
      <alignment vertical="center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49" fontId="4" fillId="0" borderId="1" xfId="1" applyNumberFormat="1" applyFont="1" applyBorder="1" applyAlignment="1">
      <alignment horizontal="center"/>
    </xf>
    <xf numFmtId="0" fontId="126" fillId="0" borderId="1" xfId="445" applyFont="1" applyBorder="1" applyAlignment="1">
      <alignment wrapText="1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top" wrapText="1"/>
    </xf>
    <xf numFmtId="3" fontId="2" fillId="0" borderId="39" xfId="1" applyNumberFormat="1" applyFont="1" applyBorder="1" applyAlignment="1" applyProtection="1">
      <alignment horizontal="center" vertical="center" wrapText="1"/>
      <protection locked="0"/>
    </xf>
    <xf numFmtId="3" fontId="9" fillId="0" borderId="39" xfId="1" applyNumberFormat="1" applyFont="1" applyBorder="1" applyAlignment="1" applyProtection="1">
      <alignment horizontal="center" vertical="center" wrapText="1"/>
      <protection locked="0"/>
    </xf>
    <xf numFmtId="3" fontId="9" fillId="0" borderId="40" xfId="1" applyNumberFormat="1" applyFont="1" applyBorder="1" applyAlignment="1" applyProtection="1">
      <alignment horizontal="center" vertical="center" wrapText="1"/>
      <protection locked="0"/>
    </xf>
    <xf numFmtId="3" fontId="9" fillId="0" borderId="38" xfId="1" applyNumberFormat="1" applyFont="1" applyBorder="1" applyAlignment="1" applyProtection="1">
      <alignment horizontal="center" vertical="center" wrapText="1"/>
      <protection locked="0"/>
    </xf>
    <xf numFmtId="3" fontId="4" fillId="0" borderId="39" xfId="1" applyNumberFormat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vertical="top" wrapText="1"/>
    </xf>
    <xf numFmtId="0" fontId="118" fillId="0" borderId="1" xfId="445" applyFont="1" applyBorder="1" applyAlignment="1">
      <alignment wrapText="1"/>
    </xf>
    <xf numFmtId="0" fontId="4" fillId="0" borderId="1" xfId="1" applyFont="1" applyBorder="1" applyAlignment="1" applyProtection="1">
      <alignment vertical="top" wrapText="1"/>
    </xf>
    <xf numFmtId="3" fontId="4" fillId="0" borderId="38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1" fontId="124" fillId="23" borderId="1" xfId="469" applyNumberFormat="1" applyFont="1" applyFill="1" applyBorder="1" applyAlignment="1">
      <alignment horizontal="center" wrapText="1"/>
    </xf>
    <xf numFmtId="0" fontId="124" fillId="23" borderId="1" xfId="469" applyNumberFormat="1" applyFont="1" applyFill="1" applyBorder="1" applyAlignment="1">
      <alignment horizontal="center" wrapText="1"/>
    </xf>
    <xf numFmtId="1" fontId="127" fillId="23" borderId="1" xfId="469" applyNumberFormat="1" applyFont="1" applyFill="1" applyBorder="1" applyAlignment="1">
      <alignment horizontal="center" wrapText="1"/>
    </xf>
    <xf numFmtId="0" fontId="15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9" fillId="0" borderId="4" xfId="443" applyFont="1" applyBorder="1" applyAlignment="1" applyProtection="1">
      <alignment horizontal="justify" vertical="top" wrapText="1"/>
    </xf>
    <xf numFmtId="3" fontId="2" fillId="0" borderId="39" xfId="443" applyNumberFormat="1" applyFont="1" applyBorder="1" applyAlignment="1" applyProtection="1">
      <alignment horizontal="center" vertical="center" wrapText="1"/>
      <protection locked="0"/>
    </xf>
    <xf numFmtId="0" fontId="9" fillId="0" borderId="1" xfId="443" applyFont="1" applyBorder="1" applyAlignment="1" applyProtection="1">
      <alignment horizontal="justify" vertical="top" wrapText="1"/>
    </xf>
    <xf numFmtId="3" fontId="9" fillId="0" borderId="39" xfId="443" applyNumberFormat="1" applyFont="1" applyBorder="1" applyAlignment="1" applyProtection="1">
      <alignment horizontal="center" vertical="center" wrapText="1"/>
      <protection locked="0"/>
    </xf>
    <xf numFmtId="0" fontId="9" fillId="0" borderId="1" xfId="443" applyFont="1" applyBorder="1" applyAlignment="1" applyProtection="1">
      <alignment vertical="top" wrapText="1"/>
    </xf>
    <xf numFmtId="3" fontId="9" fillId="0" borderId="38" xfId="443" applyNumberFormat="1" applyFont="1" applyBorder="1" applyAlignment="1" applyProtection="1">
      <alignment horizontal="center" vertical="center" wrapText="1"/>
      <protection locked="0"/>
    </xf>
    <xf numFmtId="0" fontId="9" fillId="0" borderId="4" xfId="443" applyFont="1" applyBorder="1" applyAlignment="1" applyProtection="1">
      <alignment vertical="top" wrapText="1"/>
    </xf>
    <xf numFmtId="0" fontId="2" fillId="0" borderId="4" xfId="443" applyFont="1" applyBorder="1" applyAlignment="1" applyProtection="1">
      <alignment wrapText="1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41" xfId="443" applyFont="1" applyBorder="1" applyAlignment="1" applyProtection="1">
      <alignment horizontal="justify" vertical="top" wrapText="1"/>
    </xf>
    <xf numFmtId="3" fontId="9" fillId="0" borderId="40" xfId="443" applyNumberFormat="1" applyFont="1" applyBorder="1" applyAlignment="1" applyProtection="1">
      <alignment horizontal="center" vertical="center" wrapText="1"/>
      <protection locked="0"/>
    </xf>
    <xf numFmtId="3" fontId="2" fillId="0" borderId="40" xfId="443" applyNumberFormat="1" applyFont="1" applyBorder="1" applyAlignment="1" applyProtection="1">
      <alignment horizontal="center" vertical="center" wrapText="1"/>
      <protection locked="0"/>
    </xf>
    <xf numFmtId="0" fontId="9" fillId="0" borderId="1" xfId="443" applyFont="1" applyBorder="1" applyAlignment="1" applyProtection="1">
      <alignment wrapText="1"/>
    </xf>
    <xf numFmtId="0" fontId="9" fillId="0" borderId="4" xfId="443" applyFont="1" applyBorder="1" applyAlignment="1" applyProtection="1">
      <alignment wrapText="1"/>
    </xf>
    <xf numFmtId="0" fontId="12" fillId="0" borderId="5" xfId="443" applyFont="1" applyBorder="1" applyAlignment="1" applyProtection="1">
      <alignment horizontal="center" vertical="center" wrapText="1"/>
      <protection locked="0"/>
    </xf>
    <xf numFmtId="0" fontId="1" fillId="0" borderId="0" xfId="443" applyFill="1" applyAlignment="1" applyProtection="1">
      <alignment vertical="center"/>
      <protection locked="0"/>
    </xf>
    <xf numFmtId="0" fontId="12" fillId="0" borderId="1" xfId="443" applyFont="1" applyBorder="1" applyAlignment="1" applyProtection="1">
      <alignment horizontal="center" vertical="center" wrapText="1"/>
      <protection locked="0"/>
    </xf>
    <xf numFmtId="0" fontId="4" fillId="0" borderId="1" xfId="443" applyFont="1" applyBorder="1" applyAlignment="1" applyProtection="1">
      <alignment horizontal="center" vertical="center" wrapText="1"/>
      <protection locked="0"/>
    </xf>
    <xf numFmtId="0" fontId="12" fillId="0" borderId="4" xfId="443" applyFont="1" applyBorder="1" applyAlignment="1" applyProtection="1">
      <alignment horizontal="center" vertical="center" wrapText="1"/>
      <protection locked="0"/>
    </xf>
    <xf numFmtId="0" fontId="9" fillId="0" borderId="1" xfId="443" applyFont="1" applyBorder="1" applyAlignment="1" applyProtection="1">
      <alignment horizontal="center" vertical="center" wrapText="1"/>
      <protection locked="0"/>
    </xf>
    <xf numFmtId="0" fontId="9" fillId="0" borderId="1" xfId="443" applyFont="1" applyBorder="1" applyProtection="1">
      <protection locked="0"/>
    </xf>
    <xf numFmtId="0" fontId="1" fillId="0" borderId="0" xfId="443" applyFill="1" applyProtection="1">
      <protection locked="0"/>
    </xf>
    <xf numFmtId="0" fontId="122" fillId="0" borderId="1" xfId="443" applyFont="1" applyBorder="1" applyAlignment="1" applyProtection="1">
      <alignment vertical="top" wrapText="1"/>
    </xf>
    <xf numFmtId="0" fontId="2" fillId="0" borderId="1" xfId="443" applyFont="1" applyBorder="1" applyAlignment="1" applyProtection="1">
      <alignment horizontal="center"/>
      <protection locked="0"/>
    </xf>
    <xf numFmtId="3" fontId="1" fillId="0" borderId="0" xfId="443" applyNumberFormat="1" applyFill="1" applyProtection="1">
      <protection locked="0"/>
    </xf>
    <xf numFmtId="0" fontId="116" fillId="0" borderId="1" xfId="443" applyFont="1" applyBorder="1" applyAlignment="1" applyProtection="1">
      <alignment vertical="top" wrapText="1"/>
    </xf>
    <xf numFmtId="0" fontId="121" fillId="0" borderId="1" xfId="443" applyFont="1" applyBorder="1" applyAlignment="1" applyProtection="1">
      <alignment vertical="top" wrapText="1"/>
    </xf>
    <xf numFmtId="0" fontId="9" fillId="0" borderId="1" xfId="443" applyFont="1" applyBorder="1" applyAlignment="1" applyProtection="1">
      <alignment horizontal="center"/>
      <protection locked="0"/>
    </xf>
    <xf numFmtId="0" fontId="121" fillId="0" borderId="1" xfId="443" applyFont="1" applyBorder="1" applyProtection="1"/>
    <xf numFmtId="0" fontId="13" fillId="0" borderId="0" xfId="443" applyFont="1" applyFill="1" applyProtection="1">
      <protection locked="0"/>
    </xf>
    <xf numFmtId="0" fontId="14" fillId="0" borderId="1" xfId="443" applyFont="1" applyBorder="1" applyProtection="1"/>
    <xf numFmtId="4" fontId="1" fillId="0" borderId="0" xfId="443" applyNumberFormat="1" applyFill="1" applyProtection="1"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4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112" fillId="0" borderId="29" xfId="1" applyNumberFormat="1" applyFont="1" applyBorder="1" applyAlignment="1">
      <alignment horizontal="right" wrapText="1"/>
    </xf>
    <xf numFmtId="0" fontId="12" fillId="0" borderId="0" xfId="1" applyNumberFormat="1" applyFont="1" applyAlignment="1">
      <alignment horizontal="center" vertical="center" wrapText="1"/>
    </xf>
    <xf numFmtId="49" fontId="112" fillId="0" borderId="0" xfId="1" applyNumberFormat="1" applyFont="1" applyAlignment="1">
      <alignment horizontal="center" wrapText="1"/>
    </xf>
    <xf numFmtId="0" fontId="115" fillId="0" borderId="30" xfId="1" applyNumberFormat="1" applyFont="1" applyBorder="1" applyAlignment="1">
      <alignment vertical="center" wrapText="1"/>
    </xf>
    <xf numFmtId="0" fontId="115" fillId="0" borderId="31" xfId="1" applyNumberFormat="1" applyFont="1" applyBorder="1" applyAlignment="1">
      <alignment vertical="center" wrapText="1"/>
    </xf>
    <xf numFmtId="0" fontId="115" fillId="0" borderId="32" xfId="1" applyNumberFormat="1" applyFont="1" applyBorder="1" applyAlignment="1">
      <alignment vertical="center" wrapText="1"/>
    </xf>
    <xf numFmtId="49" fontId="113" fillId="0" borderId="30" xfId="1" applyNumberFormat="1" applyFont="1" applyBorder="1" applyAlignment="1">
      <alignment horizontal="center" vertical="center" wrapText="1"/>
    </xf>
    <xf numFmtId="49" fontId="113" fillId="0" borderId="31" xfId="1" applyNumberFormat="1" applyFont="1" applyBorder="1" applyAlignment="1">
      <alignment horizontal="center" vertical="center" wrapText="1"/>
    </xf>
    <xf numFmtId="49" fontId="113" fillId="0" borderId="32" xfId="1" applyNumberFormat="1" applyFont="1" applyBorder="1" applyAlignment="1">
      <alignment horizontal="center" vertical="center" wrapText="1"/>
    </xf>
    <xf numFmtId="49" fontId="114" fillId="0" borderId="30" xfId="1" applyNumberFormat="1" applyFont="1" applyBorder="1" applyAlignment="1">
      <alignment horizontal="center" vertical="top" wrapText="1"/>
    </xf>
    <xf numFmtId="49" fontId="114" fillId="0" borderId="31" xfId="1" applyNumberFormat="1" applyFont="1" applyBorder="1" applyAlignment="1">
      <alignment horizontal="center" vertical="top" wrapText="1"/>
    </xf>
    <xf numFmtId="49" fontId="114" fillId="0" borderId="32" xfId="1" applyNumberFormat="1" applyFont="1" applyBorder="1" applyAlignment="1">
      <alignment horizontal="center" vertical="top" wrapText="1"/>
    </xf>
    <xf numFmtId="0" fontId="113" fillId="0" borderId="30" xfId="1" applyNumberFormat="1" applyFont="1" applyBorder="1" applyAlignment="1">
      <alignment vertical="center" wrapText="1"/>
    </xf>
    <xf numFmtId="0" fontId="113" fillId="0" borderId="31" xfId="1" applyNumberFormat="1" applyFont="1" applyBorder="1" applyAlignment="1">
      <alignment vertical="center" wrapText="1"/>
    </xf>
    <xf numFmtId="0" fontId="113" fillId="0" borderId="32" xfId="1" applyNumberFormat="1" applyFont="1" applyBorder="1" applyAlignment="1">
      <alignment vertical="center" wrapText="1"/>
    </xf>
    <xf numFmtId="0" fontId="115" fillId="0" borderId="30" xfId="1" applyNumberFormat="1" applyFont="1" applyBorder="1" applyAlignment="1">
      <alignment horizontal="left" vertical="center" wrapText="1"/>
    </xf>
    <xf numFmtId="0" fontId="115" fillId="0" borderId="31" xfId="1" applyNumberFormat="1" applyFont="1" applyBorder="1" applyAlignment="1">
      <alignment horizontal="left" vertical="center" wrapText="1"/>
    </xf>
    <xf numFmtId="0" fontId="115" fillId="0" borderId="32" xfId="1" applyNumberFormat="1" applyFont="1" applyBorder="1" applyAlignment="1">
      <alignment horizontal="left" vertical="center" wrapText="1"/>
    </xf>
    <xf numFmtId="0" fontId="113" fillId="0" borderId="30" xfId="1" applyNumberFormat="1" applyFont="1" applyBorder="1" applyAlignment="1">
      <alignment horizontal="left" vertical="center" wrapText="1"/>
    </xf>
    <xf numFmtId="0" fontId="113" fillId="0" borderId="31" xfId="1" applyNumberFormat="1" applyFont="1" applyBorder="1" applyAlignment="1">
      <alignment horizontal="left" vertical="center" wrapText="1"/>
    </xf>
    <xf numFmtId="0" fontId="113" fillId="0" borderId="32" xfId="1" applyNumberFormat="1" applyFont="1" applyBorder="1" applyAlignment="1">
      <alignment horizontal="left" vertical="center" wrapText="1"/>
    </xf>
    <xf numFmtId="0" fontId="115" fillId="0" borderId="33" xfId="1" applyNumberFormat="1" applyFont="1" applyBorder="1" applyAlignment="1">
      <alignment vertical="center" wrapText="1"/>
    </xf>
    <xf numFmtId="0" fontId="115" fillId="0" borderId="34" xfId="1" applyNumberFormat="1" applyFont="1" applyBorder="1" applyAlignment="1">
      <alignment vertical="center" wrapText="1"/>
    </xf>
    <xf numFmtId="0" fontId="115" fillId="0" borderId="35" xfId="1" applyNumberFormat="1" applyFont="1" applyBorder="1" applyAlignment="1">
      <alignment vertical="center" wrapText="1"/>
    </xf>
    <xf numFmtId="0" fontId="117" fillId="0" borderId="1" xfId="1" applyNumberFormat="1" applyFont="1" applyBorder="1" applyAlignment="1">
      <alignment vertical="center" wrapText="1"/>
    </xf>
    <xf numFmtId="0" fontId="115" fillId="0" borderId="45" xfId="1" applyNumberFormat="1" applyFont="1" applyBorder="1" applyAlignment="1">
      <alignment vertical="center" wrapText="1"/>
    </xf>
    <xf numFmtId="0" fontId="115" fillId="0" borderId="46" xfId="1" applyNumberFormat="1" applyFont="1" applyBorder="1" applyAlignment="1">
      <alignment vertical="center" wrapText="1"/>
    </xf>
    <xf numFmtId="0" fontId="115" fillId="0" borderId="47" xfId="1" applyNumberFormat="1" applyFont="1" applyBorder="1" applyAlignment="1">
      <alignment vertical="center" wrapText="1"/>
    </xf>
    <xf numFmtId="0" fontId="113" fillId="0" borderId="1" xfId="1" applyNumberFormat="1" applyFont="1" applyBorder="1" applyAlignment="1">
      <alignment vertical="center" wrapText="1"/>
    </xf>
    <xf numFmtId="0" fontId="113" fillId="0" borderId="48" xfId="1" applyNumberFormat="1" applyFont="1" applyBorder="1" applyAlignment="1">
      <alignment horizontal="center" vertical="center" wrapText="1"/>
    </xf>
    <xf numFmtId="0" fontId="113" fillId="0" borderId="43" xfId="1" applyNumberFormat="1" applyFont="1" applyBorder="1" applyAlignment="1">
      <alignment horizontal="center" vertical="center" wrapText="1"/>
    </xf>
    <xf numFmtId="0" fontId="113" fillId="0" borderId="44" xfId="1" applyNumberFormat="1" applyFont="1" applyBorder="1" applyAlignment="1">
      <alignment horizontal="center" vertical="center" wrapText="1"/>
    </xf>
    <xf numFmtId="0" fontId="117" fillId="0" borderId="33" xfId="1" applyNumberFormat="1" applyFont="1" applyBorder="1" applyAlignment="1">
      <alignment vertical="center" wrapText="1"/>
    </xf>
    <xf numFmtId="0" fontId="117" fillId="0" borderId="34" xfId="1" applyNumberFormat="1" applyFont="1" applyBorder="1" applyAlignment="1">
      <alignment vertical="center" wrapText="1"/>
    </xf>
    <xf numFmtId="0" fontId="117" fillId="0" borderId="35" xfId="1" applyNumberFormat="1" applyFont="1" applyBorder="1" applyAlignment="1">
      <alignment vertical="center" wrapText="1"/>
    </xf>
    <xf numFmtId="0" fontId="115" fillId="0" borderId="33" xfId="1" applyNumberFormat="1" applyFont="1" applyFill="1" applyBorder="1" applyAlignment="1">
      <alignment vertical="center" wrapText="1"/>
    </xf>
    <xf numFmtId="0" fontId="115" fillId="0" borderId="34" xfId="1" applyNumberFormat="1" applyFont="1" applyFill="1" applyBorder="1" applyAlignment="1">
      <alignment vertical="center" wrapText="1"/>
    </xf>
    <xf numFmtId="0" fontId="115" fillId="0" borderId="35" xfId="1" applyNumberFormat="1" applyFont="1" applyFill="1" applyBorder="1" applyAlignment="1">
      <alignment vertical="center" wrapText="1"/>
    </xf>
    <xf numFmtId="0" fontId="1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1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right"/>
      <protection locked="0"/>
    </xf>
    <xf numFmtId="0" fontId="12" fillId="0" borderId="0" xfId="1" applyFont="1" applyFill="1" applyAlignment="1" applyProtection="1">
      <alignment horizontal="center"/>
      <protection locked="0"/>
    </xf>
    <xf numFmtId="0" fontId="112" fillId="0" borderId="0" xfId="1" applyFont="1" applyFill="1" applyAlignment="1" applyProtection="1">
      <alignment horizontal="center"/>
      <protection locked="0"/>
    </xf>
    <xf numFmtId="0" fontId="12" fillId="0" borderId="5" xfId="443" applyFont="1" applyBorder="1" applyAlignment="1" applyProtection="1">
      <alignment horizontal="center" vertical="center" wrapText="1"/>
      <protection locked="0"/>
    </xf>
    <xf numFmtId="0" fontId="12" fillId="0" borderId="4" xfId="443" applyFont="1" applyBorder="1" applyAlignment="1" applyProtection="1">
      <alignment horizontal="center" vertical="center" wrapText="1"/>
      <protection locked="0"/>
    </xf>
    <xf numFmtId="0" fontId="12" fillId="0" borderId="5" xfId="443" applyFont="1" applyBorder="1" applyAlignment="1" applyProtection="1">
      <alignment horizontal="center" vertical="center"/>
      <protection locked="0"/>
    </xf>
    <xf numFmtId="0" fontId="12" fillId="0" borderId="4" xfId="443" applyFont="1" applyBorder="1" applyAlignment="1" applyProtection="1">
      <alignment horizontal="center" vertical="center"/>
      <protection locked="0"/>
    </xf>
    <xf numFmtId="0" fontId="4" fillId="0" borderId="42" xfId="443" applyFont="1" applyBorder="1" applyAlignment="1" applyProtection="1">
      <alignment horizontal="center" vertical="center"/>
      <protection locked="0"/>
    </xf>
    <xf numFmtId="0" fontId="4" fillId="0" borderId="15" xfId="443" applyFont="1" applyBorder="1" applyAlignment="1" applyProtection="1">
      <alignment horizontal="center" vertical="center"/>
      <protection locked="0"/>
    </xf>
    <xf numFmtId="0" fontId="4" fillId="0" borderId="38" xfId="443" applyFont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horizontal="center" wrapText="1"/>
    </xf>
    <xf numFmtId="0" fontId="3" fillId="39" borderId="0" xfId="1" applyFont="1" applyFill="1" applyAlignment="1">
      <alignment horizontal="center" shrinkToFit="1"/>
    </xf>
    <xf numFmtId="0" fontId="2" fillId="39" borderId="0" xfId="1" applyFont="1" applyFill="1" applyAlignment="1" applyProtection="1">
      <alignment horizontal="center"/>
    </xf>
    <xf numFmtId="0" fontId="4" fillId="39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39" borderId="1" xfId="1" applyFont="1" applyFill="1" applyBorder="1" applyAlignment="1" applyProtection="1">
      <alignment horizontal="center"/>
      <protection locked="0"/>
    </xf>
    <xf numFmtId="3" fontId="7" fillId="0" borderId="1" xfId="1" applyNumberFormat="1" applyFont="1" applyFill="1" applyBorder="1" applyAlignment="1" applyProtection="1">
      <alignment horizontal="center"/>
      <protection locked="0"/>
    </xf>
    <xf numFmtId="166" fontId="2" fillId="39" borderId="1" xfId="2" applyNumberFormat="1" applyFont="1" applyFill="1" applyBorder="1" applyAlignment="1" applyProtection="1">
      <alignment horizontal="center"/>
      <protection locked="0"/>
    </xf>
    <xf numFmtId="4" fontId="2" fillId="0" borderId="1" xfId="2" applyNumberFormat="1" applyFont="1" applyFill="1" applyBorder="1" applyAlignment="1" applyProtection="1">
      <alignment horizontal="center"/>
      <protection locked="0"/>
    </xf>
    <xf numFmtId="3" fontId="2" fillId="0" borderId="1" xfId="2" applyNumberFormat="1" applyFont="1" applyFill="1" applyBorder="1" applyAlignment="1" applyProtection="1">
      <alignment horizontal="center" vertical="center"/>
      <protection locked="0"/>
    </xf>
    <xf numFmtId="3" fontId="124" fillId="0" borderId="1" xfId="469" applyNumberFormat="1" applyFont="1" applyFill="1" applyBorder="1" applyAlignment="1">
      <alignment horizontal="center" vertical="center" wrapText="1"/>
    </xf>
    <xf numFmtId="0" fontId="124" fillId="0" borderId="1" xfId="469" applyNumberFormat="1" applyFont="1" applyFill="1" applyBorder="1" applyAlignment="1">
      <alignment horizontal="center" wrapText="1"/>
    </xf>
    <xf numFmtId="1" fontId="124" fillId="0" borderId="1" xfId="469" applyNumberFormat="1" applyFont="1" applyFill="1" applyBorder="1" applyAlignment="1">
      <alignment horizontal="center" vertical="center" wrapText="1"/>
    </xf>
    <xf numFmtId="0" fontId="124" fillId="0" borderId="1" xfId="469" applyNumberFormat="1" applyFont="1" applyFill="1" applyBorder="1" applyAlignment="1">
      <alignment horizontal="center" vertical="center" wrapText="1"/>
    </xf>
    <xf numFmtId="3" fontId="4" fillId="39" borderId="1" xfId="2" applyNumberFormat="1" applyFont="1" applyFill="1" applyBorder="1" applyAlignment="1" applyProtection="1">
      <alignment horizontal="center"/>
      <protection locked="0"/>
    </xf>
    <xf numFmtId="3" fontId="2" fillId="39" borderId="1" xfId="2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Border="1" applyAlignment="1">
      <alignment horizontal="center" vertical="center" wrapText="1"/>
    </xf>
    <xf numFmtId="3" fontId="9" fillId="39" borderId="3" xfId="0" applyNumberFormat="1" applyFont="1" applyFill="1" applyBorder="1" applyAlignment="1">
      <alignment horizontal="center" vertical="center" wrapText="1"/>
    </xf>
    <xf numFmtId="3" fontId="12" fillId="0" borderId="1" xfId="1" applyNumberFormat="1" applyFont="1" applyFill="1" applyBorder="1" applyAlignment="1">
      <alignment horizontal="center" vertical="center" wrapText="1"/>
    </xf>
    <xf numFmtId="0" fontId="2" fillId="39" borderId="1" xfId="1" applyFont="1" applyFill="1" applyBorder="1" applyAlignment="1">
      <alignment horizontal="center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3" fontId="4" fillId="39" borderId="1" xfId="1" applyNumberFormat="1" applyFont="1" applyFill="1" applyBorder="1" applyAlignment="1" applyProtection="1">
      <alignment horizontal="center"/>
      <protection locked="0"/>
    </xf>
    <xf numFmtId="3" fontId="4" fillId="0" borderId="1" xfId="2" applyNumberFormat="1" applyFont="1" applyFill="1" applyBorder="1" applyAlignment="1" applyProtection="1">
      <alignment horizontal="center"/>
      <protection locked="0"/>
    </xf>
    <xf numFmtId="3" fontId="12" fillId="39" borderId="1" xfId="1" applyNumberFormat="1" applyFont="1" applyFill="1" applyBorder="1" applyAlignment="1">
      <alignment horizontal="center" vertical="center" wrapText="1"/>
    </xf>
    <xf numFmtId="0" fontId="13" fillId="39" borderId="0" xfId="0" applyFont="1" applyFill="1" applyAlignment="1" applyProtection="1">
      <alignment horizontal="center"/>
      <protection locked="0"/>
    </xf>
    <xf numFmtId="4" fontId="2" fillId="0" borderId="0" xfId="1" applyNumberFormat="1" applyFont="1" applyFill="1" applyAlignment="1" applyProtection="1">
      <alignment horizontal="center"/>
      <protection locked="0"/>
    </xf>
    <xf numFmtId="0" fontId="15" fillId="39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24" fillId="0" borderId="0" xfId="469" applyFont="1" applyAlignment="1">
      <alignment horizontal="center"/>
    </xf>
    <xf numFmtId="3" fontId="13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39" borderId="0" xfId="1" applyFont="1" applyFill="1" applyAlignment="1" applyProtection="1">
      <alignment horizontal="center"/>
      <protection locked="0"/>
    </xf>
    <xf numFmtId="0" fontId="2" fillId="39" borderId="0" xfId="1" applyFont="1" applyFill="1" applyAlignment="1" applyProtection="1">
      <alignment horizontal="center"/>
      <protection locked="0"/>
    </xf>
    <xf numFmtId="4" fontId="4" fillId="0" borderId="0" xfId="1" applyNumberFormat="1" applyFont="1" applyFill="1" applyAlignment="1" applyProtection="1">
      <alignment horizontal="center"/>
      <protection locked="0"/>
    </xf>
    <xf numFmtId="0" fontId="112" fillId="0" borderId="0" xfId="1" applyNumberFormat="1" applyFont="1" applyAlignment="1">
      <alignment horizontal="center" wrapText="1"/>
    </xf>
    <xf numFmtId="3" fontId="4" fillId="0" borderId="3" xfId="1" applyNumberFormat="1" applyFont="1" applyBorder="1" applyAlignment="1">
      <alignment horizontal="center" vertical="center" wrapText="1"/>
    </xf>
    <xf numFmtId="3" fontId="9" fillId="0" borderId="3" xfId="1" applyNumberFormat="1" applyFont="1" applyBorder="1" applyAlignment="1">
      <alignment horizontal="center" vertical="center" wrapText="1"/>
    </xf>
    <xf numFmtId="3" fontId="124" fillId="0" borderId="1" xfId="469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124" fillId="0" borderId="1" xfId="0" applyNumberFormat="1" applyFont="1" applyBorder="1" applyAlignment="1">
      <alignment horizontal="center" vertical="center" wrapText="1"/>
    </xf>
    <xf numFmtId="3" fontId="124" fillId="23" borderId="1" xfId="0" applyNumberFormat="1" applyFont="1" applyFill="1" applyBorder="1" applyAlignment="1">
      <alignment horizontal="center" vertical="center" wrapText="1"/>
    </xf>
    <xf numFmtId="3" fontId="124" fillId="39" borderId="1" xfId="469" applyNumberFormat="1" applyFont="1" applyFill="1" applyBorder="1" applyAlignment="1">
      <alignment horizontal="center" vertical="center" wrapText="1"/>
    </xf>
    <xf numFmtId="3" fontId="123" fillId="0" borderId="1" xfId="0" applyNumberFormat="1" applyFont="1" applyFill="1" applyBorder="1" applyAlignment="1" applyProtection="1">
      <alignment horizontal="center" vertical="center"/>
      <protection locked="0"/>
    </xf>
    <xf numFmtId="3" fontId="124" fillId="23" borderId="1" xfId="469" applyNumberFormat="1" applyFont="1" applyFill="1" applyBorder="1" applyAlignment="1">
      <alignment horizontal="center" vertical="center" wrapText="1"/>
    </xf>
    <xf numFmtId="3" fontId="12" fillId="0" borderId="3" xfId="1" applyNumberFormat="1" applyFont="1" applyBorder="1" applyAlignment="1">
      <alignment horizontal="center" vertical="center" wrapText="1"/>
    </xf>
    <xf numFmtId="0" fontId="124" fillId="0" borderId="1" xfId="0" applyNumberFormat="1" applyFont="1" applyBorder="1" applyAlignment="1">
      <alignment horizontal="center" vertical="center" wrapText="1"/>
    </xf>
    <xf numFmtId="0" fontId="124" fillId="0" borderId="1" xfId="469" applyNumberFormat="1" applyFont="1" applyBorder="1" applyAlignment="1">
      <alignment horizontal="center" vertical="center" wrapText="1"/>
    </xf>
    <xf numFmtId="0" fontId="124" fillId="23" borderId="1" xfId="0" applyNumberFormat="1" applyFont="1" applyFill="1" applyBorder="1" applyAlignment="1">
      <alignment horizontal="center" vertical="center" wrapText="1"/>
    </xf>
    <xf numFmtId="0" fontId="124" fillId="23" borderId="1" xfId="469" applyNumberFormat="1" applyFont="1" applyFill="1" applyBorder="1" applyAlignment="1">
      <alignment horizontal="center" vertical="center" wrapText="1"/>
    </xf>
    <xf numFmtId="3" fontId="9" fillId="0" borderId="37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3" fontId="2" fillId="39" borderId="1" xfId="1" applyNumberFormat="1" applyFont="1" applyFill="1" applyBorder="1" applyAlignment="1" applyProtection="1">
      <alignment horizontal="center"/>
      <protection locked="0"/>
    </xf>
    <xf numFmtId="3" fontId="4" fillId="0" borderId="1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3" fontId="4" fillId="39" borderId="1" xfId="1" applyNumberFormat="1" applyFont="1" applyFill="1" applyBorder="1" applyAlignment="1">
      <alignment horizontal="center"/>
    </xf>
    <xf numFmtId="3" fontId="12" fillId="0" borderId="0" xfId="1" applyNumberFormat="1" applyFont="1" applyBorder="1" applyAlignment="1">
      <alignment horizontal="center" vertical="center" wrapText="1"/>
    </xf>
    <xf numFmtId="0" fontId="117" fillId="0" borderId="0" xfId="1" applyNumberFormat="1" applyFont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9" fillId="0" borderId="0" xfId="1" applyNumberFormat="1" applyFont="1" applyAlignment="1">
      <alignment horizontal="center"/>
    </xf>
    <xf numFmtId="0" fontId="4" fillId="0" borderId="0" xfId="451" applyFont="1" applyFill="1" applyAlignment="1" applyProtection="1">
      <alignment horizontal="right" wrapText="1"/>
    </xf>
    <xf numFmtId="3" fontId="2" fillId="0" borderId="1" xfId="445" applyNumberFormat="1" applyFont="1" applyFill="1" applyBorder="1" applyAlignment="1" applyProtection="1">
      <alignment horizontal="center"/>
    </xf>
    <xf numFmtId="3" fontId="9" fillId="0" borderId="1" xfId="445" applyNumberFormat="1" applyFont="1" applyFill="1" applyBorder="1" applyAlignment="1" applyProtection="1">
      <alignment horizontal="center"/>
      <protection locked="0"/>
    </xf>
    <xf numFmtId="3" fontId="12" fillId="0" borderId="1" xfId="445" applyNumberFormat="1" applyFont="1" applyFill="1" applyBorder="1" applyAlignment="1" applyProtection="1">
      <alignment horizontal="center"/>
    </xf>
    <xf numFmtId="0" fontId="1" fillId="0" borderId="1" xfId="1" applyBorder="1" applyAlignment="1" applyProtection="1">
      <alignment horizontal="center"/>
      <protection locked="0"/>
    </xf>
    <xf numFmtId="3" fontId="9" fillId="39" borderId="1" xfId="445" applyNumberFormat="1" applyFont="1" applyFill="1" applyBorder="1" applyAlignment="1" applyProtection="1">
      <alignment horizontal="center"/>
      <protection locked="0"/>
    </xf>
    <xf numFmtId="3" fontId="4" fillId="0" borderId="1" xfId="445" applyNumberFormat="1" applyFont="1" applyFill="1" applyBorder="1" applyAlignment="1" applyProtection="1">
      <alignment horizontal="center"/>
      <protection locked="0"/>
    </xf>
    <xf numFmtId="3" fontId="4" fillId="0" borderId="1" xfId="445" applyNumberFormat="1" applyFont="1" applyBorder="1" applyAlignment="1" applyProtection="1">
      <alignment horizontal="center"/>
      <protection locked="0"/>
    </xf>
    <xf numFmtId="3" fontId="9" fillId="0" borderId="1" xfId="445" applyNumberFormat="1" applyFont="1" applyBorder="1" applyAlignment="1" applyProtection="1">
      <alignment horizontal="center"/>
      <protection locked="0"/>
    </xf>
    <xf numFmtId="3" fontId="2" fillId="0" borderId="1" xfId="445" applyNumberFormat="1" applyFont="1" applyBorder="1" applyAlignment="1" applyProtection="1">
      <alignment horizontal="center"/>
      <protection locked="0"/>
    </xf>
    <xf numFmtId="3" fontId="9" fillId="0" borderId="1" xfId="470" applyNumberFormat="1" applyFont="1" applyFill="1" applyBorder="1" applyAlignment="1" applyProtection="1">
      <alignment horizontal="center"/>
      <protection locked="0"/>
    </xf>
    <xf numFmtId="3" fontId="12" fillId="0" borderId="1" xfId="445" applyNumberFormat="1" applyFont="1" applyBorder="1" applyAlignment="1" applyProtection="1">
      <alignment horizontal="center"/>
    </xf>
    <xf numFmtId="3" fontId="12" fillId="0" borderId="1" xfId="443" applyNumberFormat="1" applyFont="1" applyBorder="1" applyAlignment="1" applyProtection="1">
      <alignment horizontal="center"/>
      <protection locked="0"/>
    </xf>
    <xf numFmtId="3" fontId="12" fillId="39" borderId="1" xfId="443" applyNumberFormat="1" applyFont="1" applyFill="1" applyBorder="1" applyAlignment="1" applyProtection="1">
      <alignment horizontal="center"/>
      <protection locked="0"/>
    </xf>
    <xf numFmtId="0" fontId="1" fillId="0" borderId="1" xfId="443" applyBorder="1" applyAlignment="1" applyProtection="1">
      <alignment horizontal="center"/>
      <protection locked="0"/>
    </xf>
    <xf numFmtId="3" fontId="9" fillId="0" borderId="1" xfId="443" applyNumberFormat="1" applyFont="1" applyBorder="1" applyAlignment="1" applyProtection="1">
      <alignment horizontal="center"/>
      <protection locked="0"/>
    </xf>
    <xf numFmtId="3" fontId="12" fillId="0" borderId="1" xfId="443" applyNumberFormat="1" applyFont="1" applyFill="1" applyBorder="1" applyAlignment="1" applyProtection="1">
      <alignment horizontal="center"/>
    </xf>
    <xf numFmtId="3" fontId="2" fillId="0" borderId="1" xfId="443" applyNumberFormat="1" applyFont="1" applyFill="1" applyBorder="1" applyAlignment="1" applyProtection="1">
      <alignment horizontal="center"/>
    </xf>
    <xf numFmtId="3" fontId="2" fillId="0" borderId="1" xfId="443" applyNumberFormat="1" applyFont="1" applyBorder="1" applyAlignment="1" applyProtection="1">
      <alignment horizontal="center"/>
      <protection locked="0"/>
    </xf>
    <xf numFmtId="0" fontId="13" fillId="0" borderId="1" xfId="443" applyFont="1" applyBorder="1" applyAlignment="1" applyProtection="1">
      <alignment horizontal="center"/>
      <protection locked="0"/>
    </xf>
    <xf numFmtId="3" fontId="12" fillId="0" borderId="1" xfId="443" applyNumberFormat="1" applyFont="1" applyBorder="1" applyAlignment="1" applyProtection="1">
      <alignment horizontal="center"/>
    </xf>
    <xf numFmtId="3" fontId="2" fillId="0" borderId="1" xfId="443" applyNumberFormat="1" applyFont="1" applyBorder="1" applyAlignment="1" applyProtection="1">
      <alignment horizontal="center"/>
    </xf>
    <xf numFmtId="3" fontId="4" fillId="0" borderId="1" xfId="443" applyNumberFormat="1" applyFont="1" applyBorder="1" applyAlignment="1" applyProtection="1">
      <alignment horizontal="center"/>
    </xf>
    <xf numFmtId="3" fontId="4" fillId="0" borderId="1" xfId="443" applyNumberFormat="1" applyFont="1" applyBorder="1" applyAlignment="1" applyProtection="1">
      <alignment horizontal="center"/>
      <protection locked="0"/>
    </xf>
    <xf numFmtId="3" fontId="12" fillId="23" borderId="1" xfId="443" applyNumberFormat="1" applyFont="1" applyFill="1" applyBorder="1" applyAlignment="1" applyProtection="1">
      <alignment horizontal="center"/>
      <protection locked="0"/>
    </xf>
    <xf numFmtId="3" fontId="12" fillId="0" borderId="0" xfId="443" applyNumberFormat="1" applyFont="1" applyBorder="1" applyAlignment="1" applyProtection="1">
      <alignment horizontal="center"/>
      <protection locked="0"/>
    </xf>
    <xf numFmtId="3" fontId="12" fillId="0" borderId="1" xfId="443" applyNumberFormat="1" applyFont="1" applyFill="1" applyBorder="1" applyAlignment="1" applyProtection="1">
      <alignment horizontal="center"/>
      <protection locked="0"/>
    </xf>
  </cellXfs>
  <cellStyles count="471">
    <cellStyle name="_x0005__x001c_" xfId="6"/>
    <cellStyle name="_x000d__x000a_JournalTemplate=C:\COMFO\CTALK\JOURSTD.TPL_x000d__x000a_LbStateAddress=3 3 0 251 1 89 2 311_x000d__x000a_LbStateJou" xfId="7"/>
    <cellStyle name="%" xfId="8"/>
    <cellStyle name="???????_Income Statement" xfId="9"/>
    <cellStyle name="@_text" xfId="10"/>
    <cellStyle name="@_text_080206_Derbes_GA_CIT_Reporting Pack_final_adjusted" xfId="11"/>
    <cellStyle name="@_text_RTS_Decoux_таблица_амортизация" xfId="12"/>
    <cellStyle name="@_text_RTS_Decoux_таблица_амортизация (3)" xfId="13"/>
    <cellStyle name="_~0867274" xfId="14"/>
    <cellStyle name="_~3766798" xfId="15"/>
    <cellStyle name="_~4764321" xfId="16"/>
    <cellStyle name="_~5716464" xfId="17"/>
    <cellStyle name="_~8370986" xfId="18"/>
    <cellStyle name="_070627_KazTransCom_S_AA" xfId="19"/>
    <cellStyle name="_080122_Taxes_GB_12 months" xfId="20"/>
    <cellStyle name="_080124_Taxes_GB_12 months" xfId="21"/>
    <cellStyle name="_080125_Derbes_Aiman_CIT_deferred_final1" xfId="22"/>
    <cellStyle name="_080130_Derbes_GA_CIT_Reporting Pack_final" xfId="23"/>
    <cellStyle name="_080206_Derbes_GA_CIT_Reporting Pack_final_adjusted" xfId="24"/>
    <cellStyle name="_080311_DBSK_S_taxes_revised" xfId="25"/>
    <cellStyle name="_080329_DB Securities_R_taxes" xfId="26"/>
    <cellStyle name="_Book1" xfId="27"/>
    <cellStyle name="_Book1 (2)" xfId="28"/>
    <cellStyle name="_DKB_07_K_Resource Management_for Tax" xfId="29"/>
    <cellStyle name="_E2 Petrodata_JSC_TB_31 12 07_07 04 08" xfId="30"/>
    <cellStyle name="_EB_06_G_Treasury_KTE" xfId="31"/>
    <cellStyle name="_EI G_Securities 07" xfId="32"/>
    <cellStyle name="_F-23_Acquisition" xfId="33"/>
    <cellStyle name="_F-29_Maturity analisys" xfId="34"/>
    <cellStyle name="_Huawei.group reporting package_V2.0_working" xfId="35"/>
    <cellStyle name="_HUAWEI_WP_Review" xfId="36"/>
    <cellStyle name="_ICA" xfId="37"/>
    <cellStyle name="_KMC_2008_N_Debt securities_Lkh_NKan 220109" xfId="38"/>
    <cellStyle name="_Last Вост.филиал" xfId="39"/>
    <cellStyle name="_Last ГО" xfId="40"/>
    <cellStyle name="_Last Южный филиал_Для_Печати_1кв" xfId="41"/>
    <cellStyle name="_Last Южный филиал_Для_Печати_1кв_для работы" xfId="42"/>
    <cellStyle name="_normální" xfId="43"/>
    <cellStyle name="_Petordata_JSC_07_TB (2)" xfId="44"/>
    <cellStyle name="_prFP0903_01 " xfId="45"/>
    <cellStyle name="_prFP1kv04_01" xfId="46"/>
    <cellStyle name="_Review WP's_Huawei_311207_Nagim" xfId="47"/>
    <cellStyle name="_RTS_Decoux_таблица_амортизация" xfId="48"/>
    <cellStyle name="_RTS_Decoux_таблица_амортизация (3)" xfId="49"/>
    <cellStyle name="_RTS_K_PPE_2007" xfId="50"/>
    <cellStyle name="_RTS_L_Intangible Assets_2007" xfId="51"/>
    <cellStyle name="_Salary" xfId="52"/>
    <cellStyle name="_SMK_05_TB_31 12 05_TB_IFRS_FS_23 04 07" xfId="53"/>
    <cellStyle name="_TSB_06_G_Tresury_Ali_Zha_Final" xfId="54"/>
    <cellStyle name="_VAcation reserve" xfId="55"/>
    <cellStyle name="_Астана прил.№3 2004" xfId="56"/>
    <cellStyle name="_АстанаПроект ФП  Октябрь" xfId="57"/>
    <cellStyle name="_АФ октябрь ДДС" xfId="58"/>
    <cellStyle name="_АФ финплан на ноябрь 2003 г." xfId="59"/>
    <cellStyle name="_АФфинплан на сентябрь 2003 г." xfId="60"/>
    <cellStyle name="_БЗакупок - Капы без проектов посл вар" xfId="61"/>
    <cellStyle name="_Бюдж фил" xfId="62"/>
    <cellStyle name="_Бюджек закупок ФП 3-4кв. 2004 скорр" xfId="63"/>
    <cellStyle name="_Бюджет 2005 КТС last" xfId="64"/>
    <cellStyle name="_Бюджет ITService 2005 на 24.03.05" xfId="65"/>
    <cellStyle name="_Бюджет IT-севиса для КМГ(замена картр.)" xfId="66"/>
    <cellStyle name="_Бюджет ВОЛС2" xfId="67"/>
    <cellStyle name="_Бюджет закупок 2004-2" xfId="68"/>
    <cellStyle name="_Бюджет закупок ДИРС 2004 (сокращен)" xfId="69"/>
    <cellStyle name="_Бюджет Мунайтас" xfId="70"/>
    <cellStyle name="_Бюджет_ЮФ_2004_234кв_Печать" xfId="71"/>
    <cellStyle name="_Бюджет_ЮФ_2004_234кв_срав" xfId="72"/>
    <cellStyle name="_Бюджет_ЮФ_2004_II__29_06" xfId="73"/>
    <cellStyle name="_Бюджет_ЮФ_2004_II_6_мес" xfId="74"/>
    <cellStyle name="_Бюджет_ЮФ_7_07_2" xfId="75"/>
    <cellStyle name="_Бюджет_ЮФ_7_07_21_30" xfId="76"/>
    <cellStyle name="_ВФ ДДС апрель" xfId="77"/>
    <cellStyle name="_ВФ финплан на ноябрь 2003 г." xfId="78"/>
    <cellStyle name="_Данные по АмангельдыГаз" xfId="79"/>
    <cellStyle name="_ДДС " xfId="80"/>
    <cellStyle name="_ДДС август25" xfId="81"/>
    <cellStyle name="_ДДС ГО сентябрь" xfId="82"/>
    <cellStyle name="_ДДС декабрь 14" xfId="83"/>
    <cellStyle name="_ДДС декабрь 23" xfId="84"/>
    <cellStyle name="_ДДС декабрь 27" xfId="85"/>
    <cellStyle name="_ДДС за февраль 2004 года" xfId="86"/>
    <cellStyle name="_ДДС июнь " xfId="87"/>
    <cellStyle name="_ДДС ККБ валют. до 11.09.03 г." xfId="88"/>
    <cellStyle name="_ДДС конс июль" xfId="89"/>
    <cellStyle name="_ДДС конс октябрь 2004.." xfId="90"/>
    <cellStyle name="_ДДС конс февр" xfId="91"/>
    <cellStyle name="_ДДС конс янв" xfId="92"/>
    <cellStyle name="_ДДС ноябрь 2003 г." xfId="93"/>
    <cellStyle name="_ДДС октябрь 26" xfId="94"/>
    <cellStyle name="_ДДС сентябрь 9" xfId="95"/>
    <cellStyle name="_ДДС УФ ноябрь" xfId="96"/>
    <cellStyle name="_ДДС фев." xfId="97"/>
    <cellStyle name="_ДДС фев. 2004" xfId="98"/>
    <cellStyle name="_ДДС февраль 17" xfId="99"/>
    <cellStyle name="_ДДС филиалы и ГО  по 18 сентября" xfId="100"/>
    <cellStyle name="_ДДС_08_09_ЮФ_доп" xfId="101"/>
    <cellStyle name="_ДДС_08_10_июн_ЮФ" xfId="102"/>
    <cellStyle name="_ДДС_11_03_ЮФ" xfId="103"/>
    <cellStyle name="_ДДС_13_05_ЮФ" xfId="104"/>
    <cellStyle name="_ДДС_14_10_ЮФ" xfId="105"/>
    <cellStyle name="_ДДС_14_12_ЮФ" xfId="106"/>
    <cellStyle name="_ДДС_19_08_ЮФ" xfId="107"/>
    <cellStyle name="_ДДС_23_12_ЮФ" xfId="108"/>
    <cellStyle name="_ДДС_24_08_ЮФ" xfId="109"/>
    <cellStyle name="_ДДС_24_12_ЮФ" xfId="110"/>
    <cellStyle name="_ДДС_27_10_ЮФ" xfId="111"/>
    <cellStyle name="_ДДС_27_ЮФ" xfId="112"/>
    <cellStyle name="_ДДС_28_12_ЮФ" xfId="113"/>
    <cellStyle name="_ДДС_АБ_28_06_ЮФ" xfId="114"/>
    <cellStyle name="_ДДС_ноя_ЮФ" xfId="115"/>
    <cellStyle name="_ДДС_ЮФ_декабрь" xfId="116"/>
    <cellStyle name="_ДИРС ФП 2004_IV квартал" xfId="117"/>
    <cellStyle name="_ДИТФинплан ЯНВ-ДЕК 2003" xfId="118"/>
    <cellStyle name="_ДляРеестров" xfId="119"/>
    <cellStyle name="_дох 2004" xfId="120"/>
    <cellStyle name="_ДРиП" xfId="121"/>
    <cellStyle name="_ДРиП ФП на 2 кв2004" xfId="122"/>
    <cellStyle name="_ДРиП ФП на 2 кв2004-3 вар" xfId="123"/>
    <cellStyle name="_Заявка приборы ВОЛС для ДКЕршов" xfId="124"/>
    <cellStyle name="_исп ФП 2 кварт  май" xfId="125"/>
    <cellStyle name="_Исполнен Август" xfId="126"/>
    <cellStyle name="_исполнение сентябрь" xfId="127"/>
    <cellStyle name="_К_ежедневному" xfId="128"/>
    <cellStyle name="_Капы" xfId="129"/>
    <cellStyle name="_Кассовый план 2003 - факт" xfId="130"/>
    <cellStyle name="_Консолид новый" xfId="131"/>
    <cellStyle name="_Копия Окон.Консолид.ПП на II полугодие 2004" xfId="132"/>
    <cellStyle name="_Копия УТВЕРЖДЕННЫЙ БЮДЖЕТ на 2004 год (формат КТС)" xfId="133"/>
    <cellStyle name="_Копия УТВЕРЖДЕННЫЙ БЮДЖЕТ на 2004 год(формат КМГ)" xfId="134"/>
    <cellStyle name="_Кэш 1" xfId="135"/>
    <cellStyle name="_Мониторинг договоров-2004" xfId="136"/>
    <cellStyle name="_МФ ДДС " xfId="137"/>
    <cellStyle name="_МФ Финплан ноябрь 2003" xfId="138"/>
    <cellStyle name="_МФ ФП сентябрь 03 утвержденный" xfId="139"/>
    <cellStyle name="_объемы к закл договорам 2004г" xfId="140"/>
    <cellStyle name="_Окон.Консолид.ПП на II полугодие 2004" xfId="141"/>
    <cellStyle name="_Оконч. Сравнение бюджетов 2004 с проектами (на 08.07.04)" xfId="142"/>
    <cellStyle name="_поступления 2003г, конс" xfId="143"/>
    <cellStyle name="_Расходы по статьям" xfId="144"/>
    <cellStyle name="_свод" xfId="145"/>
    <cellStyle name="_СЕНТЯБРЬ 2003" xfId="146"/>
    <cellStyle name="_Сокращение бюджет ВФ 2005_4" xfId="147"/>
    <cellStyle name="_Сторонние клиенты УМГ и ЭМГ" xfId="148"/>
    <cellStyle name="_ТАРИФ АТС, VSAT + ЗИП" xfId="149"/>
    <cellStyle name="_Тариф на OTN + ЗИП" xfId="150"/>
    <cellStyle name="_Тариф на ТО БС + ЗИП" xfId="151"/>
    <cellStyle name="_Тариф на ТО ВОЛС + ЗИП" xfId="152"/>
    <cellStyle name="_топливо" xfId="153"/>
    <cellStyle name="_Уф 2004" xfId="154"/>
    <cellStyle name="_УФ ДДС декабрь 31" xfId="155"/>
    <cellStyle name="_Финплан ДИРС2005_I квартал" xfId="156"/>
    <cellStyle name="_Финплан ДРиП2004" xfId="157"/>
    <cellStyle name="_Финплан ДРиП2004_III квартал" xfId="158"/>
    <cellStyle name="_Финплан ЯНВ-ДЕК 2003" xfId="159"/>
    <cellStyle name="_формы для ФП изм" xfId="160"/>
    <cellStyle name="_ФП 2 квартал" xfId="161"/>
    <cellStyle name="_ФП ДИТ сентябрь 2003г" xfId="162"/>
    <cellStyle name="_ФП ДРиП ноябрь" xfId="163"/>
    <cellStyle name="_ФП ДРиП сентябрь 2003г" xfId="164"/>
    <cellStyle name="_ФП КД сентябрь 2003г" xfId="165"/>
    <cellStyle name="_ФП Ур.Ф.-август ГО" xfId="166"/>
    <cellStyle name="_ФП Ур.Ф.-ноябрь ГО" xfId="167"/>
    <cellStyle name="_ФП Ур.Ф.-сентябрь ГО" xfId="168"/>
    <cellStyle name="_фп фил окт" xfId="169"/>
    <cellStyle name="_ФП_1кв" xfId="170"/>
    <cellStyle name="_ФП_выполнение" xfId="171"/>
    <cellStyle name="_ЮФ Last" xfId="172"/>
    <cellStyle name="_Юф ДДС  июль" xfId="173"/>
    <cellStyle name="_ЮФ ДДС апрель" xfId="174"/>
    <cellStyle name="_юф ДДС_январь" xfId="175"/>
    <cellStyle name="_ЮФ ноя ДДС" xfId="176"/>
    <cellStyle name="_ЮФ ФП октыбрь" xfId="177"/>
    <cellStyle name="_ЮФ ФП сент, коррект" xfId="178"/>
    <cellStyle name="_ЮФ_кор_19_03" xfId="179"/>
    <cellStyle name="_ЮФ_кор_30_03_печать" xfId="180"/>
    <cellStyle name="_ЮФ_ФП_декабрь" xfId="181"/>
    <cellStyle name="_ЮФ_ФП_ноябрь" xfId="182"/>
    <cellStyle name="{Comma [0]}" xfId="183"/>
    <cellStyle name="{Comma}" xfId="184"/>
    <cellStyle name="{Date}" xfId="185"/>
    <cellStyle name="{Month}" xfId="186"/>
    <cellStyle name="{Percent}" xfId="187"/>
    <cellStyle name="{Thousand [0]}" xfId="188"/>
    <cellStyle name="{Thousand}" xfId="189"/>
    <cellStyle name="{Z'0000(1 dec)}" xfId="190"/>
    <cellStyle name="{Z'0000(4 dec)}" xfId="191"/>
    <cellStyle name="•WЏЂ_ЉO‰?—a‹?" xfId="192"/>
    <cellStyle name="W_OÝaà" xfId="193"/>
    <cellStyle name="0,0_x000d__x000a_NA_x000d__x000a_" xfId="194"/>
    <cellStyle name="1.0 TITLE" xfId="195"/>
    <cellStyle name="1.1 TITLE" xfId="196"/>
    <cellStyle name="1Normal" xfId="197"/>
    <cellStyle name="20% - Dekorfärg1" xfId="198"/>
    <cellStyle name="20% - Dekorfärg2" xfId="199"/>
    <cellStyle name="20% - Dekorfärg3" xfId="200"/>
    <cellStyle name="20% - Dekorfärg4" xfId="201"/>
    <cellStyle name="20% - Dekorfärg5" xfId="202"/>
    <cellStyle name="20% - Dekorfärg6" xfId="203"/>
    <cellStyle name="40% - Dekorfärg1" xfId="204"/>
    <cellStyle name="40% - Dekorfärg2" xfId="205"/>
    <cellStyle name="40% - Dekorfärg3" xfId="206"/>
    <cellStyle name="40% - Dekorfärg4" xfId="207"/>
    <cellStyle name="40% - Dekorfärg5" xfId="208"/>
    <cellStyle name="40% - Dekorfärg6" xfId="209"/>
    <cellStyle name="60% - Dekorfärg1" xfId="210"/>
    <cellStyle name="60% - Dekorfärg2" xfId="211"/>
    <cellStyle name="60% - Dekorfärg3" xfId="212"/>
    <cellStyle name="60% - Dekorfärg4" xfId="213"/>
    <cellStyle name="60% - Dekorfärg5" xfId="214"/>
    <cellStyle name="60% - Dekorfärg6" xfId="215"/>
    <cellStyle name="8pt" xfId="216"/>
    <cellStyle name="Anteckning" xfId="217"/>
    <cellStyle name="Beräkning" xfId="218"/>
    <cellStyle name="Body" xfId="219"/>
    <cellStyle name="Border" xfId="220"/>
    <cellStyle name="Bra" xfId="221"/>
    <cellStyle name="Calc Currency (0)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entered Heading" xfId="230"/>
    <cellStyle name="Column_Title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%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3" xfId="246"/>
    <cellStyle name="Comma 4" xfId="247"/>
    <cellStyle name="Comma_Transformation schedule_2005" xfId="248"/>
    <cellStyle name="Comma0" xfId="249"/>
    <cellStyle name="Company Name" xfId="250"/>
    <cellStyle name="Copied" xfId="251"/>
    <cellStyle name="CR Comma" xfId="252"/>
    <cellStyle name="CR Currency" xfId="253"/>
    <cellStyle name="Credit" xfId="254"/>
    <cellStyle name="Credit subtotal" xfId="255"/>
    <cellStyle name="Credit Total" xfId="256"/>
    <cellStyle name="Currency %" xfId="257"/>
    <cellStyle name="Currency [00]" xfId="258"/>
    <cellStyle name="Currency 0.0" xfId="259"/>
    <cellStyle name="Currency 0.0%" xfId="260"/>
    <cellStyle name="Currency 0.00" xfId="261"/>
    <cellStyle name="Currency 0.00%" xfId="262"/>
    <cellStyle name="Currency 0.000" xfId="263"/>
    <cellStyle name="Currency 0.000%" xfId="264"/>
    <cellStyle name="Currency RU" xfId="265"/>
    <cellStyle name="Currency0" xfId="266"/>
    <cellStyle name="d" xfId="267"/>
    <cellStyle name="Dålig" xfId="268"/>
    <cellStyle name="Date" xfId="269"/>
    <cellStyle name="Date Short" xfId="270"/>
    <cellStyle name="Debit" xfId="271"/>
    <cellStyle name="Debit subtotal" xfId="272"/>
    <cellStyle name="Debit Total" xfId="273"/>
    <cellStyle name="DELTA" xfId="274"/>
    <cellStyle name="Dezimal__Utopia Index Index und Guidance (Deutsch)" xfId="275"/>
    <cellStyle name="E&amp;Y House" xfId="276"/>
    <cellStyle name="Enter Currency (0)" xfId="277"/>
    <cellStyle name="Enter Currency (2)" xfId="278"/>
    <cellStyle name="Enter Units (0)" xfId="279"/>
    <cellStyle name="Enter Units (1)" xfId="280"/>
    <cellStyle name="Enter Units (2)" xfId="281"/>
    <cellStyle name="Entered" xfId="282"/>
    <cellStyle name="Euro" xfId="283"/>
    <cellStyle name="Färg1" xfId="284"/>
    <cellStyle name="Färg2" xfId="285"/>
    <cellStyle name="Färg3" xfId="286"/>
    <cellStyle name="Färg4" xfId="287"/>
    <cellStyle name="Färg5" xfId="288"/>
    <cellStyle name="Färg6" xfId="289"/>
    <cellStyle name="Fixed" xfId="290"/>
    <cellStyle name="Följde hyperlänken_F-reports" xfId="291"/>
    <cellStyle name="Förklarande text" xfId="292"/>
    <cellStyle name="Format Number Column" xfId="293"/>
    <cellStyle name="g" xfId="294"/>
    <cellStyle name="g_Invoice GI" xfId="295"/>
    <cellStyle name="general" xfId="296"/>
    <cellStyle name="Grey" xfId="297"/>
    <cellStyle name="Header1" xfId="298"/>
    <cellStyle name="Header2" xfId="299"/>
    <cellStyle name="Heading" xfId="300"/>
    <cellStyle name="Heading 1 2" xfId="301"/>
    <cellStyle name="Heading 2 2" xfId="302"/>
    <cellStyle name="Heading No Underline" xfId="303"/>
    <cellStyle name="Heading With Underline" xfId="304"/>
    <cellStyle name="Hyperlänk_F-reports" xfId="305"/>
    <cellStyle name="Îáû÷íûé_Ëèñò1" xfId="306"/>
    <cellStyle name="Indata" xfId="307"/>
    <cellStyle name="Input [yellow]" xfId="308"/>
    <cellStyle name="Input Box" xfId="309"/>
    <cellStyle name="Inputnumbaccid" xfId="310"/>
    <cellStyle name="Inpyear" xfId="311"/>
    <cellStyle name="International" xfId="312"/>
    <cellStyle name="International1" xfId="313"/>
    <cellStyle name="Kontrollcell" xfId="314"/>
    <cellStyle name="KPMG Heading 1" xfId="315"/>
    <cellStyle name="KPMG Heading 2" xfId="316"/>
    <cellStyle name="KPMG Heading 3" xfId="317"/>
    <cellStyle name="KPMG Heading 4" xfId="318"/>
    <cellStyle name="KPMG Normal" xfId="319"/>
    <cellStyle name="KPMG Normal Text" xfId="320"/>
    <cellStyle name="KPMG Normal_Cash_flow_consol_05.04" xfId="321"/>
    <cellStyle name="Länkad cell" xfId="322"/>
    <cellStyle name="Link Currency (0)" xfId="323"/>
    <cellStyle name="Link Currency (2)" xfId="324"/>
    <cellStyle name="Link Units (0)" xfId="325"/>
    <cellStyle name="Link Units (1)" xfId="326"/>
    <cellStyle name="Link Units (2)" xfId="327"/>
    <cellStyle name="Millares [0]_pldt" xfId="328"/>
    <cellStyle name="Millares_pldt" xfId="329"/>
    <cellStyle name="Milliers [0]_EDYAN" xfId="330"/>
    <cellStyle name="Milliers_EDYAN" xfId="331"/>
    <cellStyle name="Moneda [0]_pldt" xfId="332"/>
    <cellStyle name="Moneda_pldt" xfId="333"/>
    <cellStyle name="Monétaire [0]_EDYAN" xfId="334"/>
    <cellStyle name="Monétaire_EDYAN" xfId="335"/>
    <cellStyle name="Nameenter" xfId="336"/>
    <cellStyle name="Norma11l" xfId="337"/>
    <cellStyle name="Normal - Style1" xfId="338"/>
    <cellStyle name="Normal 2" xfId="339"/>
    <cellStyle name="Normal 3" xfId="340"/>
    <cellStyle name="Normal 4" xfId="341"/>
    <cellStyle name="Normal 5" xfId="342"/>
    <cellStyle name="Normal 6" xfId="343"/>
    <cellStyle name="Normal 6 2" xfId="344"/>
    <cellStyle name="Normal 7" xfId="345"/>
    <cellStyle name="Normal_22" xfId="346"/>
    <cellStyle name="Normale_FinancialReport" xfId="347"/>
    <cellStyle name="Ôčíŕíńîâűé [0]_ďđĺäďđ-110_ďđĺäďđ-110 (2)" xfId="348"/>
    <cellStyle name="Ôèíàíñîâûé [0]_Ëèñò1" xfId="349"/>
    <cellStyle name="Ôèíàíñîâûé_Ëèñò1" xfId="350"/>
    <cellStyle name="paint" xfId="351"/>
    <cellStyle name="Percent %" xfId="352"/>
    <cellStyle name="Percent % Long Underline" xfId="353"/>
    <cellStyle name="Percent %_Worksheet in  US Financial Statements Ref. Workbook - Single Co" xfId="354"/>
    <cellStyle name="Percent (0)" xfId="355"/>
    <cellStyle name="Percent [0]" xfId="356"/>
    <cellStyle name="Percent [00]" xfId="357"/>
    <cellStyle name="Percent [2]" xfId="358"/>
    <cellStyle name="Percent 0.0%" xfId="359"/>
    <cellStyle name="Percent 0.0% Long Underline" xfId="360"/>
    <cellStyle name="Percent 0.00%" xfId="361"/>
    <cellStyle name="Percent 0.00% Long Underline" xfId="362"/>
    <cellStyle name="Percent 0.00%_5690 Ceiling test for client KZ (1)" xfId="363"/>
    <cellStyle name="Percent 0.000%" xfId="364"/>
    <cellStyle name="Percent 0.000% Long Underline" xfId="365"/>
    <cellStyle name="Percent 2" xfId="366"/>
    <cellStyle name="Percent 3" xfId="367"/>
    <cellStyle name="PrePop Currency (0)" xfId="368"/>
    <cellStyle name="PrePop Currency (2)" xfId="369"/>
    <cellStyle name="PrePop Units (0)" xfId="370"/>
    <cellStyle name="PrePop Units (1)" xfId="371"/>
    <cellStyle name="PrePop Units (2)" xfId="372"/>
    <cellStyle name="RevList" xfId="373"/>
    <cellStyle name="Rubrik" xfId="374"/>
    <cellStyle name="Rubrik 1" xfId="375"/>
    <cellStyle name="Rubrik 2" xfId="376"/>
    <cellStyle name="Rubrik 3" xfId="377"/>
    <cellStyle name="Rubrik 4" xfId="378"/>
    <cellStyle name="SAPBEXaggData" xfId="379"/>
    <cellStyle name="SAPBEXaggDataEmph" xfId="380"/>
    <cellStyle name="SAPBEXaggItem" xfId="381"/>
    <cellStyle name="SAPBEXaggItemX" xfId="382"/>
    <cellStyle name="SAPBEXchaText" xfId="383"/>
    <cellStyle name="SAPBEXexcBad7" xfId="384"/>
    <cellStyle name="SAPBEXexcBad8" xfId="385"/>
    <cellStyle name="SAPBEXexcBad9" xfId="386"/>
    <cellStyle name="SAPBEXexcCritical4" xfId="387"/>
    <cellStyle name="SAPBEXexcCritical5" xfId="388"/>
    <cellStyle name="SAPBEXexcCritical6" xfId="389"/>
    <cellStyle name="SAPBEXexcGood1" xfId="390"/>
    <cellStyle name="SAPBEXexcGood2" xfId="391"/>
    <cellStyle name="SAPBEXexcGood3" xfId="392"/>
    <cellStyle name="SAPBEXfilterDrill" xfId="393"/>
    <cellStyle name="SAPBEXfilterItem" xfId="394"/>
    <cellStyle name="SAPBEXfilterText" xfId="395"/>
    <cellStyle name="SAPBEXformats" xfId="396"/>
    <cellStyle name="SAPBEXheaderItem" xfId="397"/>
    <cellStyle name="SAPBEXheaderText" xfId="398"/>
    <cellStyle name="SAPBEXHLevel0" xfId="399"/>
    <cellStyle name="SAPBEXHLevel0X" xfId="400"/>
    <cellStyle name="SAPBEXHLevel1" xfId="401"/>
    <cellStyle name="SAPBEXHLevel1X" xfId="402"/>
    <cellStyle name="SAPBEXHLevel2" xfId="403"/>
    <cellStyle name="SAPBEXHLevel2X" xfId="404"/>
    <cellStyle name="SAPBEXHLevel3" xfId="405"/>
    <cellStyle name="SAPBEXHLevel3X" xfId="406"/>
    <cellStyle name="SAPBEXresData" xfId="407"/>
    <cellStyle name="SAPBEXresDataEmph" xfId="408"/>
    <cellStyle name="SAPBEXresItem" xfId="409"/>
    <cellStyle name="SAPBEXresItemX" xfId="410"/>
    <cellStyle name="SAPBEXstdData" xfId="411"/>
    <cellStyle name="SAPBEXstdDataEmph" xfId="412"/>
    <cellStyle name="SAPBEXstdItem" xfId="413"/>
    <cellStyle name="SAPBEXstdItemX" xfId="414"/>
    <cellStyle name="SAPBEXtitle" xfId="415"/>
    <cellStyle name="SAPBEXundefined" xfId="416"/>
    <cellStyle name="SEEntry" xfId="417"/>
    <cellStyle name="small" xfId="418"/>
    <cellStyle name="Standard__Utopia Index Index und Guidance (Deutsch)" xfId="419"/>
    <cellStyle name="Style 1" xfId="420"/>
    <cellStyle name="Style 24" xfId="421"/>
    <cellStyle name="Style 28" xfId="422"/>
    <cellStyle name="Style 29" xfId="423"/>
    <cellStyle name="Subtotal" xfId="424"/>
    <cellStyle name="Summa" xfId="425"/>
    <cellStyle name="Text" xfId="426"/>
    <cellStyle name="Text Indent A" xfId="427"/>
    <cellStyle name="Text Indent B" xfId="428"/>
    <cellStyle name="Text Indent C" xfId="429"/>
    <cellStyle name="Tickmark" xfId="430"/>
    <cellStyle name="Title 1.0" xfId="431"/>
    <cellStyle name="Title 1.1" xfId="432"/>
    <cellStyle name="Title 1.1.1" xfId="433"/>
    <cellStyle name="Total 2" xfId="434"/>
    <cellStyle name="Tusental (0)_E3 short" xfId="435"/>
    <cellStyle name="Tusental_E3 short" xfId="436"/>
    <cellStyle name="Utdata" xfId="437"/>
    <cellStyle name="Valuta (0)_E3 short" xfId="438"/>
    <cellStyle name="Valuta_E3 short" xfId="439"/>
    <cellStyle name="Varningstext" xfId="440"/>
    <cellStyle name="Virgül_BİLANÇO" xfId="441"/>
    <cellStyle name="КАНДАГАЧ тел3-33-96" xfId="442"/>
    <cellStyle name="Обычный" xfId="0" builtinId="0"/>
    <cellStyle name="Обычный 10" xfId="468"/>
    <cellStyle name="Обычный 2" xfId="1"/>
    <cellStyle name="Обычный 2 2" xfId="443"/>
    <cellStyle name="Обычный 2 3" xfId="444"/>
    <cellStyle name="Обычный 20" xfId="466"/>
    <cellStyle name="Обычный 20 3" xfId="470"/>
    <cellStyle name="Обычный 22 3" xfId="467"/>
    <cellStyle name="Обычный 23" xfId="469"/>
    <cellStyle name="Обычный 3" xfId="445"/>
    <cellStyle name="Обычный 3 2" xfId="446"/>
    <cellStyle name="Обычный 4" xfId="447"/>
    <cellStyle name="Обычный 5" xfId="448"/>
    <cellStyle name="Обычный 6" xfId="449"/>
    <cellStyle name="Обычный 7" xfId="450"/>
    <cellStyle name="Обычный 8" xfId="451"/>
    <cellStyle name="Обычный 9" xfId="452"/>
    <cellStyle name="Обычный_Брокеры ежекв (вход)" xfId="5"/>
    <cellStyle name="Обычный_Приложения к Правилам по ИК_рус" xfId="4"/>
    <cellStyle name="Процентный 2" xfId="453"/>
    <cellStyle name="Стиль 1" xfId="454"/>
    <cellStyle name="Стиль_названий" xfId="455"/>
    <cellStyle name="Строка нечётная" xfId="456"/>
    <cellStyle name="Строка чётная" xfId="457"/>
    <cellStyle name="Текстовый" xfId="458"/>
    <cellStyle name="Тысячи [0]" xfId="459"/>
    <cellStyle name="Тысячи_010SN05" xfId="460"/>
    <cellStyle name="Финансовый [0] 2" xfId="461"/>
    <cellStyle name="Финансовый 2" xfId="2"/>
    <cellStyle name="Финансовый 2 3" xfId="3"/>
    <cellStyle name="Числовой" xfId="462"/>
    <cellStyle name="一般_Asia Pacific-貌峈摩芶諳噤漆俋隙遴 Nov 03" xfId="463"/>
    <cellStyle name="常规_~3533082" xfId="464"/>
    <cellStyle name="標準_EUDF" xfId="4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calcChain" Target="calcChain.xml"/><Relationship Id="rId16" Type="http://schemas.openxmlformats.org/officeDocument/2006/relationships/externalLink" Target="externalLinks/externalLink12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styles" Target="styles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2002\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My%20Documents\Projects\D%20B%20K\2001\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85;&#1086;&#1089;&#1090;&#1100;/&#1050;&#1074;&#1072;&#1088;&#1090;&#1072;&#1083;&#1100;&#1085;&#1099;&#1077;%20&#1086;&#1090;&#1095;&#1077;&#1090;&#1099;/&#1053;&#1072;&#1088;&#1086;&#1076;&#1085;&#1099;&#1081;%20&#1073;&#1072;&#1085;&#1082;/2019/1%20&#1082;&#1074;.%202019%20&#1075;/&#1060;&#1054;%20&#1085;&#1072;%2001.04.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I-Index"/>
      <sheetName val="B-4"/>
      <sheetName val="Final_2003-02_Kmod8_02"/>
      <sheetName val="Input"/>
      <sheetName val="TB 30.11"/>
      <sheetName val="#REF"/>
      <sheetName val="General Assumptions"/>
      <sheetName val="Analysis"/>
      <sheetName val="Outputs"/>
      <sheetName val="Enfield Calculations"/>
      <sheetName val="Enfield Assumptions"/>
      <sheetName val="Indian Calculations"/>
      <sheetName val="Indian Assumptions"/>
      <sheetName val="Laverda Calculations"/>
      <sheetName val="Laverda Assumptions"/>
      <sheetName val="Vincent Calculations"/>
      <sheetName val="Vincent Assumptions"/>
      <sheetName val="Saisie obligatoire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C5">
            <v>1810221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C6">
            <v>3.3592124723334886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C7">
            <v>195506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Tonnes of Ore</v>
          </cell>
          <cell r="C13">
            <v>4.6520000000000001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A14">
            <v>0</v>
          </cell>
          <cell r="B14" t="str">
            <v>Grade (g/t)</v>
          </cell>
          <cell r="C14">
            <v>72701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A15" t="str">
            <v>Management Fees</v>
          </cell>
          <cell r="B15" t="str">
            <v>Ounces</v>
          </cell>
          <cell r="C15">
            <v>0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>
            <v>0</v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Budget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BCM of Ice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BCM of Waste</v>
          </cell>
          <cell r="C20">
            <v>0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C23">
            <v>39774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A24" t="str">
            <v>TOTAL CASH COSTS</v>
          </cell>
          <cell r="B24" t="str">
            <v>Tonnes of Low Grade Ore</v>
          </cell>
          <cell r="C24">
            <v>1.3442671624679439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C25">
            <v>1719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Production Data: Mining</v>
          </cell>
          <cell r="C30">
            <v>71984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A31" t="str">
            <v>Ounces Poured</v>
          </cell>
          <cell r="B31" t="str">
            <v>Forecast</v>
          </cell>
          <cell r="C31">
            <v>0.82340000000000002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A32" t="str">
            <v>Ounces Sold</v>
          </cell>
          <cell r="B32" t="str">
            <v>BCM of Ice</v>
          </cell>
          <cell r="C32">
            <v>59274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C33">
            <v>18252.23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A34" t="str">
            <v>TOTAL CASH OPER. COST/Oz.</v>
          </cell>
          <cell r="B34" t="str">
            <v>BCM of Low Grade Ore</v>
          </cell>
          <cell r="C34">
            <v>16690.919999999998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C35">
            <v>0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A36" t="str">
            <v>TOTAL CASH COST/Oz.</v>
          </cell>
          <cell r="B36" t="str">
            <v>Tonnes of Ice</v>
          </cell>
          <cell r="C36">
            <v>60835.31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C37">
            <v>0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A38" t="str">
            <v>TOTAL  COST/Oz.</v>
          </cell>
          <cell r="B38" t="str">
            <v>Tonnes of Low Grade Ore</v>
          </cell>
          <cell r="C38">
            <v>60835.31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C41">
            <v>1831097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Tonnes of Ore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 Extracted</v>
          </cell>
          <cell r="C50">
            <v>79790.269637564386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Production Data: Milling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  <cell r="C56">
            <v>41174.437999999995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Ounces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Recovery %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Ounces Extracted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Ounces Poured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>
            <v>0</v>
          </cell>
          <cell r="H73">
            <v>0</v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0</v>
          </cell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Broken Ore Ounces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In - Circuit Ounces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A78">
            <v>0</v>
          </cell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 t="str">
            <v>Gold Institute - Cash Costs</v>
          </cell>
          <cell r="B2" t="str">
            <v>Actuals</v>
          </cell>
        </row>
        <row r="3">
          <cell r="A3" t="str">
            <v>December 31, 2002</v>
          </cell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A8" t="str">
            <v>Mining</v>
          </cell>
          <cell r="B8" t="str">
            <v>Grade (g/t)</v>
          </cell>
          <cell r="C8">
            <v>2819.3343346301826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C9">
            <v>2086.8801157980874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Mining ( HG)</v>
          </cell>
          <cell r="B11" t="str">
            <v>Low Grade Mill Feed</v>
          </cell>
          <cell r="C11">
            <v>0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A13" t="str">
            <v>SUB-TOTAL</v>
          </cell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A14">
            <v>0</v>
          </cell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A15" t="str">
            <v>Management Fees</v>
          </cell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A17">
            <v>0</v>
          </cell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A18" t="str">
            <v>TOTAL CASH OPER. COSTS</v>
          </cell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Other</v>
          </cell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B21" t="str">
            <v>BCM of Low Grade Ore</v>
          </cell>
          <cell r="C21" t="e">
            <v>#N/A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C22">
            <v>60.664760000000001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A24" t="str">
            <v>TOTAL CASH COSTS</v>
          </cell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A26" t="str">
            <v>Interest/financing</v>
          </cell>
          <cell r="B26" t="str">
            <v>Grade</v>
          </cell>
          <cell r="C26">
            <v>882.09042883049847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C27">
            <v>3626.1304599999999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A28">
            <v>0</v>
          </cell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A29" t="str">
            <v>TOTAL COSTS</v>
          </cell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A31" t="str">
            <v>Ounces Poured</v>
          </cell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A32" t="str">
            <v>Ounces Sold</v>
          </cell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A33" t="str">
            <v>Budgeted Poured Ounces</v>
          </cell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A34" t="str">
            <v>TOTAL CASH OPER. COST/Oz.</v>
          </cell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A35" t="str">
            <v>Cash Cost/Oz.</v>
          </cell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TOTAL CASH COST/Oz.</v>
          </cell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A37" t="str">
            <v>Budgeted Cash Op. Cost/Oz</v>
          </cell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TOTAL  COST/Oz.</v>
          </cell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C40" t="e">
            <v>#N/A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A46" t="str">
            <v>Indemnifiable Taxes</v>
          </cell>
          <cell r="B46" t="str">
            <v>Refinery/Sales Adj. FG</v>
          </cell>
          <cell r="C46">
            <v>1842.3899219039217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A48" t="str">
            <v>TOTAL CASH COSTS (includes indemnifiable taxes)</v>
          </cell>
          <cell r="B48" t="str">
            <v>Ounces</v>
          </cell>
          <cell r="C48" t="e">
            <v>#N/A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A50" t="str">
            <v>TOTAL COSTS (includes indemnifiable taxes and tax income)</v>
          </cell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A62" t="str">
            <v>Кумтор Голд Компани</v>
          </cell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A63" t="str">
            <v xml:space="preserve">Институт исследований золота - денежные затраты </v>
          </cell>
          <cell r="B63" t="str">
            <v>Shipment 128</v>
          </cell>
          <cell r="G63">
            <v>19720.988000000005</v>
          </cell>
        </row>
        <row r="64">
          <cell r="A64" t="str">
            <v>31 августа 2002 года</v>
          </cell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C67" t="str">
            <v>January Actual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A69" t="str">
            <v>Добыча</v>
          </cell>
          <cell r="B69" t="str">
            <v>Shipment 134</v>
          </cell>
          <cell r="C69">
            <v>2819.3343346301826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A70" t="str">
            <v>Переработка</v>
          </cell>
          <cell r="B70" t="str">
            <v>Shipment 135</v>
          </cell>
          <cell r="C70">
            <v>2086.8801157980874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A71" t="str">
            <v>Администрация на сайте</v>
          </cell>
          <cell r="B71" t="str">
            <v>Shipment 136</v>
          </cell>
          <cell r="C71">
            <v>1815.1941157070169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A72" t="str">
            <v>ТО</v>
          </cell>
          <cell r="B72" t="str">
            <v>Shipment 137</v>
          </cell>
          <cell r="C72">
            <v>0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E73">
            <v>0</v>
          </cell>
          <cell r="H73">
            <v>0</v>
          </cell>
          <cell r="K73">
            <v>17141.898000000001</v>
          </cell>
        </row>
        <row r="74">
          <cell r="A74" t="str">
            <v>ПРЕДВАРИТ. ИТОГ</v>
          </cell>
          <cell r="B74" t="str">
            <v>Shipment 139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17296.764999999999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0</v>
          </cell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A76" t="str">
            <v>Гонорары за менеджмент</v>
          </cell>
          <cell r="B76" t="str">
            <v>Shipment 141</v>
          </cell>
          <cell r="C76">
            <v>356.04831999999999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A77" t="str">
            <v>Администрация в Бишкеке</v>
          </cell>
          <cell r="B77" t="str">
            <v>Shipment 142</v>
          </cell>
          <cell r="C77">
            <v>431.6376285382413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A78">
            <v>0</v>
          </cell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A79" t="str">
            <v>ВСЕГО ДЕН. ПРОИЗВ. ЗАТРАТ</v>
          </cell>
          <cell r="B79" t="str">
            <v>Shipment 144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42154.618000000002</v>
          </cell>
          <cell r="O79">
            <v>0</v>
          </cell>
        </row>
        <row r="80">
          <cell r="B80" t="str">
            <v>Gold Bar made from slag and samples</v>
          </cell>
        </row>
        <row r="81">
          <cell r="A81" t="str">
            <v>Прочее</v>
          </cell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A85" t="str">
            <v>ВСЕГО ДЕНЕЖНЫХ ЗАТРАТ</v>
          </cell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A97" t="str">
            <v>ВСЕГО ДЕНЕЖНЫХ ЗАТРАТ/унц.</v>
          </cell>
          <cell r="B97" t="str">
            <v>US Dollars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 t="str">
            <v xml:space="preserve"> </v>
          </cell>
          <cell r="D37">
            <v>500.93907058321133</v>
          </cell>
          <cell r="E37">
            <v>381.16198749320284</v>
          </cell>
          <cell r="F37" t="str">
            <v xml:space="preserve"> </v>
          </cell>
          <cell r="G37">
            <v>0</v>
          </cell>
          <cell r="H37">
            <v>0</v>
          </cell>
          <cell r="I37" t="str">
            <v xml:space="preserve"> </v>
          </cell>
          <cell r="J37">
            <v>0</v>
          </cell>
          <cell r="K37">
            <v>0</v>
          </cell>
          <cell r="L37" t="str">
            <v xml:space="preserve"> </v>
          </cell>
          <cell r="M37">
            <v>0</v>
          </cell>
          <cell r="N37">
            <v>0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3">
          <cell r="A3" t="str">
            <v>December 31, 2002</v>
          </cell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A4" t="str">
            <v>($000s)</v>
          </cell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G7" t="str">
            <v>Year To Date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A8" t="str">
            <v>Mining</v>
          </cell>
          <cell r="B8" t="str">
            <v xml:space="preserve"> 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B9">
            <v>502176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B11">
            <v>484047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 t="str">
            <v>Total Site Costs</v>
          </cell>
          <cell r="B13">
            <v>0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 t="str">
            <v>Management Fees</v>
          </cell>
          <cell r="B15">
            <v>0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B16">
            <v>0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 t="str">
            <v>Total Cash Operation Costs</v>
          </cell>
          <cell r="B18">
            <v>0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 t="str">
            <v>Other Income/Expense</v>
          </cell>
          <cell r="B20">
            <v>0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B21" t="e">
            <v>#REF!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B22">
            <v>0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 t="str">
            <v>Total Cash Costs</v>
          </cell>
          <cell r="B24">
            <v>0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 t="str">
            <v>Financing Costs</v>
          </cell>
          <cell r="B26">
            <v>0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B27">
            <v>0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B28">
            <v>0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B29">
            <v>0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str">
            <v>Ounces Poured</v>
          </cell>
          <cell r="B32" t="e">
            <v>#REF!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B33" t="e">
            <v>#REF!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B34" t="e">
            <v>#REF!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B35" t="e">
            <v>#REF!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  <sheetName val="A-20"/>
      <sheetName val="Содержание"/>
      <sheetName val="п 15"/>
      <sheetName val="ДопКПрочимФинАктивам"/>
      <sheetName val="Sched 11-ACTUALS"/>
      <sheetName val="Comps"/>
      <sheetName val="ID"/>
      <sheetName val="B 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>
        <row r="3">
          <cell r="B3" t="str">
            <v>Bogatyr Access Komir</v>
          </cell>
        </row>
      </sheetData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ЦХЛ 2004"/>
      <sheetName val="дата"/>
      <sheetName val="B-4"/>
      <sheetName val="Comp equip"/>
      <sheetName val="Mach &amp; equip"/>
      <sheetName val="MV"/>
      <sheetName val="Freezers"/>
      <sheetName val="total receipt"/>
    </sheetNames>
    <sheetDataSet>
      <sheetData sheetId="0">
        <row r="27">
          <cell r="B27" t="str">
            <v>Negative amounts per transactions “Repo”</v>
          </cell>
        </row>
      </sheetData>
      <sheetData sheetId="1">
        <row r="27">
          <cell r="B27" t="str">
            <v>Negative amounts per transactions “Repo”</v>
          </cell>
        </row>
      </sheetData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База"/>
      <sheetName val="XLR_NoRangeSheet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Loaded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UNITPRICES"/>
      <sheetName val="Cash Flow - CY Workings"/>
      <sheetName val="FS-97"/>
      <sheetName val="ЯНВАРЬ"/>
      <sheetName val="Справочник"/>
      <sheetName val="Транс 03"/>
      <sheetName val="Транс 02"/>
      <sheetName val="Trial Balance"/>
      <sheetName val="gaeshpetco"/>
      <sheetName val="SMSTemp"/>
      <sheetName val="Параметры"/>
      <sheetName val="name"/>
      <sheetName val="Standing data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Index"/>
      <sheetName val="Anlagevermögen"/>
      <sheetName val="XLR_NoRangeSheet"/>
      <sheetName val="O-20"/>
      <sheetName val="J-55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MSTemp"/>
      <sheetName val="Sheet1"/>
      <sheetName val="2002"/>
      <sheetName val="Combined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Contents"/>
      <sheetName val="Loans_010107"/>
      <sheetName val="U2.1010"/>
      <sheetName val="客戶清單customer list"/>
      <sheetName val="HKM RTC Crude cost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RestrVB"/>
      <sheetName val="Threshold Table"/>
      <sheetName val="FAB별"/>
      <sheetName val="Prelim Cost"/>
      <sheetName val="I-Index"/>
      <sheetName val="Chart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  <sheetName val="КР з.ч"/>
      <sheetName val="Summary of Misstatements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  <sheetName val="graph97.xls"/>
      <sheetName val="п 15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  <sheetName val="F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Info"/>
      <sheetName val="31.12.03"/>
      <sheetName val="Gesamt LI-Klassifizierung"/>
      <sheetName val="ISIN_TRADER"/>
      <sheetName val="31.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  <sheetName val="@GeneralInfo"/>
      <sheetName val="Expense Template 2004 - Oct 03"/>
      <sheetName val="Main_Menu1"/>
      <sheetName val="Inter-region_Exp1"/>
      <sheetName val="Expense_Template_2004_-_Oct_03"/>
      <sheetName val="A_100"/>
      <sheetName val="B_1"/>
      <sheetName val="ИПН_КЗ"/>
      <sheetName val="std_tabel"/>
      <sheetName val="调帐事项登记表"/>
      <sheetName val="帐套设置"/>
      <sheetName val="INCOME TAX 02"/>
      <sheetName val="tlda "/>
      <sheetName val="MOTM39&amp;40"/>
      <sheetName val="IC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02"/>
      <sheetName val="Anlageverm_gen"/>
      <sheetName val="W-60"/>
      <sheetName val="FSL KZT"/>
      <sheetName val="ЦентрЗатр"/>
      <sheetName val="ЕдИзм"/>
      <sheetName val="Предпр"/>
      <sheetName val="Перечень"/>
      <sheetName val="CaratPrévisions "/>
      <sheetName val="CaratRM99Division "/>
      <sheetName val="CaratRMDivision"/>
      <sheetName val="CaratRSBDivis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Production_Ref Q-1-3"/>
      <sheetName val="XLR_NoRangeSheet"/>
      <sheetName val="FA Movement Kyrg"/>
      <sheetName val="Anlagevermögen"/>
      <sheetName val="B 1"/>
      <sheetName val="Links"/>
      <sheetName val="Lead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Land"/>
      <sheetName val="depreciation testing"/>
      <sheetName val="FS"/>
      <sheetName val="Spreadsheet # 2"/>
      <sheetName val="% threshhold(salary)"/>
      <sheetName val="Test of FA Installation"/>
      <sheetName val="Additions"/>
      <sheetName val="P&amp;L"/>
      <sheetName val="Provisions"/>
      <sheetName val="2002"/>
      <sheetName val="Datasheet"/>
      <sheetName val="Additions_Disposals"/>
      <sheetName val="Лист6 (2)"/>
      <sheetName val="FA Movement 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  <sheetName val="depreciation testing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  <sheetName val="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Prelim Cost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>
        <row r="58">
          <cell r="C58">
            <v>1459655.7900000066</v>
          </cell>
        </row>
      </sheetData>
      <sheetData sheetId="4">
        <row r="37">
          <cell r="C37">
            <v>33116.110000000102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summary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1450"/>
      <sheetName val="Tickmarks"/>
      <sheetName val="Бонды стр.341"/>
      <sheetName val="Criterion Range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курсы"/>
      <sheetName val="OS"/>
      <sheetName val="Добыча нефти4"/>
      <sheetName val="Предпр"/>
      <sheetName val="ЦентрЗатр"/>
      <sheetName val="ЕдИзм"/>
      <sheetName val="аккредитивы"/>
      <sheetName val="из сем"/>
      <sheetName val="definitions"/>
      <sheetName val="33. Tran. and selling expenses"/>
      <sheetName val="Счет-ф"/>
      <sheetName val="D2 DCF"/>
      <sheetName val="бартер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1">
          <cell r="A1">
            <v>0</v>
          </cell>
        </row>
      </sheetData>
      <sheetData sheetId="66">
        <row r="1">
          <cell r="A1">
            <v>0</v>
          </cell>
        </row>
      </sheetData>
      <sheetData sheetId="67">
        <row r="1">
          <cell r="A1">
            <v>0</v>
          </cell>
        </row>
      </sheetData>
      <sheetData sheetId="68">
        <row r="1">
          <cell r="A1">
            <v>0</v>
          </cell>
        </row>
      </sheetData>
      <sheetData sheetId="69">
        <row r="1">
          <cell r="A1">
            <v>0</v>
          </cell>
        </row>
      </sheetData>
      <sheetData sheetId="70">
        <row r="1">
          <cell r="A1">
            <v>0</v>
          </cell>
        </row>
      </sheetData>
      <sheetData sheetId="71">
        <row r="1">
          <cell r="A1">
            <v>0</v>
          </cell>
        </row>
      </sheetData>
      <sheetData sheetId="72">
        <row r="1">
          <cell r="A1">
            <v>0</v>
          </cell>
        </row>
      </sheetData>
      <sheetData sheetId="73">
        <row r="1">
          <cell r="A1">
            <v>0</v>
          </cell>
        </row>
      </sheetData>
      <sheetData sheetId="74">
        <row r="1">
          <cell r="A1">
            <v>0</v>
          </cell>
        </row>
      </sheetData>
      <sheetData sheetId="75">
        <row r="1">
          <cell r="A1">
            <v>0</v>
          </cell>
        </row>
      </sheetData>
      <sheetData sheetId="76">
        <row r="1">
          <cell r="A1">
            <v>0</v>
          </cell>
        </row>
      </sheetData>
      <sheetData sheetId="77">
        <row r="1">
          <cell r="A1">
            <v>0</v>
          </cell>
        </row>
      </sheetData>
      <sheetData sheetId="78">
        <row r="1">
          <cell r="A1">
            <v>0</v>
          </cell>
        </row>
      </sheetData>
      <sheetData sheetId="79">
        <row r="1">
          <cell r="A1">
            <v>0</v>
          </cell>
        </row>
      </sheetData>
      <sheetData sheetId="80">
        <row r="1">
          <cell r="A1">
            <v>0</v>
          </cell>
        </row>
      </sheetData>
      <sheetData sheetId="81">
        <row r="1">
          <cell r="A1">
            <v>0</v>
          </cell>
        </row>
      </sheetData>
      <sheetData sheetId="82">
        <row r="1">
          <cell r="A1">
            <v>0</v>
          </cell>
        </row>
      </sheetData>
      <sheetData sheetId="83">
        <row r="1">
          <cell r="A1">
            <v>0</v>
          </cell>
        </row>
      </sheetData>
      <sheetData sheetId="84">
        <row r="1">
          <cell r="A1">
            <v>0</v>
          </cell>
        </row>
      </sheetData>
      <sheetData sheetId="85">
        <row r="1">
          <cell r="A1">
            <v>0</v>
          </cell>
        </row>
      </sheetData>
      <sheetData sheetId="86">
        <row r="1">
          <cell r="A1">
            <v>0</v>
          </cell>
        </row>
      </sheetData>
      <sheetData sheetId="87">
        <row r="1">
          <cell r="A1">
            <v>0</v>
          </cell>
        </row>
      </sheetData>
      <sheetData sheetId="88">
        <row r="1">
          <cell r="A1">
            <v>0</v>
          </cell>
        </row>
      </sheetData>
      <sheetData sheetId="89"/>
      <sheetData sheetId="90">
        <row r="1">
          <cell r="A1">
            <v>0</v>
          </cell>
        </row>
      </sheetData>
      <sheetData sheetId="91"/>
      <sheetData sheetId="92">
        <row r="1">
          <cell r="A1">
            <v>0</v>
          </cell>
        </row>
      </sheetData>
      <sheetData sheetId="93">
        <row r="1">
          <cell r="A1">
            <v>0</v>
          </cell>
        </row>
      </sheetData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  <sheetName val="Актив(1)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факт 2005 г."/>
      <sheetName val="Ввод"/>
      <sheetName val="Пр2"/>
      <sheetName val="Сомн_треб общие"/>
      <sheetName val="ОТиТБ"/>
      <sheetName val="s"/>
      <sheetName val="Hidden"/>
      <sheetName val="2-ое_полуг"/>
      <sheetName val="1-е_пол"/>
      <sheetName val="4-ый_кв"/>
      <sheetName val="3-й_кв"/>
      <sheetName val="факт_2005_г_"/>
      <sheetName val="Сомн_треб_общие"/>
      <sheetName val="Balance Sheet"/>
      <sheetName val="HKM RTC Crude costs"/>
      <sheetName val="83"/>
      <sheetName val="малодебит (2)"/>
      <sheetName val="UNITPRICES"/>
      <sheetName val="Форма1"/>
      <sheetName val="Comp"/>
      <sheetName val="ОДТ и ГЦТ"/>
      <sheetName val="Добыча нефти4"/>
      <sheetName val="VA.700 Cost of ser-ces prov"/>
      <sheetName val="Test of FA Installation"/>
      <sheetName val="Additions"/>
      <sheetName val="Дт-К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  <sheetName val="из сем"/>
      <sheetName val="Financial ratios А3"/>
      <sheetName val="Форма1"/>
      <sheetName val="Пр2"/>
      <sheetName val="факт 2005 г."/>
      <sheetName val="balans 3"/>
      <sheetName val="Ден потоки"/>
      <sheetName val="00"/>
      <sheetName val="Лист1"/>
      <sheetName val="1.411.1"/>
      <sheetName val="ОТиТБ"/>
      <sheetName val="Haul cons"/>
      <sheetName val="Распределение прибыли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А_Газ"/>
      <sheetName val="д.7.001"/>
      <sheetName val=" 4"/>
      <sheetName val="группа"/>
      <sheetName val="объемы"/>
      <sheetName val="Данные"/>
      <sheetName val="CF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list"/>
      <sheetName val="СПгнг"/>
      <sheetName val="ТЭП старая"/>
      <sheetName val="из сем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#REF"/>
      <sheetName val="A 100"/>
      <sheetName val="Лист1"/>
      <sheetName val="Пр2"/>
      <sheetName val="s"/>
      <sheetName val="1кв. "/>
      <sheetName val="2кв."/>
      <sheetName val="#ССЫЛКА"/>
      <sheetName val="MSTV_CAPEX"/>
      <sheetName val="Services"/>
      <sheetName val="Content_OPEX"/>
      <sheetName val="I. Прогноз доходов"/>
      <sheetName val="Capex_KZT"/>
      <sheetName val="Займы"/>
      <sheetName val="Св план инвест"/>
      <sheetName val="Кедровский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  <sheetName val="Profit &amp; Loss Total"/>
      <sheetName val="Working"/>
      <sheetName val="расчет зарплаты"/>
      <sheetName val="Март"/>
      <sheetName val="Сентябрь"/>
      <sheetName val="Квартал"/>
      <sheetName val="Январь"/>
      <sheetName val="Декабрь"/>
      <sheetName val="Ноябрь"/>
      <sheetName val="факт 2005 г."/>
      <sheetName val="ОборБалФормОтч"/>
      <sheetName val="ТитулЛистОтч"/>
      <sheetName val="TS"/>
      <sheetName val="Данные"/>
      <sheetName val="Москва"/>
      <sheetName val="Общий"/>
      <sheetName val="Anlagevermögen"/>
      <sheetName val="ТЭП старая"/>
      <sheetName val="Rollforward"/>
      <sheetName val="P&amp;L"/>
      <sheetName val="Provisions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комплекс работ калькуляции  2"/>
      <sheetName val="комплекс работ калькуляции 1"/>
      <sheetName val="ДДСАБ_09_02_ЮФ"/>
      <sheetName val="Р_35"/>
      <sheetName val="Р_34"/>
      <sheetName val="Закуп"/>
      <sheetName val="Р_27"/>
      <sheetName val="План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58">
          <cell r="C58">
            <v>1459655.7900000066</v>
          </cell>
        </row>
      </sheetData>
      <sheetData sheetId="18" refreshError="1">
        <row r="10">
          <cell r="C10">
            <v>28406.03</v>
          </cell>
        </row>
        <row r="58">
          <cell r="C58">
            <v>1459655.7900000066</v>
          </cell>
        </row>
      </sheetData>
      <sheetData sheetId="19">
        <row r="37">
          <cell r="C37">
            <v>33116.110000000102</v>
          </cell>
        </row>
      </sheetData>
      <sheetData sheetId="20" refreshError="1">
        <row r="10">
          <cell r="C10">
            <v>677461.46</v>
          </cell>
        </row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10">
          <cell r="C10">
            <v>28406.03</v>
          </cell>
        </row>
      </sheetData>
      <sheetData sheetId="52">
        <row r="10">
          <cell r="C10">
            <v>677461.46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  <row r="42">
          <cell r="A42" t="str">
            <v>1741</v>
          </cell>
          <cell r="B42">
            <v>7130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  <sheetName val="СПгнг"/>
      <sheetName val="Добыча нефти4"/>
      <sheetName val="поставка сравн13"/>
      <sheetName val="справка"/>
      <sheetName val="Data"/>
      <sheetName val="тари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Intercompany transactions"/>
      <sheetName val="FES"/>
      <sheetName val="бартер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Cost 99v98"/>
      <sheetName val="Hidden"/>
      <sheetName val="СписокТЭП"/>
      <sheetName val="#ССЫЛКА"/>
      <sheetName val="из сем"/>
      <sheetName val="F100-Trial BS"/>
      <sheetName val="рев дф (1.08.) (3)"/>
      <sheetName val="I. Прогноз доходов"/>
      <sheetName val="2003 (215862 тн)"/>
      <sheetName val="UPDATE"/>
      <sheetName val="KAPAK"/>
      <sheetName val="YÖNETİCİ ÖZETİ"/>
      <sheetName val="YÖN ÖZET DATA"/>
      <sheetName val="yk2A-GEL.TAB."/>
      <sheetName val="AYLIK"/>
      <sheetName val="KUMULATIF"/>
      <sheetName val="YARATILAN FON"/>
      <sheetName val="SATIŞ VERGİ İSK"/>
      <sheetName val="SATIŞ LİTRE"/>
      <sheetName val="KONSOLIDE"/>
      <sheetName val="AEFES"/>
      <sheetName val="EFPA"/>
      <sheetName val="TARBES"/>
      <sheetName val="DEĞERLEME"/>
      <sheetName val="IHRACAT"/>
      <sheetName val="AMORT K.TAZM"/>
      <sheetName val="DİĞER GEL.GİD."/>
      <sheetName val="GRUPİÇİ FAİZ GİD."/>
      <sheetName val="KREDİ FAİZ-REEL FAİZ"/>
      <sheetName val="GRUPİÇİ KİRA GEL."/>
      <sheetName val="TL GELIR TAB"/>
      <sheetName val="TL F.Y. DATA"/>
      <sheetName val="TL G.Y. DATA"/>
      <sheetName val="TL B.Y. DATA"/>
      <sheetName val="G.Y. AYLIK"/>
      <sheetName val="G.Y. KÜM"/>
      <sheetName val="B.Y. AYLIK"/>
      <sheetName val="B.Y. KÜM"/>
      <sheetName val="R.B.Y. AYLIK"/>
      <sheetName val="R.B.Y. KÜM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I KEY INFORMATION"/>
      <sheetName val="60701"/>
      <sheetName val="Движение ОС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Cash CCI Detail"/>
      <sheetName val="8210.09"/>
      <sheetName val="ОС и ИН (120)"/>
      <sheetName val="технический-НЕ УДАЛЯТЬ"/>
      <sheetName val="depreciation testing"/>
      <sheetName val="N-200.1"/>
      <sheetName val="N-500.1"/>
      <sheetName val="тариф"/>
      <sheetName val="#REF!"/>
      <sheetName val="\USER\MANAT\CREDITY\REGION\ARHI"/>
      <sheetName val="PV-date"/>
      <sheetName val="_USER_MANAT_CREDITY_REGION_ARHI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Test of FA Installation"/>
      <sheetName val="Additions"/>
      <sheetName val="Форма2"/>
      <sheetName val="СПгнг"/>
      <sheetName val="коэфф"/>
      <sheetName val="Баланс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НДПИ"/>
      <sheetName val="ЦО-12-01.xls"/>
      <sheetName val="СписокТЭП"/>
      <sheetName val="Форма1"/>
      <sheetName val="ввод-вывод ОС авг2004- 2005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</sheetNames>
    <sheetDataSet>
      <sheetData sheetId="0"/>
      <sheetData sheetId="1">
        <row r="73">
          <cell r="F73">
            <v>2240455</v>
          </cell>
        </row>
      </sheetData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7"/>
  <sheetViews>
    <sheetView tabSelected="1" topLeftCell="A34" zoomScale="80" zoomScaleNormal="80" zoomScaleSheetLayoutView="80" workbookViewId="0">
      <selection activeCell="R61" sqref="R61"/>
    </sheetView>
  </sheetViews>
  <sheetFormatPr defaultColWidth="9.140625" defaultRowHeight="12.75"/>
  <cols>
    <col min="1" max="1" width="68" style="1" customWidth="1"/>
    <col min="2" max="2" width="10.7109375" style="1" customWidth="1"/>
    <col min="3" max="3" width="21.7109375" style="220" customWidth="1"/>
    <col min="4" max="4" width="21.7109375" style="211" customWidth="1"/>
    <col min="5" max="16384" width="9.140625" style="1"/>
  </cols>
  <sheetData>
    <row r="1" spans="1:4">
      <c r="C1" s="185"/>
      <c r="D1" s="186"/>
    </row>
    <row r="2" spans="1:4">
      <c r="C2" s="187"/>
      <c r="D2" s="2" t="s">
        <v>0</v>
      </c>
    </row>
    <row r="3" spans="1:4">
      <c r="A3" s="130" t="s">
        <v>188</v>
      </c>
      <c r="B3" s="130"/>
      <c r="C3" s="130"/>
      <c r="D3" s="130"/>
    </row>
    <row r="4" spans="1:4">
      <c r="A4" s="131" t="s">
        <v>1</v>
      </c>
      <c r="B4" s="130"/>
      <c r="C4" s="130"/>
      <c r="D4" s="130"/>
    </row>
    <row r="5" spans="1:4">
      <c r="A5" s="132" t="s">
        <v>2</v>
      </c>
      <c r="B5" s="132"/>
      <c r="C5" s="132"/>
      <c r="D5" s="132"/>
    </row>
    <row r="6" spans="1:4" s="3" customFormat="1">
      <c r="A6" s="130" t="s">
        <v>268</v>
      </c>
      <c r="B6" s="130"/>
      <c r="C6" s="130"/>
      <c r="D6" s="130"/>
    </row>
    <row r="7" spans="1:4">
      <c r="A7" s="3"/>
      <c r="B7" s="3"/>
      <c r="C7" s="188"/>
      <c r="D7" s="4" t="s">
        <v>192</v>
      </c>
    </row>
    <row r="8" spans="1:4" ht="25.5">
      <c r="A8" s="5" t="s">
        <v>3</v>
      </c>
      <c r="B8" s="5" t="s">
        <v>4</v>
      </c>
      <c r="C8" s="189" t="s">
        <v>5</v>
      </c>
      <c r="D8" s="190" t="s">
        <v>6</v>
      </c>
    </row>
    <row r="9" spans="1:4" ht="13.5">
      <c r="A9" s="6">
        <v>1</v>
      </c>
      <c r="B9" s="6">
        <v>2</v>
      </c>
      <c r="C9" s="191">
        <v>3</v>
      </c>
      <c r="D9" s="192">
        <v>4</v>
      </c>
    </row>
    <row r="10" spans="1:4">
      <c r="A10" s="7" t="s">
        <v>7</v>
      </c>
      <c r="B10" s="8"/>
      <c r="C10" s="193"/>
      <c r="D10" s="194"/>
    </row>
    <row r="11" spans="1:4">
      <c r="A11" s="9" t="s">
        <v>8</v>
      </c>
      <c r="B11" s="92">
        <v>1</v>
      </c>
      <c r="C11" s="195">
        <v>17451623</v>
      </c>
      <c r="D11" s="196">
        <v>45903390</v>
      </c>
    </row>
    <row r="12" spans="1:4">
      <c r="A12" s="9" t="s">
        <v>52</v>
      </c>
      <c r="B12" s="93"/>
      <c r="C12" s="197"/>
      <c r="D12" s="196"/>
    </row>
    <row r="13" spans="1:4">
      <c r="A13" s="9" t="s">
        <v>9</v>
      </c>
      <c r="B13" s="93" t="s">
        <v>10</v>
      </c>
      <c r="C13" s="197"/>
      <c r="D13" s="196"/>
    </row>
    <row r="14" spans="1:4" ht="25.5">
      <c r="A14" s="9" t="s">
        <v>11</v>
      </c>
      <c r="B14" s="93" t="s">
        <v>12</v>
      </c>
      <c r="C14" s="195">
        <v>17451623</v>
      </c>
      <c r="D14" s="196">
        <v>45903390</v>
      </c>
    </row>
    <row r="15" spans="1:4" ht="26.25" customHeight="1">
      <c r="A15" s="13" t="s">
        <v>256</v>
      </c>
      <c r="B15" s="92">
        <v>2</v>
      </c>
      <c r="C15" s="196">
        <f>C16+C17</f>
        <v>16680769</v>
      </c>
      <c r="D15" s="196">
        <f>D16+D17</f>
        <v>16883397</v>
      </c>
    </row>
    <row r="16" spans="1:4">
      <c r="A16" s="13" t="s">
        <v>257</v>
      </c>
      <c r="B16" s="93" t="s">
        <v>269</v>
      </c>
      <c r="C16" s="196">
        <v>4845446</v>
      </c>
      <c r="D16" s="196">
        <v>4764226</v>
      </c>
    </row>
    <row r="17" spans="1:4">
      <c r="A17" s="13" t="s">
        <v>258</v>
      </c>
      <c r="B17" s="93" t="s">
        <v>270</v>
      </c>
      <c r="C17" s="196">
        <v>11835323</v>
      </c>
      <c r="D17" s="196">
        <v>12119171</v>
      </c>
    </row>
    <row r="18" spans="1:4">
      <c r="A18" s="15" t="s">
        <v>191</v>
      </c>
      <c r="B18" s="92">
        <v>3</v>
      </c>
      <c r="C18" s="197"/>
      <c r="D18" s="196"/>
    </row>
    <row r="19" spans="1:4">
      <c r="A19" s="13" t="s">
        <v>14</v>
      </c>
      <c r="B19" s="92">
        <v>4</v>
      </c>
      <c r="C19" s="196">
        <v>1217394</v>
      </c>
      <c r="D19" s="196">
        <v>1717469</v>
      </c>
    </row>
    <row r="20" spans="1:4" s="14" customFormat="1">
      <c r="A20" s="13" t="s">
        <v>15</v>
      </c>
      <c r="B20" s="92">
        <v>5</v>
      </c>
      <c r="C20" s="198"/>
      <c r="D20" s="196"/>
    </row>
    <row r="21" spans="1:4">
      <c r="A21" s="13" t="s">
        <v>17</v>
      </c>
      <c r="B21" s="92">
        <v>6</v>
      </c>
      <c r="C21" s="196"/>
      <c r="D21" s="196"/>
    </row>
    <row r="22" spans="1:4">
      <c r="A22" s="13" t="s">
        <v>18</v>
      </c>
      <c r="B22" s="92">
        <v>7</v>
      </c>
      <c r="C22" s="196">
        <v>26254866</v>
      </c>
      <c r="D22" s="196">
        <v>2402821</v>
      </c>
    </row>
    <row r="23" spans="1:4">
      <c r="A23" s="13" t="s">
        <v>19</v>
      </c>
      <c r="B23" s="92">
        <v>8</v>
      </c>
      <c r="C23" s="196">
        <v>141903105</v>
      </c>
      <c r="D23" s="196">
        <v>141153096</v>
      </c>
    </row>
    <row r="24" spans="1:4">
      <c r="A24" s="13" t="s">
        <v>20</v>
      </c>
      <c r="B24" s="92">
        <v>9</v>
      </c>
      <c r="C24" s="196">
        <v>41672396</v>
      </c>
      <c r="D24" s="196">
        <v>43066563</v>
      </c>
    </row>
    <row r="25" spans="1:4">
      <c r="A25" s="13" t="s">
        <v>21</v>
      </c>
      <c r="B25" s="92">
        <v>10</v>
      </c>
      <c r="C25" s="196">
        <v>367953</v>
      </c>
      <c r="D25" s="196">
        <v>647704</v>
      </c>
    </row>
    <row r="26" spans="1:4">
      <c r="A26" s="13" t="s">
        <v>22</v>
      </c>
      <c r="B26" s="92">
        <v>11</v>
      </c>
      <c r="C26" s="198"/>
      <c r="D26" s="198"/>
    </row>
    <row r="27" spans="1:4">
      <c r="A27" s="13" t="s">
        <v>23</v>
      </c>
      <c r="B27" s="92">
        <v>12</v>
      </c>
      <c r="C27" s="196">
        <v>3381278</v>
      </c>
      <c r="D27" s="196">
        <v>5502796</v>
      </c>
    </row>
    <row r="28" spans="1:4">
      <c r="A28" s="13" t="s">
        <v>24</v>
      </c>
      <c r="B28" s="92">
        <v>13</v>
      </c>
      <c r="C28" s="199"/>
      <c r="D28" s="199"/>
    </row>
    <row r="29" spans="1:4" s="14" customFormat="1">
      <c r="A29" s="15" t="s">
        <v>25</v>
      </c>
      <c r="B29" s="92">
        <v>14</v>
      </c>
      <c r="C29" s="196">
        <v>184962</v>
      </c>
      <c r="D29" s="196">
        <v>196827</v>
      </c>
    </row>
    <row r="30" spans="1:4">
      <c r="A30" s="16" t="s">
        <v>26</v>
      </c>
      <c r="B30" s="92">
        <v>15</v>
      </c>
      <c r="C30" s="196">
        <v>2104026</v>
      </c>
      <c r="D30" s="196">
        <v>2129083</v>
      </c>
    </row>
    <row r="31" spans="1:4">
      <c r="A31" s="13" t="s">
        <v>27</v>
      </c>
      <c r="B31" s="92">
        <v>16</v>
      </c>
      <c r="C31" s="196">
        <v>1857635</v>
      </c>
      <c r="D31" s="196">
        <v>2064685</v>
      </c>
    </row>
    <row r="32" spans="1:4">
      <c r="A32" s="13" t="s">
        <v>28</v>
      </c>
      <c r="B32" s="92">
        <v>17</v>
      </c>
      <c r="C32" s="196"/>
      <c r="D32" s="196"/>
    </row>
    <row r="33" spans="1:4" s="32" customFormat="1">
      <c r="A33" s="13" t="s">
        <v>29</v>
      </c>
      <c r="B33" s="92">
        <v>18</v>
      </c>
      <c r="C33" s="196">
        <v>6152442</v>
      </c>
      <c r="D33" s="196">
        <v>5658039</v>
      </c>
    </row>
    <row r="34" spans="1:4">
      <c r="A34" s="18" t="s">
        <v>30</v>
      </c>
      <c r="B34" s="94">
        <v>19</v>
      </c>
      <c r="C34" s="200">
        <f>SUM(C16:C33,C11)</f>
        <v>259228449</v>
      </c>
      <c r="D34" s="200">
        <f>SUM(D16:D33,D11)</f>
        <v>267325870</v>
      </c>
    </row>
    <row r="35" spans="1:4">
      <c r="A35" s="13"/>
      <c r="B35" s="94"/>
      <c r="C35" s="201"/>
      <c r="D35" s="195"/>
    </row>
    <row r="36" spans="1:4">
      <c r="A36" s="19" t="s">
        <v>31</v>
      </c>
      <c r="B36" s="10"/>
      <c r="C36" s="201"/>
      <c r="D36" s="195"/>
    </row>
    <row r="37" spans="1:4">
      <c r="A37" s="20" t="s">
        <v>32</v>
      </c>
      <c r="B37" s="92">
        <v>20</v>
      </c>
      <c r="C37" s="198"/>
      <c r="D37" s="198"/>
    </row>
    <row r="38" spans="1:4">
      <c r="A38" s="13" t="s">
        <v>191</v>
      </c>
      <c r="B38" s="92">
        <v>21</v>
      </c>
      <c r="C38" s="199"/>
      <c r="D38" s="199"/>
    </row>
    <row r="39" spans="1:4">
      <c r="A39" s="20" t="s">
        <v>33</v>
      </c>
      <c r="B39" s="92">
        <v>22</v>
      </c>
      <c r="C39" s="196">
        <v>57358599</v>
      </c>
      <c r="D39" s="196">
        <v>66920124</v>
      </c>
    </row>
    <row r="40" spans="1:4">
      <c r="A40" s="13" t="s">
        <v>34</v>
      </c>
      <c r="B40" s="92">
        <v>23</v>
      </c>
      <c r="C40" s="199"/>
      <c r="D40" s="199"/>
    </row>
    <row r="41" spans="1:4">
      <c r="A41" s="20" t="s">
        <v>211</v>
      </c>
      <c r="B41" s="92">
        <v>24</v>
      </c>
      <c r="C41" s="196">
        <v>132917936</v>
      </c>
      <c r="D41" s="196">
        <v>133446932</v>
      </c>
    </row>
    <row r="42" spans="1:4">
      <c r="A42" s="20" t="s">
        <v>35</v>
      </c>
      <c r="B42" s="92">
        <v>25</v>
      </c>
      <c r="C42" s="196">
        <v>3019063</v>
      </c>
      <c r="D42" s="196">
        <v>3126773</v>
      </c>
    </row>
    <row r="43" spans="1:4">
      <c r="A43" s="9" t="s">
        <v>36</v>
      </c>
      <c r="B43" s="92">
        <v>26</v>
      </c>
      <c r="C43" s="197"/>
      <c r="D43" s="197"/>
    </row>
    <row r="44" spans="1:4">
      <c r="A44" s="9" t="s">
        <v>37</v>
      </c>
      <c r="B44" s="92">
        <v>27</v>
      </c>
      <c r="C44" s="198"/>
      <c r="D44" s="198"/>
    </row>
    <row r="45" spans="1:4">
      <c r="A45" s="9" t="s">
        <v>38</v>
      </c>
      <c r="B45" s="92">
        <v>28</v>
      </c>
      <c r="C45" s="196"/>
      <c r="D45" s="196"/>
    </row>
    <row r="46" spans="1:4">
      <c r="A46" s="13" t="s">
        <v>39</v>
      </c>
      <c r="B46" s="92">
        <v>29</v>
      </c>
      <c r="C46" s="196">
        <v>17755</v>
      </c>
      <c r="D46" s="196">
        <v>9557</v>
      </c>
    </row>
    <row r="47" spans="1:4">
      <c r="A47" s="13" t="s">
        <v>40</v>
      </c>
      <c r="B47" s="92">
        <v>30</v>
      </c>
      <c r="C47" s="196">
        <v>1593464</v>
      </c>
      <c r="D47" s="196">
        <v>1604292</v>
      </c>
    </row>
    <row r="48" spans="1:4">
      <c r="A48" s="13" t="s">
        <v>41</v>
      </c>
      <c r="B48" s="92">
        <v>31</v>
      </c>
      <c r="C48" s="196">
        <v>194643</v>
      </c>
      <c r="D48" s="196">
        <v>331658</v>
      </c>
    </row>
    <row r="49" spans="1:5">
      <c r="A49" s="18" t="s">
        <v>42</v>
      </c>
      <c r="B49" s="94">
        <v>32</v>
      </c>
      <c r="C49" s="200">
        <f>SUM(C37:C48)</f>
        <v>195101460</v>
      </c>
      <c r="D49" s="200">
        <f>SUM(D37:D48)</f>
        <v>205439336</v>
      </c>
    </row>
    <row r="50" spans="1:5">
      <c r="A50" s="18"/>
      <c r="B50" s="94"/>
      <c r="C50" s="201"/>
      <c r="D50" s="195"/>
    </row>
    <row r="51" spans="1:5">
      <c r="A51" s="18" t="s">
        <v>43</v>
      </c>
      <c r="B51" s="10"/>
      <c r="C51" s="201"/>
      <c r="D51" s="195"/>
    </row>
    <row r="52" spans="1:5">
      <c r="A52" s="13" t="s">
        <v>44</v>
      </c>
      <c r="B52" s="92">
        <v>33</v>
      </c>
      <c r="C52" s="196">
        <v>63326461</v>
      </c>
      <c r="D52" s="195">
        <v>63326461</v>
      </c>
    </row>
    <row r="53" spans="1:5">
      <c r="A53" s="13" t="s">
        <v>52</v>
      </c>
      <c r="B53" s="93"/>
      <c r="C53" s="197"/>
      <c r="D53" s="195"/>
    </row>
    <row r="54" spans="1:5">
      <c r="A54" s="20" t="s">
        <v>45</v>
      </c>
      <c r="B54" s="93" t="s">
        <v>271</v>
      </c>
      <c r="C54" s="196">
        <v>63326461</v>
      </c>
      <c r="D54" s="202">
        <v>63326461</v>
      </c>
    </row>
    <row r="55" spans="1:5">
      <c r="A55" s="13" t="s">
        <v>46</v>
      </c>
      <c r="B55" s="93" t="s">
        <v>272</v>
      </c>
      <c r="C55" s="197"/>
      <c r="D55" s="202"/>
    </row>
    <row r="56" spans="1:5">
      <c r="A56" s="13" t="s">
        <v>47</v>
      </c>
      <c r="B56" s="92">
        <v>34</v>
      </c>
      <c r="C56" s="196">
        <v>5822856</v>
      </c>
      <c r="D56" s="202">
        <v>5822856</v>
      </c>
    </row>
    <row r="57" spans="1:5">
      <c r="A57" s="13" t="s">
        <v>48</v>
      </c>
      <c r="B57" s="92">
        <v>35</v>
      </c>
      <c r="C57" s="196">
        <v>-2597522</v>
      </c>
      <c r="D57" s="202">
        <v>-2597522</v>
      </c>
    </row>
    <row r="58" spans="1:5">
      <c r="A58" s="13" t="s">
        <v>49</v>
      </c>
      <c r="B58" s="92">
        <v>36</v>
      </c>
      <c r="C58" s="196">
        <v>2734447</v>
      </c>
      <c r="D58" s="202">
        <v>2734447</v>
      </c>
      <c r="E58" s="17"/>
    </row>
    <row r="59" spans="1:5">
      <c r="A59" s="13" t="s">
        <v>50</v>
      </c>
      <c r="B59" s="92">
        <v>37</v>
      </c>
      <c r="C59" s="196"/>
      <c r="D59" s="202"/>
    </row>
    <row r="60" spans="1:5">
      <c r="A60" s="13" t="s">
        <v>51</v>
      </c>
      <c r="B60" s="92">
        <v>38</v>
      </c>
      <c r="C60" s="196">
        <v>-5159253</v>
      </c>
      <c r="D60" s="203">
        <v>-7399708</v>
      </c>
    </row>
    <row r="61" spans="1:5">
      <c r="A61" s="13" t="s">
        <v>52</v>
      </c>
      <c r="B61" s="93"/>
      <c r="C61" s="197"/>
      <c r="D61" s="195"/>
    </row>
    <row r="62" spans="1:5">
      <c r="A62" s="11" t="s">
        <v>53</v>
      </c>
      <c r="B62" s="12" t="s">
        <v>273</v>
      </c>
      <c r="C62" s="196">
        <v>-7399708</v>
      </c>
      <c r="D62" s="202">
        <v>-12018854</v>
      </c>
    </row>
    <row r="63" spans="1:5">
      <c r="A63" s="13" t="s">
        <v>54</v>
      </c>
      <c r="B63" s="12" t="s">
        <v>274</v>
      </c>
      <c r="C63" s="196">
        <v>2240455</v>
      </c>
      <c r="D63" s="202">
        <v>4619146</v>
      </c>
    </row>
    <row r="64" spans="1:5">
      <c r="A64" s="18" t="s">
        <v>56</v>
      </c>
      <c r="B64" s="21">
        <v>39</v>
      </c>
      <c r="C64" s="204">
        <f>C52+C56+C57+C58+C59+C60</f>
        <v>64126989</v>
      </c>
      <c r="D64" s="204">
        <f>D52+D56+D57+D58+D59+D60</f>
        <v>61886534</v>
      </c>
    </row>
    <row r="65" spans="1:4">
      <c r="A65" s="18"/>
      <c r="B65" s="21"/>
      <c r="C65" s="205"/>
      <c r="D65" s="206"/>
    </row>
    <row r="66" spans="1:4">
      <c r="A66" s="18" t="s">
        <v>276</v>
      </c>
      <c r="B66" s="21">
        <v>40</v>
      </c>
      <c r="C66" s="207">
        <f>C49+C64</f>
        <v>259228449</v>
      </c>
      <c r="D66" s="207">
        <f>D49+D64</f>
        <v>267325870</v>
      </c>
    </row>
    <row r="67" spans="1:4">
      <c r="A67" s="18"/>
      <c r="B67" s="77"/>
      <c r="C67" s="208"/>
      <c r="D67" s="208"/>
    </row>
    <row r="68" spans="1:4">
      <c r="A68" s="76" t="s">
        <v>221</v>
      </c>
      <c r="B68" s="40" t="s">
        <v>275</v>
      </c>
      <c r="C68" s="209">
        <v>10515</v>
      </c>
      <c r="D68" s="209">
        <v>10145</v>
      </c>
    </row>
    <row r="69" spans="1:4">
      <c r="A69" s="23"/>
      <c r="B69" s="24"/>
      <c r="C69" s="210"/>
    </row>
    <row r="70" spans="1:4" ht="15">
      <c r="A70" s="28"/>
      <c r="B70" s="29"/>
      <c r="C70" s="212"/>
      <c r="D70" s="213"/>
    </row>
    <row r="71" spans="1:4">
      <c r="A71" s="129" t="s">
        <v>277</v>
      </c>
      <c r="B71" s="129"/>
      <c r="C71" s="129"/>
      <c r="D71" s="214"/>
    </row>
    <row r="72" spans="1:4" ht="15">
      <c r="A72" s="29"/>
      <c r="B72" s="29"/>
      <c r="C72" s="215"/>
      <c r="D72" s="213"/>
    </row>
    <row r="73" spans="1:4">
      <c r="A73" s="129" t="s">
        <v>278</v>
      </c>
      <c r="B73" s="129"/>
      <c r="C73" s="129"/>
      <c r="D73" s="216"/>
    </row>
    <row r="74" spans="1:4" ht="15">
      <c r="A74" s="91"/>
      <c r="B74" s="91"/>
      <c r="C74" s="214"/>
      <c r="D74" s="217"/>
    </row>
    <row r="75" spans="1:4">
      <c r="A75" s="129" t="s">
        <v>279</v>
      </c>
      <c r="B75" s="129"/>
      <c r="C75" s="129"/>
      <c r="D75" s="218"/>
    </row>
    <row r="76" spans="1:4" s="27" customFormat="1" ht="15">
      <c r="A76" s="129"/>
      <c r="B76" s="129"/>
      <c r="C76" s="129"/>
      <c r="D76" s="217"/>
    </row>
    <row r="77" spans="1:4" s="27" customFormat="1" ht="15">
      <c r="A77" s="129" t="s">
        <v>280</v>
      </c>
      <c r="B77" s="129"/>
      <c r="C77" s="129"/>
      <c r="D77" s="218"/>
    </row>
    <row r="78" spans="1:4" s="27" customFormat="1" ht="15">
      <c r="A78" s="129"/>
      <c r="B78" s="129"/>
      <c r="C78" s="129"/>
      <c r="D78" s="217"/>
    </row>
    <row r="79" spans="1:4" s="27" customFormat="1" ht="15">
      <c r="A79" s="129" t="s">
        <v>151</v>
      </c>
      <c r="B79" s="129"/>
      <c r="C79" s="129"/>
      <c r="D79" s="217"/>
    </row>
    <row r="80" spans="1:4" s="27" customFormat="1" ht="15">
      <c r="A80" s="24"/>
      <c r="B80" s="29"/>
      <c r="C80" s="212"/>
      <c r="D80" s="217"/>
    </row>
    <row r="81" spans="1:4" s="27" customFormat="1" ht="15">
      <c r="A81" s="32"/>
      <c r="B81" s="32"/>
      <c r="C81" s="219"/>
      <c r="D81" s="217"/>
    </row>
    <row r="82" spans="1:4" s="27" customFormat="1" ht="15">
      <c r="A82" s="1"/>
      <c r="B82" s="1"/>
      <c r="C82" s="220"/>
      <c r="D82" s="221"/>
    </row>
    <row r="83" spans="1:4" s="27" customFormat="1" ht="15">
      <c r="A83" s="1"/>
      <c r="B83" s="1"/>
      <c r="C83" s="220"/>
      <c r="D83" s="211"/>
    </row>
    <row r="84" spans="1:4" s="27" customFormat="1" ht="15">
      <c r="A84" s="1"/>
      <c r="B84" s="1"/>
      <c r="C84" s="220"/>
      <c r="D84" s="211"/>
    </row>
    <row r="85" spans="1:4" s="27" customFormat="1" ht="15">
      <c r="A85" s="1"/>
      <c r="B85" s="1"/>
      <c r="C85" s="220"/>
      <c r="D85" s="211"/>
    </row>
    <row r="86" spans="1:4" s="27" customFormat="1" ht="15">
      <c r="A86" s="1"/>
      <c r="B86" s="17"/>
      <c r="C86" s="220"/>
      <c r="D86" s="211"/>
    </row>
    <row r="87" spans="1:4" s="27" customFormat="1" ht="15">
      <c r="A87" s="1"/>
      <c r="B87" s="1"/>
      <c r="C87" s="220"/>
      <c r="D87" s="211"/>
    </row>
  </sheetData>
  <mergeCells count="12">
    <mergeCell ref="C1:D1"/>
    <mergeCell ref="A3:D3"/>
    <mergeCell ref="A4:D4"/>
    <mergeCell ref="A5:D5"/>
    <mergeCell ref="A6:D6"/>
    <mergeCell ref="A78:C78"/>
    <mergeCell ref="A79:C79"/>
    <mergeCell ref="A71:C71"/>
    <mergeCell ref="A73:C73"/>
    <mergeCell ref="A75:C75"/>
    <mergeCell ref="A77:C77"/>
    <mergeCell ref="A76:C76"/>
  </mergeCells>
  <pageMargins left="0.78740157480314965" right="0.39370078740157483" top="0.39370078740157483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100"/>
  <sheetViews>
    <sheetView topLeftCell="A49" zoomScale="85" zoomScaleNormal="85" zoomScaleSheetLayoutView="70" workbookViewId="0">
      <selection activeCell="F21" sqref="F21"/>
    </sheetView>
  </sheetViews>
  <sheetFormatPr defaultColWidth="9.140625" defaultRowHeight="12.75"/>
  <cols>
    <col min="1" max="1" width="51.28515625" style="34" customWidth="1"/>
    <col min="2" max="2" width="14.28515625" style="34" customWidth="1"/>
    <col min="3" max="3" width="19.42578125" style="34" customWidth="1"/>
    <col min="4" max="4" width="14.28515625" style="34" customWidth="1"/>
    <col min="5" max="5" width="17.28515625" style="250" customWidth="1"/>
    <col min="6" max="6" width="20.5703125" style="250" customWidth="1"/>
    <col min="7" max="7" width="9.140625" style="70"/>
    <col min="8" max="16384" width="9.140625" style="34"/>
  </cols>
  <sheetData>
    <row r="1" spans="1:6">
      <c r="A1" s="33"/>
      <c r="B1" s="33"/>
      <c r="C1" s="33"/>
      <c r="D1" s="33"/>
      <c r="E1" s="222"/>
      <c r="F1" s="222"/>
    </row>
    <row r="2" spans="1:6">
      <c r="A2" s="33"/>
      <c r="B2" s="33"/>
      <c r="C2" s="33"/>
      <c r="D2" s="33"/>
      <c r="E2" s="222"/>
      <c r="F2" s="251" t="s">
        <v>57</v>
      </c>
    </row>
    <row r="3" spans="1:6">
      <c r="A3" s="134" t="s">
        <v>189</v>
      </c>
      <c r="B3" s="134"/>
      <c r="C3" s="134"/>
      <c r="D3" s="134"/>
      <c r="E3" s="134"/>
      <c r="F3" s="134"/>
    </row>
    <row r="4" spans="1:6">
      <c r="A4" s="131" t="s">
        <v>1</v>
      </c>
      <c r="B4" s="131"/>
      <c r="C4" s="131"/>
      <c r="D4" s="131"/>
      <c r="E4" s="131"/>
      <c r="F4" s="131"/>
    </row>
    <row r="5" spans="1:6">
      <c r="A5" s="135" t="s">
        <v>58</v>
      </c>
      <c r="B5" s="135"/>
      <c r="C5" s="135"/>
      <c r="D5" s="135"/>
      <c r="E5" s="135"/>
      <c r="F5" s="135"/>
    </row>
    <row r="6" spans="1:6">
      <c r="A6" s="134" t="str">
        <f>'форма 1'!A6:D6</f>
        <v xml:space="preserve"> по состоянию на "01" апреля 2019 года</v>
      </c>
      <c r="B6" s="134"/>
      <c r="C6" s="134"/>
      <c r="D6" s="134"/>
      <c r="E6" s="134"/>
      <c r="F6" s="134"/>
    </row>
    <row r="7" spans="1:6">
      <c r="A7" s="133" t="s">
        <v>59</v>
      </c>
      <c r="B7" s="133"/>
      <c r="C7" s="133"/>
      <c r="D7" s="133"/>
      <c r="E7" s="133"/>
      <c r="F7" s="133"/>
    </row>
    <row r="8" spans="1:6" ht="65.25" customHeight="1">
      <c r="A8" s="139" t="s">
        <v>3</v>
      </c>
      <c r="B8" s="140"/>
      <c r="C8" s="141"/>
      <c r="D8" s="35" t="s">
        <v>60</v>
      </c>
      <c r="E8" s="35" t="s">
        <v>61</v>
      </c>
      <c r="F8" s="35" t="s">
        <v>62</v>
      </c>
    </row>
    <row r="9" spans="1:6" ht="13.5">
      <c r="A9" s="142">
        <v>1</v>
      </c>
      <c r="B9" s="143"/>
      <c r="C9" s="144"/>
      <c r="D9" s="36">
        <v>2</v>
      </c>
      <c r="E9" s="36" t="s">
        <v>63</v>
      </c>
      <c r="F9" s="36" t="s">
        <v>13</v>
      </c>
    </row>
    <row r="10" spans="1:6">
      <c r="A10" s="136" t="s">
        <v>193</v>
      </c>
      <c r="B10" s="137"/>
      <c r="C10" s="138"/>
      <c r="D10" s="37" t="s">
        <v>64</v>
      </c>
      <c r="E10" s="223">
        <f>E12+E13+E14+E15+E16+E17</f>
        <v>4708804</v>
      </c>
      <c r="F10" s="223">
        <f>F12+F13+F14+F15+F16+F17+F18</f>
        <v>4354575</v>
      </c>
    </row>
    <row r="11" spans="1:6">
      <c r="A11" s="136" t="s">
        <v>52</v>
      </c>
      <c r="B11" s="137"/>
      <c r="C11" s="138"/>
      <c r="D11" s="37"/>
      <c r="E11" s="224"/>
      <c r="F11" s="224"/>
    </row>
    <row r="12" spans="1:6">
      <c r="A12" s="136" t="s">
        <v>65</v>
      </c>
      <c r="B12" s="137"/>
      <c r="C12" s="138"/>
      <c r="D12" s="37" t="s">
        <v>10</v>
      </c>
      <c r="E12" s="225">
        <v>160949</v>
      </c>
      <c r="F12" s="225">
        <v>318148</v>
      </c>
    </row>
    <row r="13" spans="1:6">
      <c r="A13" s="136" t="s">
        <v>66</v>
      </c>
      <c r="B13" s="137"/>
      <c r="C13" s="138"/>
      <c r="D13" s="37" t="s">
        <v>12</v>
      </c>
      <c r="E13" s="225">
        <v>316551</v>
      </c>
      <c r="F13" s="225">
        <v>137852</v>
      </c>
    </row>
    <row r="14" spans="1:6">
      <c r="A14" s="136" t="s">
        <v>219</v>
      </c>
      <c r="B14" s="137"/>
      <c r="C14" s="138"/>
      <c r="D14" s="37" t="s">
        <v>67</v>
      </c>
      <c r="E14" s="225">
        <v>1326369</v>
      </c>
      <c r="F14" s="225">
        <v>1474902</v>
      </c>
    </row>
    <row r="15" spans="1:6">
      <c r="A15" s="136" t="s">
        <v>68</v>
      </c>
      <c r="B15" s="137"/>
      <c r="C15" s="138"/>
      <c r="D15" s="37" t="s">
        <v>69</v>
      </c>
      <c r="E15" s="225">
        <v>2139468</v>
      </c>
      <c r="F15" s="225">
        <v>1874194</v>
      </c>
    </row>
    <row r="16" spans="1:6">
      <c r="A16" s="136" t="s">
        <v>70</v>
      </c>
      <c r="B16" s="137"/>
      <c r="C16" s="138"/>
      <c r="D16" s="37" t="s">
        <v>71</v>
      </c>
      <c r="E16" s="225">
        <v>430550</v>
      </c>
      <c r="F16" s="225">
        <v>438704</v>
      </c>
    </row>
    <row r="17" spans="1:6">
      <c r="A17" s="136" t="s">
        <v>72</v>
      </c>
      <c r="B17" s="137"/>
      <c r="C17" s="138"/>
      <c r="D17" s="37" t="s">
        <v>73</v>
      </c>
      <c r="E17" s="225">
        <v>334917</v>
      </c>
      <c r="F17" s="225">
        <v>110775</v>
      </c>
    </row>
    <row r="18" spans="1:6">
      <c r="A18" s="136" t="s">
        <v>74</v>
      </c>
      <c r="B18" s="137"/>
      <c r="C18" s="138"/>
      <c r="D18" s="37" t="s">
        <v>75</v>
      </c>
      <c r="E18" s="202"/>
      <c r="F18" s="202"/>
    </row>
    <row r="19" spans="1:6">
      <c r="A19" s="136" t="s">
        <v>76</v>
      </c>
      <c r="B19" s="137"/>
      <c r="C19" s="138"/>
      <c r="D19" s="37" t="s">
        <v>77</v>
      </c>
      <c r="E19" s="224"/>
      <c r="F19" s="224"/>
    </row>
    <row r="20" spans="1:6" ht="12.75" customHeight="1">
      <c r="A20" s="136" t="s">
        <v>78</v>
      </c>
      <c r="B20" s="137"/>
      <c r="C20" s="138"/>
      <c r="D20" s="37" t="s">
        <v>63</v>
      </c>
      <c r="E20" s="224"/>
      <c r="F20" s="224"/>
    </row>
    <row r="21" spans="1:6">
      <c r="A21" s="136" t="s">
        <v>52</v>
      </c>
      <c r="B21" s="137"/>
      <c r="C21" s="138"/>
      <c r="D21" s="37"/>
      <c r="E21" s="224"/>
      <c r="F21" s="224"/>
    </row>
    <row r="22" spans="1:6">
      <c r="A22" s="136" t="s">
        <v>79</v>
      </c>
      <c r="B22" s="137"/>
      <c r="C22" s="138"/>
      <c r="D22" s="37" t="s">
        <v>80</v>
      </c>
      <c r="E22" s="224"/>
      <c r="F22" s="224"/>
    </row>
    <row r="23" spans="1:6">
      <c r="A23" s="136" t="s">
        <v>81</v>
      </c>
      <c r="B23" s="137"/>
      <c r="C23" s="138"/>
      <c r="D23" s="37" t="s">
        <v>82</v>
      </c>
      <c r="E23" s="224"/>
      <c r="F23" s="224"/>
    </row>
    <row r="24" spans="1:6">
      <c r="A24" s="136" t="s">
        <v>83</v>
      </c>
      <c r="B24" s="137"/>
      <c r="C24" s="138"/>
      <c r="D24" s="37" t="s">
        <v>84</v>
      </c>
      <c r="E24" s="224"/>
      <c r="F24" s="224"/>
    </row>
    <row r="25" spans="1:6">
      <c r="A25" s="136" t="s">
        <v>85</v>
      </c>
      <c r="B25" s="137"/>
      <c r="C25" s="138"/>
      <c r="D25" s="37" t="s">
        <v>86</v>
      </c>
      <c r="E25" s="224"/>
      <c r="F25" s="224"/>
    </row>
    <row r="26" spans="1:6">
      <c r="A26" s="136" t="s">
        <v>87</v>
      </c>
      <c r="B26" s="137"/>
      <c r="C26" s="138"/>
      <c r="D26" s="37" t="s">
        <v>88</v>
      </c>
      <c r="E26" s="224"/>
      <c r="F26" s="224"/>
    </row>
    <row r="27" spans="1:6" ht="12.75" customHeight="1">
      <c r="A27" s="136" t="s">
        <v>89</v>
      </c>
      <c r="B27" s="137"/>
      <c r="C27" s="138"/>
      <c r="D27" s="37" t="s">
        <v>90</v>
      </c>
      <c r="E27" s="224"/>
      <c r="F27" s="224"/>
    </row>
    <row r="28" spans="1:6">
      <c r="A28" s="136" t="s">
        <v>91</v>
      </c>
      <c r="B28" s="137"/>
      <c r="C28" s="138"/>
      <c r="D28" s="37" t="s">
        <v>13</v>
      </c>
      <c r="E28" s="226">
        <f>E31</f>
        <v>120759</v>
      </c>
      <c r="F28" s="226">
        <f>F31</f>
        <v>76609</v>
      </c>
    </row>
    <row r="29" spans="1:6">
      <c r="A29" s="136" t="s">
        <v>52</v>
      </c>
      <c r="B29" s="137"/>
      <c r="C29" s="138"/>
      <c r="D29" s="37"/>
      <c r="E29" s="224"/>
      <c r="F29" s="224"/>
    </row>
    <row r="30" spans="1:6" ht="12.75" customHeight="1">
      <c r="A30" s="136" t="s">
        <v>92</v>
      </c>
      <c r="B30" s="137"/>
      <c r="C30" s="138"/>
      <c r="D30" s="37" t="s">
        <v>93</v>
      </c>
      <c r="E30" s="224"/>
      <c r="F30" s="224"/>
    </row>
    <row r="31" spans="1:6" ht="39" customHeight="1">
      <c r="A31" s="136" t="s">
        <v>94</v>
      </c>
      <c r="B31" s="137"/>
      <c r="C31" s="138"/>
      <c r="D31" s="37" t="s">
        <v>95</v>
      </c>
      <c r="E31" s="227">
        <v>120759</v>
      </c>
      <c r="F31" s="225">
        <v>76609</v>
      </c>
    </row>
    <row r="32" spans="1:6" ht="12.75" customHeight="1">
      <c r="A32" s="136" t="s">
        <v>96</v>
      </c>
      <c r="B32" s="137"/>
      <c r="C32" s="138"/>
      <c r="D32" s="37" t="s">
        <v>97</v>
      </c>
      <c r="E32" s="227">
        <v>-10143</v>
      </c>
      <c r="F32" s="225">
        <v>22468</v>
      </c>
    </row>
    <row r="33" spans="1:6" ht="12.75" customHeight="1">
      <c r="A33" s="136" t="s">
        <v>194</v>
      </c>
      <c r="B33" s="137"/>
      <c r="C33" s="138"/>
      <c r="D33" s="37" t="s">
        <v>98</v>
      </c>
      <c r="E33" s="228">
        <v>2050282</v>
      </c>
      <c r="F33" s="229">
        <v>1130728</v>
      </c>
    </row>
    <row r="34" spans="1:6">
      <c r="A34" s="136" t="s">
        <v>195</v>
      </c>
      <c r="B34" s="137"/>
      <c r="C34" s="138"/>
      <c r="D34" s="37" t="s">
        <v>99</v>
      </c>
      <c r="E34" s="230"/>
      <c r="F34" s="202"/>
    </row>
    <row r="35" spans="1:6" ht="12.75" customHeight="1">
      <c r="A35" s="136" t="s">
        <v>196</v>
      </c>
      <c r="B35" s="137"/>
      <c r="C35" s="138"/>
      <c r="D35" s="37" t="s">
        <v>16</v>
      </c>
      <c r="E35" s="202"/>
      <c r="F35" s="202"/>
    </row>
    <row r="36" spans="1:6">
      <c r="A36" s="136" t="s">
        <v>197</v>
      </c>
      <c r="B36" s="137"/>
      <c r="C36" s="138"/>
      <c r="D36" s="37" t="s">
        <v>101</v>
      </c>
      <c r="E36" s="228">
        <v>33418</v>
      </c>
      <c r="F36" s="231">
        <v>37018</v>
      </c>
    </row>
    <row r="37" spans="1:6">
      <c r="A37" s="148" t="s">
        <v>100</v>
      </c>
      <c r="B37" s="149"/>
      <c r="C37" s="150"/>
      <c r="D37" s="37" t="s">
        <v>102</v>
      </c>
      <c r="E37" s="227">
        <v>163374</v>
      </c>
      <c r="F37" s="225">
        <v>85279</v>
      </c>
    </row>
    <row r="38" spans="1:6">
      <c r="A38" s="145" t="s">
        <v>198</v>
      </c>
      <c r="B38" s="146"/>
      <c r="C38" s="147"/>
      <c r="D38" s="35" t="s">
        <v>104</v>
      </c>
      <c r="E38" s="232">
        <f>E37+E36+E33+E32+E10+E28</f>
        <v>7066494</v>
      </c>
      <c r="F38" s="232">
        <f>F37+F36+F33+F32+F10+F28</f>
        <v>5706677</v>
      </c>
    </row>
    <row r="39" spans="1:6">
      <c r="A39" s="136"/>
      <c r="B39" s="137"/>
      <c r="C39" s="138"/>
      <c r="D39" s="37"/>
      <c r="E39" s="224"/>
      <c r="F39" s="224"/>
    </row>
    <row r="40" spans="1:6">
      <c r="A40" s="136" t="s">
        <v>103</v>
      </c>
      <c r="B40" s="137"/>
      <c r="C40" s="138"/>
      <c r="D40" s="37" t="s">
        <v>112</v>
      </c>
      <c r="E40" s="226">
        <f>E43+E45+E47</f>
        <v>2084878</v>
      </c>
      <c r="F40" s="226">
        <f>F43+F45+F47</f>
        <v>1950608</v>
      </c>
    </row>
    <row r="41" spans="1:6">
      <c r="A41" s="136" t="s">
        <v>52</v>
      </c>
      <c r="B41" s="137"/>
      <c r="C41" s="138"/>
      <c r="D41" s="37"/>
      <c r="E41" s="224"/>
      <c r="F41" s="224"/>
    </row>
    <row r="42" spans="1:6">
      <c r="A42" s="136" t="s">
        <v>105</v>
      </c>
      <c r="B42" s="137"/>
      <c r="C42" s="138"/>
      <c r="D42" s="37" t="s">
        <v>114</v>
      </c>
      <c r="E42" s="224"/>
      <c r="F42" s="224"/>
    </row>
    <row r="43" spans="1:6">
      <c r="A43" s="136" t="s">
        <v>106</v>
      </c>
      <c r="B43" s="137"/>
      <c r="C43" s="138"/>
      <c r="D43" s="37" t="s">
        <v>116</v>
      </c>
      <c r="E43" s="227">
        <v>549899</v>
      </c>
      <c r="F43" s="225">
        <v>524340</v>
      </c>
    </row>
    <row r="44" spans="1:6">
      <c r="A44" s="136" t="s">
        <v>107</v>
      </c>
      <c r="B44" s="137"/>
      <c r="C44" s="138"/>
      <c r="D44" s="37" t="s">
        <v>199</v>
      </c>
      <c r="E44" s="233"/>
      <c r="F44" s="234"/>
    </row>
    <row r="45" spans="1:6">
      <c r="A45" s="136" t="s">
        <v>108</v>
      </c>
      <c r="B45" s="137"/>
      <c r="C45" s="138"/>
      <c r="D45" s="37" t="s">
        <v>200</v>
      </c>
      <c r="E45" s="227">
        <v>1387884</v>
      </c>
      <c r="F45" s="225">
        <v>1342851</v>
      </c>
    </row>
    <row r="46" spans="1:6">
      <c r="A46" s="136" t="s">
        <v>109</v>
      </c>
      <c r="B46" s="137"/>
      <c r="C46" s="138"/>
      <c r="D46" s="37" t="s">
        <v>201</v>
      </c>
      <c r="E46" s="233"/>
      <c r="F46" s="234"/>
    </row>
    <row r="47" spans="1:6">
      <c r="A47" s="136" t="s">
        <v>110</v>
      </c>
      <c r="B47" s="137"/>
      <c r="C47" s="138"/>
      <c r="D47" s="37" t="s">
        <v>202</v>
      </c>
      <c r="E47" s="227">
        <v>147095</v>
      </c>
      <c r="F47" s="225">
        <v>83417</v>
      </c>
    </row>
    <row r="48" spans="1:6">
      <c r="A48" s="136" t="s">
        <v>111</v>
      </c>
      <c r="B48" s="137"/>
      <c r="C48" s="138"/>
      <c r="D48" s="37" t="s">
        <v>118</v>
      </c>
      <c r="E48" s="227">
        <v>43422</v>
      </c>
      <c r="F48" s="225">
        <v>50606</v>
      </c>
    </row>
    <row r="49" spans="1:6">
      <c r="A49" s="136" t="s">
        <v>52</v>
      </c>
      <c r="B49" s="137"/>
      <c r="C49" s="138"/>
      <c r="D49" s="37"/>
      <c r="E49" s="224"/>
      <c r="F49" s="224"/>
    </row>
    <row r="50" spans="1:6">
      <c r="A50" s="136" t="s">
        <v>113</v>
      </c>
      <c r="B50" s="137"/>
      <c r="C50" s="138"/>
      <c r="D50" s="37" t="s">
        <v>120</v>
      </c>
      <c r="E50" s="224"/>
      <c r="F50" s="224"/>
    </row>
    <row r="51" spans="1:6">
      <c r="A51" s="136" t="s">
        <v>115</v>
      </c>
      <c r="B51" s="137"/>
      <c r="C51" s="138"/>
      <c r="D51" s="37" t="s">
        <v>122</v>
      </c>
      <c r="E51" s="224"/>
      <c r="F51" s="224"/>
    </row>
    <row r="52" spans="1:6" ht="12.75" customHeight="1">
      <c r="A52" s="136" t="s">
        <v>117</v>
      </c>
      <c r="B52" s="137"/>
      <c r="C52" s="138"/>
      <c r="D52" s="37" t="s">
        <v>127</v>
      </c>
      <c r="E52" s="226">
        <f>E54</f>
        <v>542</v>
      </c>
      <c r="F52" s="226">
        <f>F54</f>
        <v>351</v>
      </c>
    </row>
    <row r="53" spans="1:6">
      <c r="A53" s="136" t="s">
        <v>52</v>
      </c>
      <c r="B53" s="137"/>
      <c r="C53" s="138"/>
      <c r="D53" s="37"/>
      <c r="E53" s="224"/>
      <c r="F53" s="224"/>
    </row>
    <row r="54" spans="1:6">
      <c r="A54" s="136" t="s">
        <v>119</v>
      </c>
      <c r="B54" s="137"/>
      <c r="C54" s="138"/>
      <c r="D54" s="37" t="s">
        <v>129</v>
      </c>
      <c r="E54" s="228">
        <v>542</v>
      </c>
      <c r="F54" s="231">
        <v>351</v>
      </c>
    </row>
    <row r="55" spans="1:6">
      <c r="A55" s="136" t="s">
        <v>121</v>
      </c>
      <c r="B55" s="137"/>
      <c r="C55" s="138"/>
      <c r="D55" s="37" t="s">
        <v>131</v>
      </c>
      <c r="E55" s="224"/>
      <c r="F55" s="224"/>
    </row>
    <row r="56" spans="1:6">
      <c r="A56" s="136" t="s">
        <v>123</v>
      </c>
      <c r="B56" s="137"/>
      <c r="C56" s="138"/>
      <c r="D56" s="37" t="s">
        <v>133</v>
      </c>
      <c r="E56" s="224"/>
      <c r="F56" s="224"/>
    </row>
    <row r="57" spans="1:6">
      <c r="A57" s="136" t="s">
        <v>124</v>
      </c>
      <c r="B57" s="137"/>
      <c r="C57" s="138"/>
      <c r="D57" s="37" t="s">
        <v>135</v>
      </c>
      <c r="E57" s="224"/>
      <c r="F57" s="224"/>
    </row>
    <row r="58" spans="1:6">
      <c r="A58" s="136" t="s">
        <v>125</v>
      </c>
      <c r="B58" s="137"/>
      <c r="C58" s="138"/>
      <c r="D58" s="37" t="s">
        <v>203</v>
      </c>
      <c r="E58" s="224"/>
      <c r="F58" s="224"/>
    </row>
    <row r="59" spans="1:6" ht="12.75" customHeight="1">
      <c r="A59" s="148" t="s">
        <v>204</v>
      </c>
      <c r="B59" s="149"/>
      <c r="C59" s="150"/>
      <c r="D59" s="37" t="s">
        <v>137</v>
      </c>
      <c r="E59" s="228">
        <v>1630416</v>
      </c>
      <c r="F59" s="231">
        <v>1714335</v>
      </c>
    </row>
    <row r="60" spans="1:6">
      <c r="A60" s="136" t="s">
        <v>126</v>
      </c>
      <c r="B60" s="137"/>
      <c r="C60" s="138"/>
      <c r="D60" s="37" t="s">
        <v>139</v>
      </c>
      <c r="E60" s="226">
        <f>E62+E63+E65</f>
        <v>578147</v>
      </c>
      <c r="F60" s="226">
        <f>F62+F63+F65</f>
        <v>476114</v>
      </c>
    </row>
    <row r="61" spans="1:6">
      <c r="A61" s="136" t="s">
        <v>52</v>
      </c>
      <c r="B61" s="137"/>
      <c r="C61" s="138"/>
      <c r="D61" s="37"/>
      <c r="E61" s="224"/>
      <c r="F61" s="224"/>
    </row>
    <row r="62" spans="1:6">
      <c r="A62" s="136" t="s">
        <v>128</v>
      </c>
      <c r="B62" s="137"/>
      <c r="C62" s="138"/>
      <c r="D62" s="37" t="s">
        <v>205</v>
      </c>
      <c r="E62" s="228">
        <v>442564</v>
      </c>
      <c r="F62" s="231">
        <v>353074</v>
      </c>
    </row>
    <row r="63" spans="1:6">
      <c r="A63" s="136" t="s">
        <v>130</v>
      </c>
      <c r="B63" s="137"/>
      <c r="C63" s="138"/>
      <c r="D63" s="37" t="s">
        <v>206</v>
      </c>
      <c r="E63" s="228">
        <v>38699</v>
      </c>
      <c r="F63" s="229">
        <v>35564</v>
      </c>
    </row>
    <row r="64" spans="1:6">
      <c r="A64" s="136" t="s">
        <v>132</v>
      </c>
      <c r="B64" s="137"/>
      <c r="C64" s="138"/>
      <c r="D64" s="37" t="s">
        <v>207</v>
      </c>
      <c r="E64" s="235"/>
      <c r="F64" s="236"/>
    </row>
    <row r="65" spans="1:7" ht="27.75" customHeight="1">
      <c r="A65" s="136" t="s">
        <v>134</v>
      </c>
      <c r="B65" s="137"/>
      <c r="C65" s="138"/>
      <c r="D65" s="37" t="s">
        <v>208</v>
      </c>
      <c r="E65" s="228">
        <v>96884</v>
      </c>
      <c r="F65" s="231">
        <v>87476</v>
      </c>
    </row>
    <row r="66" spans="1:7">
      <c r="A66" s="136" t="s">
        <v>136</v>
      </c>
      <c r="B66" s="137"/>
      <c r="C66" s="138"/>
      <c r="D66" s="37" t="s">
        <v>140</v>
      </c>
      <c r="E66" s="228">
        <v>55021</v>
      </c>
      <c r="F66" s="231">
        <v>29863</v>
      </c>
    </row>
    <row r="67" spans="1:7">
      <c r="A67" s="136" t="s">
        <v>138</v>
      </c>
      <c r="B67" s="137"/>
      <c r="C67" s="138"/>
      <c r="D67" s="37" t="s">
        <v>141</v>
      </c>
      <c r="E67" s="228">
        <v>180747</v>
      </c>
      <c r="F67" s="231">
        <v>195473</v>
      </c>
    </row>
    <row r="68" spans="1:7" s="38" customFormat="1">
      <c r="A68" s="151" t="s">
        <v>209</v>
      </c>
      <c r="B68" s="152"/>
      <c r="C68" s="153"/>
      <c r="D68" s="35" t="s">
        <v>142</v>
      </c>
      <c r="E68" s="232">
        <f>E40+E48+E52+E59+E60+E66+E67</f>
        <v>4573173</v>
      </c>
      <c r="F68" s="232">
        <f>F40+F48+F52+F59+F60+F66+F67</f>
        <v>4417350</v>
      </c>
      <c r="G68" s="71"/>
    </row>
    <row r="69" spans="1:7">
      <c r="A69" s="136"/>
      <c r="B69" s="137"/>
      <c r="C69" s="138"/>
      <c r="D69" s="37"/>
      <c r="E69" s="224"/>
      <c r="F69" s="224"/>
    </row>
    <row r="70" spans="1:7" ht="12.75" customHeight="1">
      <c r="A70" s="145" t="s">
        <v>218</v>
      </c>
      <c r="B70" s="146"/>
      <c r="C70" s="147"/>
      <c r="D70" s="35" t="s">
        <v>143</v>
      </c>
      <c r="E70" s="223">
        <f>E38-E68</f>
        <v>2493321</v>
      </c>
      <c r="F70" s="223">
        <f>F38-F68</f>
        <v>1289327</v>
      </c>
    </row>
    <row r="71" spans="1:7">
      <c r="A71" s="136"/>
      <c r="B71" s="137"/>
      <c r="C71" s="138"/>
      <c r="D71" s="37"/>
      <c r="E71" s="224"/>
      <c r="F71" s="224"/>
    </row>
    <row r="72" spans="1:7">
      <c r="A72" s="136" t="s">
        <v>144</v>
      </c>
      <c r="B72" s="137"/>
      <c r="C72" s="138"/>
      <c r="D72" s="37" t="s">
        <v>145</v>
      </c>
      <c r="E72" s="228">
        <v>252866</v>
      </c>
      <c r="F72" s="231">
        <v>172691</v>
      </c>
    </row>
    <row r="73" spans="1:7">
      <c r="A73" s="136"/>
      <c r="B73" s="137"/>
      <c r="C73" s="138"/>
      <c r="D73" s="37"/>
      <c r="E73" s="224"/>
      <c r="F73" s="224"/>
    </row>
    <row r="74" spans="1:7" ht="12.75" customHeight="1">
      <c r="A74" s="145" t="s">
        <v>146</v>
      </c>
      <c r="B74" s="146"/>
      <c r="C74" s="147"/>
      <c r="D74" s="35" t="s">
        <v>147</v>
      </c>
      <c r="E74" s="232">
        <f>E70-E72</f>
        <v>2240455</v>
      </c>
      <c r="F74" s="232">
        <f>F70-F72</f>
        <v>1116636</v>
      </c>
    </row>
    <row r="75" spans="1:7">
      <c r="A75" s="136" t="s">
        <v>148</v>
      </c>
      <c r="B75" s="137"/>
      <c r="C75" s="138"/>
      <c r="D75" s="37" t="s">
        <v>149</v>
      </c>
      <c r="E75" s="224"/>
      <c r="F75" s="224"/>
    </row>
    <row r="76" spans="1:7">
      <c r="A76" s="158"/>
      <c r="B76" s="159"/>
      <c r="C76" s="160"/>
      <c r="D76" s="39"/>
      <c r="E76" s="232"/>
      <c r="F76" s="237"/>
    </row>
    <row r="77" spans="1:7">
      <c r="A77" s="161" t="s">
        <v>210</v>
      </c>
      <c r="B77" s="161"/>
      <c r="C77" s="161"/>
      <c r="D77" s="40" t="s">
        <v>212</v>
      </c>
      <c r="E77" s="223">
        <f>E74</f>
        <v>2240455</v>
      </c>
      <c r="F77" s="223">
        <f>F74</f>
        <v>1116636</v>
      </c>
    </row>
    <row r="78" spans="1:7">
      <c r="A78" s="162"/>
      <c r="B78" s="163"/>
      <c r="C78" s="164"/>
      <c r="D78" s="40"/>
      <c r="E78" s="238"/>
      <c r="F78" s="239"/>
    </row>
    <row r="79" spans="1:7">
      <c r="A79" s="165" t="s">
        <v>213</v>
      </c>
      <c r="B79" s="166"/>
      <c r="C79" s="167"/>
      <c r="D79" s="40" t="s">
        <v>150</v>
      </c>
      <c r="E79" s="204"/>
      <c r="F79" s="204"/>
      <c r="G79" s="34"/>
    </row>
    <row r="80" spans="1:7" s="73" customFormat="1" ht="28.5" customHeight="1">
      <c r="A80" s="168" t="s">
        <v>266</v>
      </c>
      <c r="B80" s="169"/>
      <c r="C80" s="170"/>
      <c r="D80" s="75" t="s">
        <v>214</v>
      </c>
      <c r="E80" s="240"/>
      <c r="F80" s="240"/>
    </row>
    <row r="81" spans="1:7">
      <c r="A81" s="157" t="s">
        <v>216</v>
      </c>
      <c r="B81" s="157"/>
      <c r="C81" s="157"/>
      <c r="D81" s="40" t="s">
        <v>215</v>
      </c>
      <c r="E81" s="241">
        <f>E80</f>
        <v>0</v>
      </c>
      <c r="F81" s="241">
        <f>F80</f>
        <v>0</v>
      </c>
      <c r="G81" s="34"/>
    </row>
    <row r="82" spans="1:7">
      <c r="A82" s="154"/>
      <c r="B82" s="155"/>
      <c r="C82" s="156"/>
      <c r="D82" s="74"/>
      <c r="E82" s="242"/>
      <c r="F82" s="242"/>
      <c r="G82" s="34"/>
    </row>
    <row r="83" spans="1:7">
      <c r="A83" s="157" t="s">
        <v>220</v>
      </c>
      <c r="B83" s="157"/>
      <c r="C83" s="157"/>
      <c r="D83" s="40" t="s">
        <v>217</v>
      </c>
      <c r="E83" s="241">
        <f>E77+E81</f>
        <v>2240455</v>
      </c>
      <c r="F83" s="241">
        <f>F77+F81</f>
        <v>1116636</v>
      </c>
      <c r="G83" s="34"/>
    </row>
    <row r="84" spans="1:7">
      <c r="A84" s="154"/>
      <c r="B84" s="155"/>
      <c r="C84" s="156"/>
      <c r="D84" s="74"/>
      <c r="E84" s="243"/>
      <c r="F84" s="243"/>
    </row>
    <row r="85" spans="1:7">
      <c r="A85" s="157" t="s">
        <v>222</v>
      </c>
      <c r="B85" s="157"/>
      <c r="C85" s="157"/>
      <c r="D85" s="78" t="s">
        <v>223</v>
      </c>
      <c r="E85" s="244">
        <v>368</v>
      </c>
      <c r="F85" s="244">
        <v>184</v>
      </c>
    </row>
    <row r="86" spans="1:7">
      <c r="A86" s="68"/>
      <c r="B86" s="68"/>
      <c r="C86" s="68"/>
      <c r="D86" s="69"/>
      <c r="E86" s="238"/>
      <c r="F86" s="245"/>
    </row>
    <row r="87" spans="1:7">
      <c r="A87" s="67"/>
      <c r="B87" s="67"/>
      <c r="C87" s="67"/>
      <c r="D87" s="67"/>
      <c r="E87" s="246"/>
      <c r="F87" s="246"/>
    </row>
    <row r="88" spans="1:7">
      <c r="A88" s="67"/>
      <c r="B88" s="67"/>
      <c r="C88" s="67"/>
      <c r="D88" s="67"/>
      <c r="E88" s="246"/>
      <c r="F88" s="246"/>
    </row>
    <row r="89" spans="1:7" s="27" customFormat="1" ht="15">
      <c r="A89" s="129" t="s">
        <v>190</v>
      </c>
      <c r="B89" s="129"/>
      <c r="C89" s="129"/>
      <c r="D89" s="129"/>
      <c r="E89" s="129"/>
      <c r="F89" s="247"/>
      <c r="G89" s="72"/>
    </row>
    <row r="90" spans="1:7" s="27" customFormat="1" ht="15">
      <c r="A90" s="29"/>
      <c r="B90" s="29"/>
      <c r="C90" s="29"/>
      <c r="D90" s="25"/>
      <c r="E90" s="217"/>
      <c r="F90" s="247"/>
      <c r="G90" s="72"/>
    </row>
    <row r="91" spans="1:7" s="27" customFormat="1" ht="15">
      <c r="A91" s="29"/>
      <c r="B91" s="29"/>
      <c r="C91" s="29"/>
      <c r="D91" s="25"/>
      <c r="E91" s="217"/>
      <c r="F91" s="247"/>
      <c r="G91" s="72"/>
    </row>
    <row r="92" spans="1:7" s="27" customFormat="1" ht="15">
      <c r="A92" s="129" t="s">
        <v>281</v>
      </c>
      <c r="B92" s="129"/>
      <c r="C92" s="29"/>
      <c r="D92" s="25"/>
      <c r="E92" s="217"/>
      <c r="F92" s="247"/>
      <c r="G92" s="72"/>
    </row>
    <row r="93" spans="1:7" s="27" customFormat="1" ht="15">
      <c r="A93" s="129"/>
      <c r="B93" s="129"/>
      <c r="C93" s="29"/>
      <c r="D93" s="25"/>
      <c r="E93" s="217"/>
      <c r="F93" s="247"/>
      <c r="G93" s="72"/>
    </row>
    <row r="94" spans="1:7" s="27" customFormat="1" ht="15">
      <c r="A94" s="129" t="s">
        <v>279</v>
      </c>
      <c r="B94" s="129"/>
      <c r="C94" s="22"/>
      <c r="D94" s="29"/>
      <c r="E94" s="218"/>
      <c r="F94" s="248"/>
      <c r="G94" s="72"/>
    </row>
    <row r="95" spans="1:7" s="27" customFormat="1" ht="15">
      <c r="A95" s="129"/>
      <c r="B95" s="129"/>
      <c r="C95" s="31"/>
      <c r="D95" s="22"/>
      <c r="E95" s="217"/>
      <c r="F95" s="249"/>
      <c r="G95" s="72"/>
    </row>
    <row r="96" spans="1:7" s="27" customFormat="1" ht="15">
      <c r="A96" s="129" t="s">
        <v>280</v>
      </c>
      <c r="B96" s="129"/>
      <c r="C96" s="22"/>
      <c r="D96" s="29"/>
      <c r="E96" s="218"/>
      <c r="F96" s="248"/>
      <c r="G96" s="72"/>
    </row>
    <row r="97" spans="1:7" s="27" customFormat="1" ht="15">
      <c r="A97" s="129"/>
      <c r="B97" s="129"/>
      <c r="C97" s="29"/>
      <c r="D97" s="22"/>
      <c r="E97" s="217"/>
      <c r="F97" s="249"/>
      <c r="G97" s="72"/>
    </row>
    <row r="98" spans="1:7" s="27" customFormat="1" ht="15">
      <c r="A98" s="129" t="s">
        <v>151</v>
      </c>
      <c r="B98" s="129"/>
      <c r="C98" s="31"/>
      <c r="D98" s="29"/>
      <c r="E98" s="217"/>
      <c r="F98" s="249"/>
      <c r="G98" s="72"/>
    </row>
    <row r="99" spans="1:7" s="27" customFormat="1" ht="15">
      <c r="A99" s="24"/>
      <c r="B99" s="29"/>
      <c r="C99" s="29"/>
      <c r="D99" s="29"/>
      <c r="E99" s="217"/>
      <c r="F99" s="249"/>
      <c r="G99" s="72"/>
    </row>
    <row r="100" spans="1:7" s="27" customFormat="1" ht="15">
      <c r="A100" s="24"/>
      <c r="B100" s="29"/>
      <c r="C100" s="29"/>
      <c r="D100" s="29"/>
      <c r="E100" s="217"/>
      <c r="F100" s="249"/>
      <c r="G100" s="72"/>
    </row>
  </sheetData>
  <mergeCells count="91">
    <mergeCell ref="A84:C84"/>
    <mergeCell ref="A85:C85"/>
    <mergeCell ref="A83:C83"/>
    <mergeCell ref="A72:C72"/>
    <mergeCell ref="A76:C76"/>
    <mergeCell ref="A77:C77"/>
    <mergeCell ref="A74:C74"/>
    <mergeCell ref="A75:C75"/>
    <mergeCell ref="A73:C73"/>
    <mergeCell ref="A78:C78"/>
    <mergeCell ref="A79:C79"/>
    <mergeCell ref="A80:C80"/>
    <mergeCell ref="A81:C81"/>
    <mergeCell ref="A82:C82"/>
    <mergeCell ref="A70:C70"/>
    <mergeCell ref="A71:C71"/>
    <mergeCell ref="A67:C67"/>
    <mergeCell ref="A68:C68"/>
    <mergeCell ref="A69:C69"/>
    <mergeCell ref="A66:C66"/>
    <mergeCell ref="A54:C54"/>
    <mergeCell ref="A55:C55"/>
    <mergeCell ref="A56:C56"/>
    <mergeCell ref="A57:C57"/>
    <mergeCell ref="A58:C58"/>
    <mergeCell ref="A60:C60"/>
    <mergeCell ref="A61:C61"/>
    <mergeCell ref="A62:C62"/>
    <mergeCell ref="A63:C63"/>
    <mergeCell ref="A64:C64"/>
    <mergeCell ref="A65:C65"/>
    <mergeCell ref="A59:C59"/>
    <mergeCell ref="A53:C53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41:C41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39:C39"/>
    <mergeCell ref="A40:C40"/>
    <mergeCell ref="A37:C37"/>
    <mergeCell ref="A17:C17"/>
    <mergeCell ref="A18:C18"/>
    <mergeCell ref="A28:C28"/>
    <mergeCell ref="A20:C20"/>
    <mergeCell ref="A21:C21"/>
    <mergeCell ref="A22:C22"/>
    <mergeCell ref="A23:C23"/>
    <mergeCell ref="A24:C24"/>
    <mergeCell ref="A25:C25"/>
    <mergeCell ref="A26:C26"/>
    <mergeCell ref="A27:C27"/>
    <mergeCell ref="A89:E89"/>
    <mergeCell ref="A7:F7"/>
    <mergeCell ref="A3:F3"/>
    <mergeCell ref="A4:F4"/>
    <mergeCell ref="A5:F5"/>
    <mergeCell ref="A6:F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97:B97"/>
    <mergeCell ref="A98:B98"/>
    <mergeCell ref="A92:B92"/>
    <mergeCell ref="A93:B93"/>
    <mergeCell ref="A94:B94"/>
    <mergeCell ref="A95:B95"/>
    <mergeCell ref="A96:B96"/>
  </mergeCells>
  <pageMargins left="0.74803149606299213" right="0.39370078740157483" top="0.19685039370078741" bottom="0.19685039370078741" header="0.51181102362204722" footer="0.51181102362204722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72"/>
  <sheetViews>
    <sheetView topLeftCell="A9" zoomScale="80" zoomScaleNormal="80" zoomScaleSheetLayoutView="80" workbookViewId="0">
      <selection activeCell="F48" sqref="F48"/>
    </sheetView>
  </sheetViews>
  <sheetFormatPr defaultColWidth="9.140625" defaultRowHeight="12.75"/>
  <cols>
    <col min="1" max="1" width="67" style="41" customWidth="1"/>
    <col min="2" max="2" width="14.140625" style="41" customWidth="1"/>
    <col min="3" max="3" width="20.7109375" style="42" customWidth="1"/>
    <col min="4" max="4" width="21" style="41" customWidth="1"/>
    <col min="5" max="16384" width="9.140625" style="41"/>
  </cols>
  <sheetData>
    <row r="1" spans="1:4">
      <c r="D1" s="63" t="s">
        <v>156</v>
      </c>
    </row>
    <row r="2" spans="1:4">
      <c r="A2" s="171" t="s">
        <v>253</v>
      </c>
      <c r="B2" s="171"/>
      <c r="C2" s="171"/>
      <c r="D2" s="171"/>
    </row>
    <row r="3" spans="1:4">
      <c r="A3" s="172" t="s">
        <v>1</v>
      </c>
      <c r="B3" s="172"/>
      <c r="C3" s="172"/>
      <c r="D3" s="172"/>
    </row>
    <row r="4" spans="1:4">
      <c r="A4" s="173" t="s">
        <v>58</v>
      </c>
      <c r="B4" s="173"/>
      <c r="C4" s="173"/>
      <c r="D4" s="173"/>
    </row>
    <row r="5" spans="1:4">
      <c r="A5" s="174" t="str">
        <f>'форма 2'!A6:F6</f>
        <v xml:space="preserve"> по состоянию на "01" апреля 2019 года</v>
      </c>
      <c r="B5" s="174"/>
      <c r="C5" s="174"/>
      <c r="D5" s="174"/>
    </row>
    <row r="6" spans="1:4" s="60" customFormat="1" ht="10.5" customHeight="1">
      <c r="A6" s="62"/>
      <c r="B6" s="62"/>
      <c r="C6" s="61"/>
      <c r="D6" s="62"/>
    </row>
    <row r="7" spans="1:4" s="60" customFormat="1" ht="10.5" customHeight="1">
      <c r="A7" s="62"/>
      <c r="B7" s="62"/>
      <c r="C7" s="61"/>
      <c r="D7" s="4" t="s">
        <v>192</v>
      </c>
    </row>
    <row r="8" spans="1:4" s="57" customFormat="1" ht="85.5" customHeight="1">
      <c r="A8" s="58" t="s">
        <v>3</v>
      </c>
      <c r="B8" s="58" t="s">
        <v>60</v>
      </c>
      <c r="C8" s="59" t="s">
        <v>61</v>
      </c>
      <c r="D8" s="58" t="s">
        <v>155</v>
      </c>
    </row>
    <row r="9" spans="1:4">
      <c r="A9" s="55">
        <v>1</v>
      </c>
      <c r="B9" s="55">
        <v>2</v>
      </c>
      <c r="C9" s="56">
        <v>3</v>
      </c>
      <c r="D9" s="55">
        <v>4</v>
      </c>
    </row>
    <row r="10" spans="1:4" ht="15" customHeight="1">
      <c r="A10" s="79" t="s">
        <v>224</v>
      </c>
      <c r="B10" s="80" t="s">
        <v>154</v>
      </c>
      <c r="C10" s="49"/>
      <c r="D10" s="49"/>
    </row>
    <row r="11" spans="1:4" ht="15.75" customHeight="1">
      <c r="A11" s="81" t="s">
        <v>225</v>
      </c>
      <c r="B11" s="82">
        <v>2</v>
      </c>
      <c r="C11" s="252">
        <v>3772661</v>
      </c>
      <c r="D11" s="252">
        <v>3073622</v>
      </c>
    </row>
    <row r="12" spans="1:4" ht="15" customHeight="1">
      <c r="A12" s="54" t="s">
        <v>226</v>
      </c>
      <c r="B12" s="83">
        <v>3</v>
      </c>
      <c r="C12" s="253">
        <v>-998313</v>
      </c>
      <c r="D12" s="253">
        <v>-1315132</v>
      </c>
    </row>
    <row r="13" spans="1:4" ht="15" customHeight="1">
      <c r="A13" s="52" t="s">
        <v>227</v>
      </c>
      <c r="B13" s="83">
        <v>4</v>
      </c>
      <c r="C13" s="253">
        <v>1157</v>
      </c>
      <c r="D13" s="253">
        <v>1135</v>
      </c>
    </row>
    <row r="14" spans="1:4" ht="15" customHeight="1">
      <c r="A14" s="51" t="s">
        <v>228</v>
      </c>
      <c r="B14" s="84">
        <v>5</v>
      </c>
      <c r="C14" s="253">
        <v>-27863</v>
      </c>
      <c r="D14" s="253">
        <v>-28364</v>
      </c>
    </row>
    <row r="15" spans="1:4" ht="15" customHeight="1">
      <c r="A15" s="53" t="s">
        <v>229</v>
      </c>
      <c r="B15" s="85">
        <v>6</v>
      </c>
      <c r="C15" s="253">
        <v>84951</v>
      </c>
      <c r="D15" s="253">
        <v>76268</v>
      </c>
    </row>
    <row r="16" spans="1:4" ht="15" customHeight="1">
      <c r="A16" s="52" t="s">
        <v>230</v>
      </c>
      <c r="B16" s="83">
        <v>7</v>
      </c>
      <c r="C16" s="253">
        <v>-429653</v>
      </c>
      <c r="D16" s="253">
        <v>-259467</v>
      </c>
    </row>
    <row r="17" spans="1:4" ht="15" customHeight="1">
      <c r="A17" s="52" t="s">
        <v>231</v>
      </c>
      <c r="B17" s="83">
        <v>8</v>
      </c>
      <c r="C17" s="253">
        <v>-308429</v>
      </c>
      <c r="D17" s="253">
        <v>-338042</v>
      </c>
    </row>
    <row r="18" spans="1:4">
      <c r="A18" s="52"/>
      <c r="B18" s="86" t="s">
        <v>153</v>
      </c>
      <c r="C18" s="254">
        <f>SUM(C11:C17)</f>
        <v>2094511</v>
      </c>
      <c r="D18" s="254">
        <f>SUM(D11:D17)</f>
        <v>1210020</v>
      </c>
    </row>
    <row r="19" spans="1:4" ht="17.25" customHeight="1">
      <c r="A19" s="50" t="s">
        <v>232</v>
      </c>
      <c r="B19" s="82" t="s">
        <v>152</v>
      </c>
      <c r="C19" s="255"/>
      <c r="D19" s="255"/>
    </row>
    <row r="20" spans="1:4">
      <c r="A20" s="97" t="s">
        <v>233</v>
      </c>
      <c r="B20" s="98">
        <v>11</v>
      </c>
      <c r="C20" s="253">
        <v>-23794909</v>
      </c>
      <c r="D20" s="253">
        <v>6036278</v>
      </c>
    </row>
    <row r="21" spans="1:4" ht="29.25" customHeight="1">
      <c r="A21" s="97" t="s">
        <v>267</v>
      </c>
      <c r="B21" s="98">
        <v>12</v>
      </c>
      <c r="C21" s="253">
        <v>637</v>
      </c>
      <c r="D21" s="253"/>
    </row>
    <row r="22" spans="1:4">
      <c r="A22" s="99" t="s">
        <v>234</v>
      </c>
      <c r="B22" s="100">
        <v>13</v>
      </c>
      <c r="C22" s="256">
        <v>1558152</v>
      </c>
      <c r="D22" s="256">
        <v>2333779</v>
      </c>
    </row>
    <row r="23" spans="1:4">
      <c r="A23" s="99" t="s">
        <v>261</v>
      </c>
      <c r="B23" s="100">
        <v>14</v>
      </c>
      <c r="C23" s="256">
        <v>1529833</v>
      </c>
      <c r="D23" s="256">
        <v>1243874</v>
      </c>
    </row>
    <row r="24" spans="1:4" ht="16.5" customHeight="1">
      <c r="A24" s="101" t="s">
        <v>235</v>
      </c>
      <c r="B24" s="102">
        <v>15</v>
      </c>
      <c r="C24" s="256">
        <v>-38324</v>
      </c>
      <c r="D24" s="256">
        <v>-139574</v>
      </c>
    </row>
    <row r="25" spans="1:4">
      <c r="A25" s="103" t="s">
        <v>236</v>
      </c>
      <c r="B25" s="100">
        <v>16</v>
      </c>
      <c r="C25" s="256">
        <v>-57607</v>
      </c>
      <c r="D25" s="256">
        <v>-1203983</v>
      </c>
    </row>
    <row r="26" spans="1:4">
      <c r="A26" s="103" t="s">
        <v>29</v>
      </c>
      <c r="B26" s="100">
        <v>17</v>
      </c>
      <c r="C26" s="256">
        <v>71963</v>
      </c>
      <c r="D26" s="256">
        <v>29791</v>
      </c>
    </row>
    <row r="27" spans="1:4" ht="20.25" customHeight="1">
      <c r="A27" s="87" t="s">
        <v>237</v>
      </c>
      <c r="B27" s="86">
        <v>18</v>
      </c>
      <c r="C27" s="257"/>
      <c r="D27" s="257"/>
    </row>
    <row r="28" spans="1:4">
      <c r="A28" s="104" t="s">
        <v>282</v>
      </c>
      <c r="B28" s="98">
        <v>19</v>
      </c>
      <c r="C28" s="252">
        <v>36417</v>
      </c>
      <c r="D28" s="252">
        <v>4699595</v>
      </c>
    </row>
    <row r="29" spans="1:4">
      <c r="A29" s="104" t="s">
        <v>41</v>
      </c>
      <c r="B29" s="98">
        <v>20</v>
      </c>
      <c r="C29" s="252">
        <v>-4452</v>
      </c>
      <c r="D29" s="252">
        <v>34042</v>
      </c>
    </row>
    <row r="30" spans="1:4" ht="28.5" customHeight="1">
      <c r="A30" s="88" t="s">
        <v>238</v>
      </c>
      <c r="B30" s="86">
        <v>21</v>
      </c>
      <c r="C30" s="258">
        <f>SUM(C18:C29)</f>
        <v>-18603779</v>
      </c>
      <c r="D30" s="258">
        <f>SUM(D18:D29)</f>
        <v>14243822</v>
      </c>
    </row>
    <row r="31" spans="1:4">
      <c r="A31" s="52" t="s">
        <v>239</v>
      </c>
      <c r="B31" s="83">
        <v>22</v>
      </c>
      <c r="C31" s="259"/>
      <c r="D31" s="259">
        <v>-12941</v>
      </c>
    </row>
    <row r="32" spans="1:4" ht="27.75" customHeight="1">
      <c r="A32" s="87" t="s">
        <v>240</v>
      </c>
      <c r="B32" s="86">
        <v>23</v>
      </c>
      <c r="C32" s="258">
        <f>C30+C31</f>
        <v>-18603779</v>
      </c>
      <c r="D32" s="258">
        <f>D30+D31</f>
        <v>14230881</v>
      </c>
    </row>
    <row r="33" spans="1:4" ht="17.25" customHeight="1">
      <c r="A33" s="103" t="s">
        <v>241</v>
      </c>
      <c r="B33" s="100">
        <v>24</v>
      </c>
      <c r="C33" s="259"/>
      <c r="D33" s="260"/>
    </row>
    <row r="34" spans="1:4" ht="17.25" customHeight="1">
      <c r="A34" s="106" t="s">
        <v>262</v>
      </c>
      <c r="B34" s="107">
        <v>25</v>
      </c>
      <c r="C34" s="259"/>
      <c r="D34" s="259">
        <v>-10157463</v>
      </c>
    </row>
    <row r="35" spans="1:4" ht="17.25" customHeight="1">
      <c r="A35" s="101" t="s">
        <v>263</v>
      </c>
      <c r="B35" s="102">
        <v>26</v>
      </c>
      <c r="C35" s="261">
        <v>-42666</v>
      </c>
      <c r="D35" s="261">
        <v>-25336</v>
      </c>
    </row>
    <row r="36" spans="1:4" ht="17.25" customHeight="1">
      <c r="A36" s="79" t="s">
        <v>264</v>
      </c>
      <c r="B36" s="98">
        <v>27</v>
      </c>
      <c r="C36" s="252">
        <v>125535</v>
      </c>
      <c r="D36" s="252">
        <v>7000</v>
      </c>
    </row>
    <row r="37" spans="1:4" ht="15.75" customHeight="1">
      <c r="A37" s="87" t="s">
        <v>242</v>
      </c>
      <c r="B37" s="105">
        <v>28</v>
      </c>
      <c r="C37" s="257">
        <f>SUM(C34:C36)</f>
        <v>82869</v>
      </c>
      <c r="D37" s="257">
        <f>SUM(D34:D36)</f>
        <v>-10175799</v>
      </c>
    </row>
    <row r="38" spans="1:4" ht="27.75" customHeight="1">
      <c r="A38" s="79" t="s">
        <v>243</v>
      </c>
      <c r="B38" s="108">
        <v>29</v>
      </c>
      <c r="C38" s="254"/>
      <c r="D38" s="262"/>
    </row>
    <row r="39" spans="1:4" ht="15.75" customHeight="1">
      <c r="A39" s="109" t="s">
        <v>244</v>
      </c>
      <c r="B39" s="102">
        <v>30</v>
      </c>
      <c r="C39" s="253">
        <v>-10000000</v>
      </c>
      <c r="D39" s="260"/>
    </row>
    <row r="40" spans="1:4" ht="15.75" customHeight="1">
      <c r="A40" s="109" t="s">
        <v>245</v>
      </c>
      <c r="B40" s="100">
        <v>31</v>
      </c>
      <c r="C40" s="253"/>
      <c r="D40" s="259"/>
    </row>
    <row r="41" spans="1:4" ht="15.75" customHeight="1">
      <c r="A41" s="109" t="s">
        <v>254</v>
      </c>
      <c r="B41" s="102">
        <v>32</v>
      </c>
      <c r="C41" s="253"/>
      <c r="D41" s="259"/>
    </row>
    <row r="42" spans="1:4" ht="15.75" customHeight="1">
      <c r="A42" s="109" t="s">
        <v>265</v>
      </c>
      <c r="B42" s="100">
        <v>33</v>
      </c>
      <c r="C42" s="253"/>
      <c r="D42" s="253">
        <v>5999789</v>
      </c>
    </row>
    <row r="43" spans="1:4" ht="15.75" customHeight="1">
      <c r="A43" s="109" t="s">
        <v>246</v>
      </c>
      <c r="B43" s="102">
        <v>34</v>
      </c>
      <c r="C43" s="253"/>
      <c r="D43" s="253"/>
    </row>
    <row r="44" spans="1:4" ht="15.75" customHeight="1">
      <c r="A44" s="110" t="s">
        <v>255</v>
      </c>
      <c r="B44" s="100">
        <v>35</v>
      </c>
      <c r="C44" s="253"/>
      <c r="D44" s="253"/>
    </row>
    <row r="45" spans="1:4" ht="15.75" customHeight="1">
      <c r="A45" s="103" t="s">
        <v>247</v>
      </c>
      <c r="B45" s="102">
        <v>36</v>
      </c>
      <c r="C45" s="253"/>
      <c r="D45" s="253"/>
    </row>
    <row r="46" spans="1:4" ht="16.5" customHeight="1">
      <c r="A46" s="89" t="s">
        <v>248</v>
      </c>
      <c r="B46" s="90">
        <v>37</v>
      </c>
      <c r="C46" s="257">
        <f>SUM(C39:C45)</f>
        <v>-10000000</v>
      </c>
      <c r="D46" s="257">
        <f>SUM(D39:D45)</f>
        <v>5999789</v>
      </c>
    </row>
    <row r="47" spans="1:4">
      <c r="A47" s="88" t="s">
        <v>249</v>
      </c>
      <c r="B47" s="86">
        <v>38</v>
      </c>
      <c r="C47" s="257">
        <f>C46+C37+C32</f>
        <v>-28520910</v>
      </c>
      <c r="D47" s="257">
        <f>D46+D37+D32</f>
        <v>10054871</v>
      </c>
    </row>
    <row r="48" spans="1:4" ht="25.5" customHeight="1">
      <c r="A48" s="79" t="s">
        <v>250</v>
      </c>
      <c r="B48" s="100">
        <v>39</v>
      </c>
      <c r="C48" s="253">
        <v>-8494</v>
      </c>
      <c r="D48" s="253">
        <v>-17507</v>
      </c>
    </row>
    <row r="49" spans="1:5" ht="13.5" customHeight="1">
      <c r="A49" s="79" t="s">
        <v>283</v>
      </c>
      <c r="B49" s="100">
        <v>40</v>
      </c>
      <c r="C49" s="253">
        <v>77637</v>
      </c>
      <c r="D49" s="253">
        <v>-12851</v>
      </c>
    </row>
    <row r="50" spans="1:5" ht="13.5" customHeight="1">
      <c r="A50" s="79" t="s">
        <v>251</v>
      </c>
      <c r="B50" s="98">
        <v>41</v>
      </c>
      <c r="C50" s="252">
        <v>45903390</v>
      </c>
      <c r="D50" s="252">
        <v>21800196</v>
      </c>
    </row>
    <row r="51" spans="1:5" ht="13.5" customHeight="1">
      <c r="A51" s="88" t="s">
        <v>252</v>
      </c>
      <c r="B51" s="86">
        <v>42</v>
      </c>
      <c r="C51" s="257">
        <v>17451623</v>
      </c>
      <c r="D51" s="257">
        <v>31824709</v>
      </c>
    </row>
    <row r="52" spans="1:5" ht="13.5" customHeight="1">
      <c r="A52" s="46"/>
      <c r="B52" s="46"/>
      <c r="C52" s="48"/>
      <c r="D52" s="48"/>
    </row>
    <row r="53" spans="1:5" ht="13.5" customHeight="1">
      <c r="A53" s="46"/>
      <c r="B53" s="46"/>
      <c r="C53" s="48"/>
      <c r="D53" s="47"/>
      <c r="E53" s="41" t="s">
        <v>157</v>
      </c>
    </row>
    <row r="54" spans="1:5" ht="13.5" customHeight="1">
      <c r="A54" s="45"/>
      <c r="B54" s="45"/>
      <c r="C54" s="48"/>
      <c r="D54" s="44"/>
    </row>
    <row r="55" spans="1:5" ht="13.5" customHeight="1">
      <c r="A55" s="129" t="s">
        <v>190</v>
      </c>
      <c r="B55" s="129"/>
      <c r="C55" s="129"/>
      <c r="D55" s="129"/>
      <c r="E55" s="129"/>
    </row>
    <row r="56" spans="1:5" ht="13.5" customHeight="1">
      <c r="A56" s="29"/>
      <c r="B56" s="29"/>
      <c r="C56" s="29"/>
      <c r="D56" s="25"/>
      <c r="E56" s="95"/>
    </row>
    <row r="57" spans="1:5" ht="15.75" customHeight="1">
      <c r="A57" s="29"/>
      <c r="B57" s="29"/>
      <c r="C57" s="29"/>
      <c r="D57" s="25"/>
      <c r="E57" s="95"/>
    </row>
    <row r="58" spans="1:5" ht="15" customHeight="1">
      <c r="A58" s="129" t="s">
        <v>281</v>
      </c>
      <c r="B58" s="129"/>
      <c r="C58" s="29"/>
      <c r="D58" s="25"/>
      <c r="E58" s="95"/>
    </row>
    <row r="59" spans="1:5" ht="15" customHeight="1">
      <c r="A59" s="129"/>
      <c r="B59" s="129"/>
      <c r="C59" s="29"/>
      <c r="D59" s="25"/>
      <c r="E59" s="95"/>
    </row>
    <row r="60" spans="1:5" ht="15" customHeight="1">
      <c r="A60" s="129" t="s">
        <v>279</v>
      </c>
      <c r="B60" s="129"/>
      <c r="C60" s="22"/>
      <c r="D60" s="29"/>
      <c r="E60" s="96"/>
    </row>
    <row r="61" spans="1:5" s="46" customFormat="1" ht="15" hidden="1" customHeight="1">
      <c r="A61" s="129"/>
      <c r="B61" s="129"/>
      <c r="C61" s="31"/>
      <c r="D61" s="22"/>
      <c r="E61" s="95"/>
    </row>
    <row r="62" spans="1:5" ht="40.5" customHeight="1">
      <c r="A62" s="129" t="s">
        <v>280</v>
      </c>
      <c r="B62" s="129"/>
      <c r="C62" s="22"/>
      <c r="D62" s="29"/>
      <c r="E62" s="96"/>
    </row>
    <row r="63" spans="1:5" s="43" customFormat="1" ht="14.25" customHeight="1">
      <c r="A63" s="129"/>
      <c r="B63" s="129"/>
      <c r="C63" s="29"/>
      <c r="D63" s="22"/>
      <c r="E63" s="95"/>
    </row>
    <row r="64" spans="1:5" s="43" customFormat="1" ht="13.5" customHeight="1">
      <c r="A64" s="129" t="s">
        <v>151</v>
      </c>
      <c r="B64" s="129"/>
      <c r="C64" s="31"/>
      <c r="D64" s="29"/>
      <c r="E64" s="95"/>
    </row>
    <row r="65" spans="1:4" s="43" customFormat="1" ht="14.25" customHeight="1">
      <c r="A65" s="41"/>
      <c r="B65" s="41"/>
      <c r="C65" s="42"/>
      <c r="D65" s="41"/>
    </row>
    <row r="66" spans="1:4" s="43" customFormat="1" ht="18" customHeight="1">
      <c r="A66" s="41"/>
      <c r="B66" s="41"/>
      <c r="C66" s="42"/>
      <c r="D66" s="41"/>
    </row>
    <row r="67" spans="1:4" s="43" customFormat="1" ht="21" customHeight="1">
      <c r="A67" s="41"/>
      <c r="B67" s="41"/>
      <c r="C67" s="42"/>
      <c r="D67" s="41"/>
    </row>
    <row r="68" spans="1:4" s="43" customFormat="1" ht="11.25" customHeight="1">
      <c r="A68" s="41"/>
      <c r="B68" s="41"/>
      <c r="C68" s="42"/>
      <c r="D68" s="41"/>
    </row>
    <row r="69" spans="1:4" s="43" customFormat="1" ht="6.75" customHeight="1">
      <c r="A69" s="41"/>
      <c r="B69" s="41"/>
      <c r="C69" s="42"/>
      <c r="D69" s="41"/>
    </row>
    <row r="70" spans="1:4" s="43" customFormat="1" ht="15">
      <c r="A70" s="41"/>
      <c r="B70" s="41"/>
      <c r="C70" s="42"/>
      <c r="D70" s="41"/>
    </row>
    <row r="71" spans="1:4" s="43" customFormat="1" ht="9.75" customHeight="1">
      <c r="A71" s="41"/>
      <c r="B71" s="41"/>
      <c r="C71" s="42"/>
      <c r="D71" s="41"/>
    </row>
    <row r="72" spans="1:4" s="43" customFormat="1" ht="15">
      <c r="A72" s="41"/>
      <c r="B72" s="41"/>
      <c r="C72" s="42"/>
      <c r="D72" s="41"/>
    </row>
  </sheetData>
  <mergeCells count="12">
    <mergeCell ref="A2:D2"/>
    <mergeCell ref="A3:D3"/>
    <mergeCell ref="A4:D4"/>
    <mergeCell ref="A5:D5"/>
    <mergeCell ref="A55:E55"/>
    <mergeCell ref="A63:B63"/>
    <mergeCell ref="A64:B64"/>
    <mergeCell ref="A58:B58"/>
    <mergeCell ref="A59:B59"/>
    <mergeCell ref="A60:B60"/>
    <mergeCell ref="A61:B61"/>
    <mergeCell ref="A62:B62"/>
  </mergeCells>
  <pageMargins left="0.98425196850393704" right="0.59055118110236227" top="0.59055118110236227" bottom="0.55118110236220474" header="0.15748031496062992" footer="0.23622047244094491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5"/>
  <sheetViews>
    <sheetView zoomScale="90" zoomScaleNormal="90" zoomScaleSheetLayoutView="80" workbookViewId="0">
      <pane xSplit="2" topLeftCell="C1" activePane="topRight" state="frozen"/>
      <selection activeCell="E81" sqref="E81"/>
      <selection pane="topRight" activeCell="F59" sqref="F59"/>
    </sheetView>
  </sheetViews>
  <sheetFormatPr defaultColWidth="9.140625" defaultRowHeight="12.75"/>
  <cols>
    <col min="1" max="1" width="59.85546875" style="42" customWidth="1"/>
    <col min="2" max="2" width="9.140625" style="42"/>
    <col min="3" max="3" width="15" style="42" customWidth="1"/>
    <col min="4" max="4" width="14" style="42" customWidth="1"/>
    <col min="5" max="5" width="14.85546875" style="42" customWidth="1"/>
    <col min="6" max="6" width="14.28515625" style="42" customWidth="1"/>
    <col min="7" max="7" width="17.7109375" style="42" customWidth="1"/>
    <col min="8" max="8" width="15.85546875" style="42" customWidth="1"/>
    <col min="9" max="9" width="14.140625" style="42" customWidth="1"/>
    <col min="10" max="10" width="15.140625" style="42" customWidth="1"/>
    <col min="11" max="11" width="14.28515625" style="42" customWidth="1"/>
    <col min="12" max="12" width="11" style="42" customWidth="1"/>
    <col min="13" max="13" width="15.5703125" style="42" customWidth="1"/>
    <col min="14" max="16384" width="9.140625" style="42"/>
  </cols>
  <sheetData>
    <row r="1" spans="1:12">
      <c r="H1" s="175"/>
      <c r="I1" s="175"/>
      <c r="J1" s="175"/>
      <c r="K1" s="63" t="s">
        <v>186</v>
      </c>
    </row>
    <row r="3" spans="1:12">
      <c r="A3" s="176" t="s">
        <v>187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2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2">
      <c r="A5" s="177" t="s">
        <v>58</v>
      </c>
      <c r="B5" s="177"/>
      <c r="C5" s="177"/>
      <c r="D5" s="177"/>
      <c r="E5" s="177"/>
      <c r="F5" s="177"/>
      <c r="G5" s="177"/>
      <c r="H5" s="177"/>
      <c r="I5" s="177"/>
      <c r="J5" s="177"/>
    </row>
    <row r="6" spans="1:12">
      <c r="A6" s="130" t="str">
        <f>'форма 3'!A5:D5</f>
        <v xml:space="preserve"> по состоянию на "01" апреля 2019 года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2" s="66" customFormat="1">
      <c r="B7" s="61"/>
      <c r="C7" s="61"/>
      <c r="D7" s="61"/>
      <c r="E7" s="61"/>
      <c r="K7" s="4" t="s">
        <v>192</v>
      </c>
    </row>
    <row r="8" spans="1:12" s="112" customFormat="1" ht="25.5" customHeight="1">
      <c r="A8" s="178" t="s">
        <v>3</v>
      </c>
      <c r="B8" s="180" t="s">
        <v>185</v>
      </c>
      <c r="C8" s="182" t="s">
        <v>184</v>
      </c>
      <c r="D8" s="183"/>
      <c r="E8" s="183"/>
      <c r="F8" s="183"/>
      <c r="G8" s="183"/>
      <c r="H8" s="183"/>
      <c r="I8" s="184"/>
      <c r="J8" s="111" t="s">
        <v>55</v>
      </c>
      <c r="K8" s="111" t="s">
        <v>183</v>
      </c>
    </row>
    <row r="9" spans="1:12" s="112" customFormat="1" ht="47.25" customHeight="1">
      <c r="A9" s="179"/>
      <c r="B9" s="181"/>
      <c r="C9" s="113" t="s">
        <v>44</v>
      </c>
      <c r="D9" s="113" t="s">
        <v>48</v>
      </c>
      <c r="E9" s="113" t="s">
        <v>182</v>
      </c>
      <c r="F9" s="113" t="s">
        <v>49</v>
      </c>
      <c r="G9" s="113" t="s">
        <v>50</v>
      </c>
      <c r="H9" s="114" t="s">
        <v>181</v>
      </c>
      <c r="I9" s="114" t="s">
        <v>180</v>
      </c>
      <c r="J9" s="115"/>
      <c r="K9" s="115"/>
    </row>
    <row r="10" spans="1:12" s="118" customFormat="1">
      <c r="A10" s="116">
        <v>1</v>
      </c>
      <c r="B10" s="117"/>
      <c r="C10" s="116">
        <v>1</v>
      </c>
      <c r="D10" s="116">
        <v>2</v>
      </c>
      <c r="E10" s="116">
        <v>3</v>
      </c>
      <c r="F10" s="116">
        <v>4</v>
      </c>
      <c r="G10" s="116">
        <v>5</v>
      </c>
      <c r="H10" s="116">
        <v>6</v>
      </c>
      <c r="I10" s="116">
        <v>7</v>
      </c>
      <c r="J10" s="116">
        <v>8</v>
      </c>
      <c r="K10" s="116">
        <v>9</v>
      </c>
    </row>
    <row r="11" spans="1:12" s="118" customFormat="1">
      <c r="A11" s="119" t="s">
        <v>179</v>
      </c>
      <c r="B11" s="120">
        <v>1</v>
      </c>
      <c r="C11" s="263">
        <v>63326461</v>
      </c>
      <c r="D11" s="263">
        <v>-2597522</v>
      </c>
      <c r="E11" s="263">
        <v>5822856</v>
      </c>
      <c r="F11" s="263">
        <v>2734447</v>
      </c>
      <c r="G11" s="263">
        <v>-1366764</v>
      </c>
      <c r="H11" s="264">
        <v>-9109985</v>
      </c>
      <c r="I11" s="263">
        <v>58809493</v>
      </c>
      <c r="J11" s="265"/>
      <c r="K11" s="263">
        <v>58809493</v>
      </c>
      <c r="L11" s="121"/>
    </row>
    <row r="12" spans="1:12" s="118" customFormat="1">
      <c r="A12" s="122" t="s">
        <v>175</v>
      </c>
      <c r="B12" s="120">
        <v>2</v>
      </c>
      <c r="C12" s="266"/>
      <c r="D12" s="266"/>
      <c r="E12" s="266"/>
      <c r="F12" s="266"/>
      <c r="G12" s="266"/>
      <c r="H12" s="266"/>
      <c r="I12" s="263"/>
      <c r="J12" s="265"/>
      <c r="K12" s="263"/>
    </row>
    <row r="13" spans="1:12" s="118" customFormat="1">
      <c r="A13" s="119" t="s">
        <v>178</v>
      </c>
      <c r="B13" s="120">
        <v>3</v>
      </c>
      <c r="C13" s="267">
        <f>C11</f>
        <v>63326461</v>
      </c>
      <c r="D13" s="267">
        <f t="shared" ref="D13:G13" si="0">D11</f>
        <v>-2597522</v>
      </c>
      <c r="E13" s="267">
        <f t="shared" si="0"/>
        <v>5822856</v>
      </c>
      <c r="F13" s="267">
        <f t="shared" si="0"/>
        <v>2734447</v>
      </c>
      <c r="G13" s="267">
        <f t="shared" si="0"/>
        <v>-1366764</v>
      </c>
      <c r="H13" s="267">
        <f>H11</f>
        <v>-9109985</v>
      </c>
      <c r="I13" s="263">
        <f>I11</f>
        <v>58809493</v>
      </c>
      <c r="J13" s="265"/>
      <c r="K13" s="263">
        <f>K11</f>
        <v>58809493</v>
      </c>
      <c r="L13" s="121"/>
    </row>
    <row r="14" spans="1:12" s="118" customFormat="1" ht="25.5">
      <c r="A14" s="123" t="s">
        <v>259</v>
      </c>
      <c r="B14" s="120"/>
      <c r="C14" s="267"/>
      <c r="D14" s="267"/>
      <c r="E14" s="267"/>
      <c r="F14" s="267"/>
      <c r="G14" s="268">
        <v>1366764</v>
      </c>
      <c r="H14" s="268">
        <v>-1168188</v>
      </c>
      <c r="I14" s="263"/>
      <c r="J14" s="265"/>
      <c r="K14" s="263"/>
      <c r="L14" s="121"/>
    </row>
    <row r="15" spans="1:12" s="118" customFormat="1">
      <c r="A15" s="119" t="s">
        <v>260</v>
      </c>
      <c r="B15" s="120"/>
      <c r="C15" s="267">
        <f>C14</f>
        <v>0</v>
      </c>
      <c r="D15" s="267">
        <f t="shared" ref="D15:J15" si="1">D14</f>
        <v>0</v>
      </c>
      <c r="E15" s="267">
        <f t="shared" si="1"/>
        <v>0</v>
      </c>
      <c r="F15" s="267">
        <f t="shared" si="1"/>
        <v>0</v>
      </c>
      <c r="G15" s="267">
        <f t="shared" si="1"/>
        <v>1366764</v>
      </c>
      <c r="H15" s="267">
        <f t="shared" si="1"/>
        <v>-1168188</v>
      </c>
      <c r="I15" s="267">
        <f t="shared" si="1"/>
        <v>0</v>
      </c>
      <c r="J15" s="267">
        <f t="shared" si="1"/>
        <v>0</v>
      </c>
      <c r="K15" s="267">
        <f>SUM(C15:J15)</f>
        <v>198576</v>
      </c>
      <c r="L15" s="121"/>
    </row>
    <row r="16" spans="1:12" s="118" customFormat="1" ht="15" customHeight="1">
      <c r="A16" s="123" t="s">
        <v>173</v>
      </c>
      <c r="B16" s="124">
        <v>4</v>
      </c>
      <c r="C16" s="263"/>
      <c r="D16" s="263"/>
      <c r="E16" s="263"/>
      <c r="F16" s="263"/>
      <c r="G16" s="263"/>
      <c r="H16" s="263"/>
      <c r="I16" s="263"/>
      <c r="J16" s="265"/>
      <c r="K16" s="263"/>
    </row>
    <row r="17" spans="1:13" s="118" customFormat="1">
      <c r="A17" s="125" t="s">
        <v>172</v>
      </c>
      <c r="B17" s="124">
        <v>5</v>
      </c>
      <c r="C17" s="263"/>
      <c r="D17" s="263"/>
      <c r="E17" s="263"/>
      <c r="F17" s="263"/>
      <c r="G17" s="269"/>
      <c r="H17" s="263"/>
      <c r="I17" s="263"/>
      <c r="J17" s="265"/>
      <c r="K17" s="263"/>
    </row>
    <row r="18" spans="1:13" s="118" customFormat="1">
      <c r="A18" s="125" t="s">
        <v>171</v>
      </c>
      <c r="B18" s="124">
        <v>6</v>
      </c>
      <c r="C18" s="263"/>
      <c r="D18" s="263"/>
      <c r="E18" s="263"/>
      <c r="F18" s="263"/>
      <c r="G18" s="263"/>
      <c r="H18" s="263"/>
      <c r="I18" s="263"/>
      <c r="J18" s="265"/>
      <c r="K18" s="263"/>
    </row>
    <row r="19" spans="1:13" s="126" customFormat="1">
      <c r="A19" s="119" t="s">
        <v>170</v>
      </c>
      <c r="B19" s="124">
        <v>7</v>
      </c>
      <c r="C19" s="263"/>
      <c r="D19" s="263"/>
      <c r="E19" s="263"/>
      <c r="F19" s="263"/>
      <c r="G19" s="263"/>
      <c r="H19" s="263"/>
      <c r="I19" s="263"/>
      <c r="J19" s="270"/>
      <c r="K19" s="263"/>
    </row>
    <row r="20" spans="1:13" s="126" customFormat="1" ht="12.75" customHeight="1">
      <c r="A20" s="119" t="s">
        <v>169</v>
      </c>
      <c r="B20" s="124">
        <v>8</v>
      </c>
      <c r="C20" s="271">
        <v>0</v>
      </c>
      <c r="D20" s="271">
        <v>0</v>
      </c>
      <c r="E20" s="271">
        <v>0</v>
      </c>
      <c r="F20" s="271">
        <v>0</v>
      </c>
      <c r="G20" s="271">
        <f>G17</f>
        <v>0</v>
      </c>
      <c r="H20" s="271">
        <v>0</v>
      </c>
      <c r="I20" s="263">
        <f>G20</f>
        <v>0</v>
      </c>
      <c r="J20" s="270"/>
      <c r="K20" s="263">
        <f>I20</f>
        <v>0</v>
      </c>
    </row>
    <row r="21" spans="1:13" s="126" customFormat="1">
      <c r="A21" s="119" t="s">
        <v>168</v>
      </c>
      <c r="B21" s="124">
        <v>9</v>
      </c>
      <c r="C21" s="271"/>
      <c r="D21" s="271"/>
      <c r="E21" s="271"/>
      <c r="F21" s="271"/>
      <c r="G21" s="271"/>
      <c r="H21" s="272"/>
      <c r="I21" s="263"/>
      <c r="J21" s="270"/>
      <c r="K21" s="263"/>
    </row>
    <row r="22" spans="1:13" s="126" customFormat="1">
      <c r="A22" s="119" t="s">
        <v>167</v>
      </c>
      <c r="B22" s="124">
        <v>10</v>
      </c>
      <c r="C22" s="263"/>
      <c r="D22" s="263"/>
      <c r="E22" s="263"/>
      <c r="F22" s="263"/>
      <c r="G22" s="263"/>
      <c r="H22" s="268">
        <v>1116636</v>
      </c>
      <c r="I22" s="263"/>
      <c r="J22" s="270"/>
      <c r="K22" s="263"/>
    </row>
    <row r="23" spans="1:13" s="126" customFormat="1">
      <c r="A23" s="119" t="s">
        <v>166</v>
      </c>
      <c r="B23" s="124">
        <v>11</v>
      </c>
      <c r="C23" s="271">
        <v>0</v>
      </c>
      <c r="D23" s="271">
        <v>0</v>
      </c>
      <c r="E23" s="271">
        <v>0</v>
      </c>
      <c r="F23" s="271">
        <v>0</v>
      </c>
      <c r="G23" s="271">
        <v>0</v>
      </c>
      <c r="H23" s="273">
        <f>H22</f>
        <v>1116636</v>
      </c>
      <c r="I23" s="263">
        <f>H23</f>
        <v>1116636</v>
      </c>
      <c r="J23" s="270"/>
      <c r="K23" s="263">
        <f>I23</f>
        <v>1116636</v>
      </c>
    </row>
    <row r="24" spans="1:13" s="118" customFormat="1">
      <c r="A24" s="123" t="s">
        <v>165</v>
      </c>
      <c r="B24" s="124">
        <v>12</v>
      </c>
      <c r="C24" s="263"/>
      <c r="D24" s="263"/>
      <c r="E24" s="263"/>
      <c r="F24" s="263"/>
      <c r="G24" s="263"/>
      <c r="H24" s="269">
        <f>H46</f>
        <v>0</v>
      </c>
      <c r="I24" s="263">
        <f>H24</f>
        <v>0</v>
      </c>
      <c r="J24" s="265"/>
      <c r="K24" s="263">
        <f>I24</f>
        <v>0</v>
      </c>
    </row>
    <row r="25" spans="1:13" s="118" customFormat="1">
      <c r="A25" s="123" t="s">
        <v>164</v>
      </c>
      <c r="B25" s="124">
        <v>13</v>
      </c>
      <c r="C25" s="269"/>
      <c r="D25" s="263"/>
      <c r="E25" s="269"/>
      <c r="F25" s="263"/>
      <c r="G25" s="263"/>
      <c r="H25" s="263"/>
      <c r="I25" s="263">
        <f>C25</f>
        <v>0</v>
      </c>
      <c r="J25" s="265"/>
      <c r="K25" s="263">
        <f>I25</f>
        <v>0</v>
      </c>
    </row>
    <row r="26" spans="1:13" s="118" customFormat="1">
      <c r="A26" s="125" t="s">
        <v>163</v>
      </c>
      <c r="B26" s="124">
        <v>14</v>
      </c>
      <c r="C26" s="263"/>
      <c r="D26" s="269"/>
      <c r="E26" s="263"/>
      <c r="F26" s="263"/>
      <c r="G26" s="263"/>
      <c r="H26" s="263"/>
      <c r="I26" s="263"/>
      <c r="J26" s="265"/>
      <c r="K26" s="263"/>
    </row>
    <row r="27" spans="1:13" s="118" customFormat="1">
      <c r="A27" s="125" t="s">
        <v>162</v>
      </c>
      <c r="B27" s="124">
        <v>15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63">
        <v>0</v>
      </c>
      <c r="J27" s="265"/>
      <c r="K27" s="263">
        <v>0</v>
      </c>
    </row>
    <row r="28" spans="1:13" s="118" customFormat="1">
      <c r="A28" s="125" t="s">
        <v>161</v>
      </c>
      <c r="B28" s="124">
        <v>16</v>
      </c>
      <c r="C28" s="263"/>
      <c r="D28" s="263"/>
      <c r="E28" s="263"/>
      <c r="F28" s="263"/>
      <c r="G28" s="263"/>
      <c r="H28" s="269"/>
      <c r="I28" s="263"/>
      <c r="J28" s="265"/>
      <c r="K28" s="263"/>
    </row>
    <row r="29" spans="1:13" s="118" customFormat="1">
      <c r="A29" s="125" t="s">
        <v>160</v>
      </c>
      <c r="B29" s="124">
        <v>17</v>
      </c>
      <c r="C29" s="263"/>
      <c r="D29" s="263"/>
      <c r="E29" s="269"/>
      <c r="F29" s="269"/>
      <c r="G29" s="269"/>
      <c r="H29" s="269"/>
      <c r="I29" s="263"/>
      <c r="J29" s="265"/>
      <c r="K29" s="263"/>
    </row>
    <row r="30" spans="1:13" s="118" customFormat="1">
      <c r="A30" s="125" t="s">
        <v>159</v>
      </c>
      <c r="B30" s="124">
        <v>18</v>
      </c>
      <c r="C30" s="263"/>
      <c r="D30" s="263"/>
      <c r="E30" s="269"/>
      <c r="F30" s="263"/>
      <c r="G30" s="269"/>
      <c r="H30" s="269"/>
      <c r="I30" s="274"/>
      <c r="J30" s="265"/>
      <c r="K30" s="263"/>
    </row>
    <row r="31" spans="1:13" s="118" customFormat="1">
      <c r="A31" s="127" t="s">
        <v>177</v>
      </c>
      <c r="B31" s="124">
        <v>19</v>
      </c>
      <c r="C31" s="263">
        <f>C13+C25</f>
        <v>63326461</v>
      </c>
      <c r="D31" s="263">
        <f t="shared" ref="D31:F31" si="2">D13</f>
        <v>-2597522</v>
      </c>
      <c r="E31" s="263">
        <f t="shared" si="2"/>
        <v>5822856</v>
      </c>
      <c r="F31" s="263">
        <f t="shared" si="2"/>
        <v>2734447</v>
      </c>
      <c r="G31" s="263">
        <f>G13+G15</f>
        <v>0</v>
      </c>
      <c r="H31" s="263">
        <f>H13+H22+H24+H15</f>
        <v>-9161537</v>
      </c>
      <c r="I31" s="274">
        <f>C31+D31+E31+F31+G31+H31</f>
        <v>60124705</v>
      </c>
      <c r="J31" s="265"/>
      <c r="K31" s="263">
        <f>K13+K20+K23+K24+K25+K15</f>
        <v>60124705</v>
      </c>
      <c r="M31" s="128"/>
    </row>
    <row r="32" spans="1:13" s="118" customFormat="1">
      <c r="A32" s="125"/>
      <c r="B32" s="120"/>
      <c r="C32" s="263"/>
      <c r="D32" s="263"/>
      <c r="E32" s="263"/>
      <c r="F32" s="263"/>
      <c r="G32" s="263"/>
      <c r="H32" s="269"/>
      <c r="I32" s="274"/>
      <c r="J32" s="265"/>
      <c r="K32" s="263"/>
    </row>
    <row r="33" spans="1:13" s="118" customFormat="1">
      <c r="A33" s="127" t="s">
        <v>176</v>
      </c>
      <c r="B33" s="120">
        <v>20</v>
      </c>
      <c r="C33" s="263">
        <v>63326461</v>
      </c>
      <c r="D33" s="263">
        <v>-2597522</v>
      </c>
      <c r="E33" s="263">
        <v>5822856</v>
      </c>
      <c r="F33" s="263">
        <v>2734447</v>
      </c>
      <c r="G33" s="263">
        <v>0</v>
      </c>
      <c r="H33" s="264">
        <v>-7399707.9999999981</v>
      </c>
      <c r="I33" s="263">
        <v>61886534</v>
      </c>
      <c r="J33" s="265"/>
      <c r="K33" s="263">
        <f>I33</f>
        <v>61886534</v>
      </c>
      <c r="L33" s="121"/>
    </row>
    <row r="34" spans="1:13" s="118" customFormat="1" ht="14.25" customHeight="1">
      <c r="A34" s="122" t="s">
        <v>175</v>
      </c>
      <c r="B34" s="120">
        <v>21</v>
      </c>
      <c r="C34" s="263"/>
      <c r="D34" s="263"/>
      <c r="E34" s="263"/>
      <c r="F34" s="263"/>
      <c r="G34" s="263"/>
      <c r="H34" s="263"/>
      <c r="I34" s="263"/>
      <c r="J34" s="265"/>
      <c r="K34" s="263"/>
    </row>
    <row r="35" spans="1:13" s="118" customFormat="1">
      <c r="A35" s="119" t="s">
        <v>174</v>
      </c>
      <c r="B35" s="120">
        <v>22</v>
      </c>
      <c r="C35" s="271">
        <f>C33</f>
        <v>63326461</v>
      </c>
      <c r="D35" s="271">
        <f t="shared" ref="D35:G35" si="3">D33</f>
        <v>-2597522</v>
      </c>
      <c r="E35" s="271">
        <f t="shared" si="3"/>
        <v>5822856</v>
      </c>
      <c r="F35" s="271">
        <f t="shared" si="3"/>
        <v>2734447</v>
      </c>
      <c r="G35" s="271">
        <f t="shared" si="3"/>
        <v>0</v>
      </c>
      <c r="H35" s="271">
        <f>H33</f>
        <v>-7399707.9999999981</v>
      </c>
      <c r="I35" s="263">
        <f>C35+D35+E35+F35+G35+H35</f>
        <v>61886534</v>
      </c>
      <c r="J35" s="265"/>
      <c r="K35" s="263">
        <f>K33</f>
        <v>61886534</v>
      </c>
      <c r="M35" s="121"/>
    </row>
    <row r="36" spans="1:13" s="118" customFormat="1" ht="25.5">
      <c r="A36" s="123" t="s">
        <v>259</v>
      </c>
      <c r="B36" s="120">
        <v>23</v>
      </c>
      <c r="C36" s="271"/>
      <c r="D36" s="271"/>
      <c r="E36" s="271"/>
      <c r="F36" s="271"/>
      <c r="G36" s="272"/>
      <c r="H36" s="272"/>
      <c r="I36" s="263"/>
      <c r="J36" s="265"/>
      <c r="K36" s="263"/>
      <c r="M36" s="121"/>
    </row>
    <row r="37" spans="1:13" s="118" customFormat="1" ht="25.5" customHeight="1">
      <c r="A37" s="119" t="s">
        <v>260</v>
      </c>
      <c r="B37" s="120">
        <v>24</v>
      </c>
      <c r="C37" s="273">
        <f>C36</f>
        <v>0</v>
      </c>
      <c r="D37" s="273">
        <f t="shared" ref="D37:I37" si="4">D36</f>
        <v>0</v>
      </c>
      <c r="E37" s="273">
        <f t="shared" si="4"/>
        <v>0</v>
      </c>
      <c r="F37" s="273">
        <f t="shared" si="4"/>
        <v>0</v>
      </c>
      <c r="G37" s="273">
        <f t="shared" si="4"/>
        <v>0</v>
      </c>
      <c r="H37" s="273">
        <f t="shared" si="4"/>
        <v>0</v>
      </c>
      <c r="I37" s="273">
        <f t="shared" si="4"/>
        <v>0</v>
      </c>
      <c r="J37" s="273"/>
      <c r="K37" s="263">
        <f>SUM(C37:J37)</f>
        <v>0</v>
      </c>
      <c r="M37" s="121"/>
    </row>
    <row r="38" spans="1:13" s="118" customFormat="1" ht="13.5" customHeight="1">
      <c r="A38" s="123" t="s">
        <v>173</v>
      </c>
      <c r="B38" s="120">
        <v>25</v>
      </c>
      <c r="C38" s="263"/>
      <c r="D38" s="263"/>
      <c r="E38" s="263"/>
      <c r="F38" s="263"/>
      <c r="G38" s="263"/>
      <c r="H38" s="263"/>
      <c r="I38" s="275"/>
      <c r="J38" s="265"/>
      <c r="K38" s="263">
        <f>I38</f>
        <v>0</v>
      </c>
    </row>
    <row r="39" spans="1:13" s="118" customFormat="1">
      <c r="A39" s="125" t="s">
        <v>172</v>
      </c>
      <c r="B39" s="120">
        <v>26</v>
      </c>
      <c r="C39" s="263"/>
      <c r="D39" s="263"/>
      <c r="E39" s="263"/>
      <c r="F39" s="263"/>
      <c r="G39" s="269"/>
      <c r="H39" s="263"/>
      <c r="I39" s="275"/>
      <c r="J39" s="265"/>
      <c r="K39" s="263"/>
      <c r="M39" s="121"/>
    </row>
    <row r="40" spans="1:13" s="118" customFormat="1">
      <c r="A40" s="125" t="s">
        <v>171</v>
      </c>
      <c r="B40" s="120">
        <v>27</v>
      </c>
      <c r="C40" s="263"/>
      <c r="D40" s="263"/>
      <c r="E40" s="263"/>
      <c r="F40" s="263"/>
      <c r="G40" s="263"/>
      <c r="H40" s="263"/>
      <c r="I40" s="275"/>
      <c r="J40" s="265"/>
      <c r="K40" s="263"/>
    </row>
    <row r="41" spans="1:13" s="118" customFormat="1">
      <c r="A41" s="119" t="s">
        <v>170</v>
      </c>
      <c r="B41" s="120">
        <v>28</v>
      </c>
      <c r="C41" s="263"/>
      <c r="D41" s="263"/>
      <c r="E41" s="263"/>
      <c r="F41" s="263"/>
      <c r="G41" s="263"/>
      <c r="H41" s="269"/>
      <c r="I41" s="275"/>
      <c r="J41" s="265"/>
      <c r="K41" s="263"/>
    </row>
    <row r="42" spans="1:13" s="118" customFormat="1" ht="12.75" customHeight="1">
      <c r="A42" s="119" t="s">
        <v>169</v>
      </c>
      <c r="B42" s="120">
        <v>29</v>
      </c>
      <c r="C42" s="271">
        <v>0</v>
      </c>
      <c r="D42" s="271">
        <v>0</v>
      </c>
      <c r="E42" s="271">
        <v>0</v>
      </c>
      <c r="F42" s="271">
        <v>0</v>
      </c>
      <c r="G42" s="271">
        <f>G39</f>
        <v>0</v>
      </c>
      <c r="H42" s="271">
        <v>0</v>
      </c>
      <c r="I42" s="275">
        <f>G42</f>
        <v>0</v>
      </c>
      <c r="J42" s="265"/>
      <c r="K42" s="263">
        <f>I42</f>
        <v>0</v>
      </c>
    </row>
    <row r="43" spans="1:13" s="118" customFormat="1">
      <c r="A43" s="119" t="s">
        <v>168</v>
      </c>
      <c r="B43" s="120">
        <v>30</v>
      </c>
      <c r="C43" s="271"/>
      <c r="D43" s="271"/>
      <c r="E43" s="271"/>
      <c r="F43" s="271"/>
      <c r="G43" s="271"/>
      <c r="H43" s="272"/>
      <c r="I43" s="275"/>
      <c r="J43" s="265"/>
      <c r="K43" s="263"/>
    </row>
    <row r="44" spans="1:13" s="118" customFormat="1">
      <c r="A44" s="119" t="s">
        <v>167</v>
      </c>
      <c r="B44" s="120">
        <v>31</v>
      </c>
      <c r="C44" s="263"/>
      <c r="D44" s="263"/>
      <c r="E44" s="263"/>
      <c r="F44" s="263"/>
      <c r="G44" s="263"/>
      <c r="H44" s="268">
        <f>'[81]форма 2'!F73</f>
        <v>2240455</v>
      </c>
      <c r="I44" s="275"/>
      <c r="J44" s="265"/>
      <c r="K44" s="263"/>
    </row>
    <row r="45" spans="1:13" s="118" customFormat="1">
      <c r="A45" s="119" t="s">
        <v>166</v>
      </c>
      <c r="B45" s="120">
        <v>32</v>
      </c>
      <c r="C45" s="271">
        <v>0</v>
      </c>
      <c r="D45" s="271">
        <v>0</v>
      </c>
      <c r="E45" s="271">
        <v>0</v>
      </c>
      <c r="F45" s="271">
        <v>0</v>
      </c>
      <c r="G45" s="271">
        <v>0</v>
      </c>
      <c r="H45" s="271">
        <f>H44</f>
        <v>2240455</v>
      </c>
      <c r="I45" s="275">
        <f>H45</f>
        <v>2240455</v>
      </c>
      <c r="J45" s="265"/>
      <c r="K45" s="263">
        <f>I45</f>
        <v>2240455</v>
      </c>
    </row>
    <row r="46" spans="1:13" s="118" customFormat="1">
      <c r="A46" s="123" t="s">
        <v>165</v>
      </c>
      <c r="B46" s="120">
        <v>33</v>
      </c>
      <c r="C46" s="263"/>
      <c r="D46" s="263"/>
      <c r="E46" s="263"/>
      <c r="F46" s="263"/>
      <c r="G46" s="263"/>
      <c r="H46" s="269"/>
      <c r="I46" s="275">
        <f>H46</f>
        <v>0</v>
      </c>
      <c r="J46" s="265"/>
      <c r="K46" s="263">
        <f>H46</f>
        <v>0</v>
      </c>
    </row>
    <row r="47" spans="1:13" s="118" customFormat="1">
      <c r="A47" s="123" t="s">
        <v>164</v>
      </c>
      <c r="B47" s="120">
        <v>34</v>
      </c>
      <c r="C47" s="269"/>
      <c r="D47" s="265"/>
      <c r="E47" s="276"/>
      <c r="F47" s="263"/>
      <c r="G47" s="263"/>
      <c r="H47" s="263"/>
      <c r="I47" s="275">
        <f>C47</f>
        <v>0</v>
      </c>
      <c r="J47" s="265"/>
      <c r="K47" s="263">
        <f>C47</f>
        <v>0</v>
      </c>
    </row>
    <row r="48" spans="1:13" s="118" customFormat="1">
      <c r="A48" s="125" t="s">
        <v>163</v>
      </c>
      <c r="B48" s="120">
        <v>35</v>
      </c>
      <c r="C48" s="263"/>
      <c r="D48" s="272"/>
      <c r="E48" s="263"/>
      <c r="F48" s="263"/>
      <c r="G48" s="263"/>
      <c r="H48" s="263"/>
      <c r="I48" s="275"/>
      <c r="J48" s="265"/>
      <c r="K48" s="263"/>
    </row>
    <row r="49" spans="1:13" s="118" customFormat="1">
      <c r="A49" s="125" t="s">
        <v>162</v>
      </c>
      <c r="B49" s="120">
        <v>36</v>
      </c>
      <c r="C49" s="271">
        <v>0</v>
      </c>
      <c r="D49" s="271">
        <v>0</v>
      </c>
      <c r="E49" s="271">
        <v>0</v>
      </c>
      <c r="F49" s="271">
        <v>0</v>
      </c>
      <c r="G49" s="271">
        <v>0</v>
      </c>
      <c r="H49" s="271">
        <v>0</v>
      </c>
      <c r="I49" s="275">
        <v>0</v>
      </c>
      <c r="J49" s="265"/>
      <c r="K49" s="263">
        <v>0</v>
      </c>
    </row>
    <row r="50" spans="1:13" s="118" customFormat="1">
      <c r="A50" s="125" t="s">
        <v>161</v>
      </c>
      <c r="B50" s="120">
        <v>37</v>
      </c>
      <c r="C50" s="263"/>
      <c r="D50" s="263"/>
      <c r="E50" s="263"/>
      <c r="F50" s="263"/>
      <c r="G50" s="263"/>
      <c r="H50" s="263"/>
      <c r="I50" s="275"/>
      <c r="J50" s="265"/>
      <c r="K50" s="263"/>
    </row>
    <row r="51" spans="1:13" s="118" customFormat="1">
      <c r="A51" s="125" t="s">
        <v>160</v>
      </c>
      <c r="B51" s="120">
        <v>38</v>
      </c>
      <c r="C51" s="263"/>
      <c r="D51" s="263"/>
      <c r="E51" s="263"/>
      <c r="F51" s="269"/>
      <c r="G51" s="269"/>
      <c r="H51" s="269"/>
      <c r="I51" s="275"/>
      <c r="J51" s="265"/>
      <c r="K51" s="263"/>
    </row>
    <row r="52" spans="1:13" s="118" customFormat="1">
      <c r="A52" s="125" t="s">
        <v>159</v>
      </c>
      <c r="B52" s="120">
        <v>39</v>
      </c>
      <c r="C52" s="263"/>
      <c r="D52" s="263"/>
      <c r="E52" s="269"/>
      <c r="F52" s="269"/>
      <c r="G52" s="269"/>
      <c r="H52" s="269"/>
      <c r="I52" s="275"/>
      <c r="J52" s="265"/>
      <c r="K52" s="263"/>
    </row>
    <row r="53" spans="1:13" s="118" customFormat="1" ht="15.75" customHeight="1">
      <c r="A53" s="127" t="s">
        <v>158</v>
      </c>
      <c r="B53" s="120">
        <v>40</v>
      </c>
      <c r="C53" s="267">
        <f>C35+C47</f>
        <v>63326461</v>
      </c>
      <c r="D53" s="267">
        <v>-2597522</v>
      </c>
      <c r="E53" s="267">
        <v>5822856</v>
      </c>
      <c r="F53" s="267">
        <v>2734447</v>
      </c>
      <c r="G53" s="271">
        <f>G35+G37</f>
        <v>0</v>
      </c>
      <c r="H53" s="267">
        <f>H35+H37+H45+H46+H52</f>
        <v>-5159252.9999999981</v>
      </c>
      <c r="I53" s="271">
        <f>C53+D53+E53+F53+G53+H53</f>
        <v>64126989</v>
      </c>
      <c r="J53" s="265"/>
      <c r="K53" s="277">
        <f>K35+K37+K42+K45+K46+K47+K52</f>
        <v>64126989</v>
      </c>
      <c r="M53" s="121"/>
    </row>
    <row r="54" spans="1:13">
      <c r="A54" s="65"/>
      <c r="C54" s="64"/>
      <c r="D54" s="64"/>
      <c r="E54" s="64"/>
      <c r="F54" s="64"/>
      <c r="G54" s="64"/>
      <c r="H54" s="64"/>
    </row>
    <row r="55" spans="1:13" s="27" customFormat="1" ht="14.25" customHeight="1">
      <c r="A55" s="129" t="s">
        <v>190</v>
      </c>
      <c r="B55" s="129"/>
      <c r="C55" s="129"/>
      <c r="D55" s="129"/>
      <c r="E55" s="129"/>
      <c r="F55" s="26"/>
      <c r="G55" s="26"/>
    </row>
    <row r="56" spans="1:13" s="27" customFormat="1" ht="13.5" customHeight="1">
      <c r="A56" s="29"/>
      <c r="B56" s="29"/>
      <c r="C56" s="29"/>
      <c r="D56" s="25"/>
      <c r="E56" s="95"/>
      <c r="F56" s="26"/>
      <c r="G56" s="26"/>
    </row>
    <row r="57" spans="1:13" s="27" customFormat="1" ht="13.5" customHeight="1">
      <c r="A57" s="29"/>
      <c r="B57" s="29"/>
      <c r="C57" s="29"/>
      <c r="D57" s="25"/>
      <c r="E57" s="95"/>
      <c r="F57" s="30"/>
    </row>
    <row r="58" spans="1:13" s="27" customFormat="1" ht="18.75" customHeight="1">
      <c r="A58" s="129" t="s">
        <v>281</v>
      </c>
      <c r="B58" s="129"/>
      <c r="C58" s="29"/>
      <c r="D58" s="25"/>
      <c r="E58" s="95"/>
    </row>
    <row r="59" spans="1:13" s="27" customFormat="1" ht="21" customHeight="1">
      <c r="A59" s="129"/>
      <c r="B59" s="129"/>
      <c r="C59" s="29"/>
      <c r="D59" s="25"/>
      <c r="E59" s="95"/>
    </row>
    <row r="60" spans="1:13" s="27" customFormat="1" ht="11.25" customHeight="1">
      <c r="A60" s="129" t="s">
        <v>279</v>
      </c>
      <c r="B60" s="129"/>
      <c r="C60" s="22"/>
      <c r="D60" s="29"/>
      <c r="E60" s="96"/>
    </row>
    <row r="61" spans="1:13" s="27" customFormat="1" ht="11.25" customHeight="1">
      <c r="A61" s="129"/>
      <c r="B61" s="129"/>
      <c r="C61" s="31"/>
      <c r="D61" s="22"/>
      <c r="E61" s="95"/>
    </row>
    <row r="62" spans="1:13" s="27" customFormat="1" ht="18" customHeight="1">
      <c r="A62" s="129" t="s">
        <v>280</v>
      </c>
      <c r="B62" s="129"/>
      <c r="C62" s="22"/>
      <c r="D62" s="29"/>
      <c r="E62" s="96"/>
    </row>
    <row r="63" spans="1:13" s="27" customFormat="1" ht="9.75" customHeight="1">
      <c r="A63" s="129"/>
      <c r="B63" s="129"/>
      <c r="C63" s="29"/>
      <c r="D63" s="22"/>
      <c r="E63" s="95"/>
    </row>
    <row r="64" spans="1:13" s="27" customFormat="1" ht="15">
      <c r="A64" s="129" t="s">
        <v>151</v>
      </c>
      <c r="B64" s="129"/>
      <c r="C64" s="31"/>
      <c r="D64" s="29"/>
      <c r="E64" s="95"/>
    </row>
    <row r="67" spans="1:11">
      <c r="C67" s="64"/>
      <c r="D67" s="64"/>
      <c r="E67" s="64"/>
      <c r="F67" s="64"/>
      <c r="G67" s="64"/>
      <c r="H67" s="64"/>
      <c r="I67" s="64"/>
      <c r="J67" s="64"/>
      <c r="K67" s="64"/>
    </row>
    <row r="75" spans="1:11">
      <c r="A75" s="42" t="s">
        <v>157</v>
      </c>
    </row>
  </sheetData>
  <mergeCells count="16">
    <mergeCell ref="A55:E55"/>
    <mergeCell ref="H1:J1"/>
    <mergeCell ref="A3:J3"/>
    <mergeCell ref="A4:J4"/>
    <mergeCell ref="A5:J5"/>
    <mergeCell ref="A6:J6"/>
    <mergeCell ref="A8:A9"/>
    <mergeCell ref="B8:B9"/>
    <mergeCell ref="C8:I8"/>
    <mergeCell ref="A63:B63"/>
    <mergeCell ref="A64:B64"/>
    <mergeCell ref="A58:B58"/>
    <mergeCell ref="A59:B59"/>
    <mergeCell ref="A60:B60"/>
    <mergeCell ref="A61:B61"/>
    <mergeCell ref="A62:B62"/>
  </mergeCells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lzhumagaliva</dc:creator>
  <cp:lastModifiedBy>Абдираман К. Гульназ</cp:lastModifiedBy>
  <cp:lastPrinted>2018-10-25T03:22:33Z</cp:lastPrinted>
  <dcterms:created xsi:type="dcterms:W3CDTF">2015-06-05T04:36:16Z</dcterms:created>
  <dcterms:modified xsi:type="dcterms:W3CDTF">2019-04-23T10:35:28Z</dcterms:modified>
</cp:coreProperties>
</file>