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nur.LOCAL\Desktop\Для Вадима\Фин.отчет для касе 2 кв-л 2017 г\"/>
    </mc:Choice>
  </mc:AlternateContent>
  <bookViews>
    <workbookView xWindow="240" yWindow="45" windowWidth="19440" windowHeight="7485" activeTab="2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52511"/>
</workbook>
</file>

<file path=xl/calcChain.xml><?xml version="1.0" encoding="utf-8"?>
<calcChain xmlns="http://schemas.openxmlformats.org/spreadsheetml/2006/main">
  <c r="D23" i="3" l="1"/>
  <c r="D27" i="3" l="1"/>
  <c r="D19" i="1"/>
  <c r="C18" i="3" s="1"/>
  <c r="D39" i="1"/>
  <c r="C19" i="3"/>
  <c r="C22" i="3"/>
  <c r="C20" i="3"/>
  <c r="C17" i="3"/>
  <c r="C25" i="1"/>
  <c r="C13" i="1"/>
  <c r="C16" i="1" s="1"/>
  <c r="D12" i="2"/>
  <c r="D16" i="2"/>
  <c r="C12" i="2"/>
  <c r="C16" i="2"/>
  <c r="C40" i="3" l="1"/>
  <c r="C15" i="3"/>
  <c r="D15" i="3"/>
  <c r="C11" i="3"/>
  <c r="C10" i="3"/>
  <c r="D21" i="3"/>
  <c r="D11" i="3"/>
  <c r="D10" i="3"/>
  <c r="D40" i="3"/>
  <c r="C46" i="3"/>
  <c r="D46" i="3"/>
  <c r="D9" i="2"/>
  <c r="D13" i="2" s="1"/>
  <c r="D17" i="2" s="1"/>
  <c r="D19" i="2" l="1"/>
  <c r="D21" i="2" s="1"/>
  <c r="D8" i="3"/>
  <c r="D16" i="3" s="1"/>
  <c r="D24" i="3" s="1"/>
  <c r="D28" i="3" s="1"/>
  <c r="D48" i="3" s="1"/>
  <c r="D51" i="3" s="1"/>
  <c r="D44" i="1" l="1"/>
  <c r="D32" i="1"/>
  <c r="D13" i="1"/>
  <c r="D16" i="1" s="1"/>
  <c r="C44" i="1"/>
  <c r="D37" i="1"/>
  <c r="C23" i="3" s="1"/>
  <c r="C37" i="1"/>
  <c r="C32" i="1"/>
  <c r="C49" i="1" s="1"/>
  <c r="D25" i="1"/>
  <c r="C26" i="1"/>
  <c r="E10" i="4"/>
  <c r="D14" i="4"/>
  <c r="C14" i="4"/>
  <c r="C16" i="4" s="1"/>
  <c r="E12" i="4"/>
  <c r="E13" i="4"/>
  <c r="D8" i="4"/>
  <c r="D16" i="4" s="1"/>
  <c r="E14" i="4" l="1"/>
  <c r="D45" i="1"/>
  <c r="D46" i="1" s="1"/>
  <c r="C45" i="1"/>
  <c r="C46" i="1" s="1"/>
  <c r="D26" i="1"/>
  <c r="E8" i="4"/>
  <c r="C22" i="4"/>
  <c r="C24" i="4" s="1"/>
  <c r="C9" i="2"/>
  <c r="C13" i="2" l="1"/>
  <c r="C17" i="2" s="1"/>
  <c r="E16" i="4"/>
  <c r="C47" i="1"/>
  <c r="D47" i="1"/>
  <c r="C8" i="3" l="1"/>
  <c r="C16" i="3" s="1"/>
  <c r="C24" i="3" s="1"/>
  <c r="C28" i="3" s="1"/>
  <c r="C48" i="3" s="1"/>
  <c r="C51" i="3" s="1"/>
  <c r="C19" i="2"/>
  <c r="C21" i="2" s="1"/>
  <c r="C23" i="2" l="1"/>
  <c r="D18" i="4"/>
  <c r="E18" i="4" l="1"/>
  <c r="E22" i="4" s="1"/>
  <c r="E24" i="4" s="1"/>
  <c r="D22" i="4"/>
  <c r="D24" i="4" s="1"/>
</calcChain>
</file>

<file path=xl/sharedStrings.xml><?xml version="1.0" encoding="utf-8"?>
<sst xmlns="http://schemas.openxmlformats.org/spreadsheetml/2006/main" count="154" uniqueCount="120">
  <si>
    <t>Дополнительно оплаченный капитал</t>
  </si>
  <si>
    <t>В тысячах тенге</t>
  </si>
  <si>
    <t xml:space="preserve">Активы </t>
  </si>
  <si>
    <t>Долгосрочные активы</t>
  </si>
  <si>
    <t>Нематериальные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</si>
  <si>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</si>
  <si>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</si>
  <si>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</si>
  <si>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</si>
  <si>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Денежные средства и их эквиваленты</t>
  </si>
  <si>
    <t>ВСЕГО АКТИВОВ</t>
  </si>
  <si>
    <t>Капитал</t>
  </si>
  <si>
    <t>Выпущенные акции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</si>
  <si>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</si>
  <si>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</si>
  <si>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</si>
  <si>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</si>
  <si>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</si>
  <si>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</si>
  <si>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</si>
  <si>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</si>
  <si>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</si>
  <si>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</si>
  <si>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</si>
  <si>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</si>
  <si>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</si>
  <si>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</si>
  <si>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–</t>
  </si>
  <si>
    <t>Административные расходы</t>
  </si>
  <si>
    <t>Амортизация дисконта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</si>
  <si>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</si>
  <si>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</si>
  <si>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</si>
  <si>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</si>
  <si>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</si>
  <si>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</si>
  <si>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</si>
  <si>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</si>
  <si>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</si>
  <si>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</si>
  <si>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</si>
  <si>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</si>
  <si>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</si>
  <si>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</si>
  <si>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</si>
  <si>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</si>
  <si>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</si>
  <si>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</si>
  <si>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</si>
  <si>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Выплата полученного процентного займа</t>
  </si>
  <si>
    <t>Чистое изменение в денежных средствах и их эквивалентах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</si>
  <si>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</si>
  <si>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</si>
  <si>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</si>
  <si>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</si>
  <si>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</si>
  <si>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</si>
  <si>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</si>
  <si>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</si>
  <si>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</si>
  <si>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</si>
  <si>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</si>
  <si>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</si>
  <si>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</si>
  <si>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</si>
  <si>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</si>
  <si>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</si>
  <si>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</si>
  <si>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</si>
  <si>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</si>
  <si>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Прочие операционные доходы (расходы)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</si>
  <si>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</si>
  <si>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</si>
  <si>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</si>
  <si>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</si>
  <si>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</si>
  <si>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Макишев М.М.</t>
  </si>
  <si>
    <t>ПРОМЕЖУТОЧНЫЙ ОТЧЕТ О ФИНАНСОВОМ ПОЛОЖЕНИИ</t>
  </si>
  <si>
    <t>Основные средства</t>
  </si>
  <si>
    <t>Незавершенное строительство</t>
  </si>
  <si>
    <t>Инвестиционное имущество</t>
  </si>
  <si>
    <t>Прочие долгосрочные активы</t>
  </si>
  <si>
    <t>Финансовые активы, удерживаемые до погашения</t>
  </si>
  <si>
    <t>Дебиторская задолженность</t>
  </si>
  <si>
    <t>Переплата по КПН</t>
  </si>
  <si>
    <t>Нераспределенная прибыль</t>
  </si>
  <si>
    <t>Отложенные налоговые обязательства</t>
  </si>
  <si>
    <t>Прочие финансовые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</si>
  <si>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</si>
  <si>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</si>
  <si>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</si>
  <si>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</si>
  <si>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Изменения в прочих текущих обязательств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</si>
  <si>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</si>
  <si>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</si>
  <si>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</si>
  <si>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</si>
  <si>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Займы, выданные</t>
  </si>
  <si>
    <t>Погашение займа, выданного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</si>
  <si>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</si>
  <si>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</si>
  <si>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</si>
  <si>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</si>
  <si>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</si>
  <si>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Колыхайлова И.В.</t>
  </si>
  <si>
    <t>31 декабря 2016 года</t>
  </si>
  <si>
    <t>На 1 января 2016 года</t>
  </si>
  <si>
    <t>На 31 декабря 2016 года</t>
  </si>
  <si>
    <t>Реализация прочих финансовых апктивов</t>
  </si>
  <si>
    <t>Выплаченные  проценты</t>
  </si>
  <si>
    <t>Денежные средства и их эквиваленты на 1 января 2017 г.</t>
  </si>
  <si>
    <t>За 1 полугодие , закончивщиеся 30 июня  2017 года</t>
  </si>
  <si>
    <t>По состоянию на 30   июня  2017 года</t>
  </si>
  <si>
    <t>30  июня   2017 года</t>
  </si>
  <si>
    <t>30  июня 2017 г.</t>
  </si>
  <si>
    <t>30  июня 2016 г.</t>
  </si>
  <si>
    <t>30   июня   2017 года</t>
  </si>
  <si>
    <t>30  июня  2016 года</t>
  </si>
  <si>
    <t>На 30  июня   2017  года</t>
  </si>
  <si>
    <t>Прочие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</si>
</sst>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_);_(* \(#,##0\);_(* &quot;-&quot;_);_(@_)"/>
    <numFmt numFmtId="166" formatCode="[$-409]d\-mmm\-yy;@"/>
    <numFmt numFmtId="167" formatCode="_(* #,##0_);_(* \(#,##0\);_(* \-_);_(@_)"/>
    <numFmt numFmtId="168" formatCode="_-* #,##0.00_-;\-* #,##0.00_-;_-* &quot;-&quot;??_-;_-@_-"/>
    <numFmt numFmtId="169" formatCode="[$$-409]#,##0_ ;[Red]\-[$$-409]#,##0\ "/>
    <numFmt numFmtId="170" formatCode="_ * #,##0_ ;_ * \-#,##0_ ;_ * &quot;-&quot;_ ;_ @_ "/>
    <numFmt numFmtId="171" formatCode="_-* #,##0\ _?_._-;\-* #,##0\ _?_._-;_-* &quot;-&quot;\ _?_._-;_-@_-"/>
    <numFmt numFmtId="172" formatCode="#"/>
    <numFmt numFmtId="173" formatCode="_-* #,##0.00\ _?_._-;\-* #,##0.00\ _?_._-;_-* &quot;-&quot;??\ _?_._-;_-@_-"/>
    <numFmt numFmtId="174" formatCode="0.000000"/>
    <numFmt numFmtId="175" formatCode="&quot;$&quot;#,##0.0_);[Red]\(&quot;$&quot;#,##0.0\)"/>
    <numFmt numFmtId="176" formatCode="&quot;р.&quot;#,##0.0_);[Red]\(&quot;р.&quot;#,##0.0\)"/>
    <numFmt numFmtId="177" formatCode="&quot;$&quot;\ \ #,##0_);[Red]\(&quot;$&quot;\ \ #,##0\)"/>
    <numFmt numFmtId="178" formatCode="&quot;р.&quot;\ \ #,##0_);[Red]\(&quot;р.&quot;\ \ #,##0\)"/>
    <numFmt numFmtId="179" formatCode="#,##0_);[Red]\(#,##0\);\-"/>
    <numFmt numFmtId="180" formatCode="#,##0.00000___;"/>
    <numFmt numFmtId="181" formatCode="&quot;$&quot;#,##0_);[Red]\(&quot;$&quot;#,##0\)"/>
    <numFmt numFmtId="182" formatCode="&quot;$&quot;#,##0.00;\-&quot;$&quot;#,##0.00"/>
    <numFmt numFmtId="183" formatCode="&quot;р.&quot;#,##0.00;\-&quot;р.&quot;#,##0.00"/>
    <numFmt numFmtId="184" formatCode="0.0_%;\(0.0\)%;\ \-\ \ \ "/>
    <numFmt numFmtId="185" formatCode="#,###.000000_);\(#,##0.000000\);\ \-\ _ "/>
    <numFmt numFmtId="186" formatCode="&quot;$&quot;\ \ #,##0.0_);[Red]\(&quot;$&quot;\ \ #,##0.0\)"/>
    <numFmt numFmtId="187" formatCode="&quot;р.&quot;\ \ #,##0.0_);[Red]\(&quot;р.&quot;\ \ #,##0.0\)"/>
    <numFmt numFmtId="188" formatCode="&quot;$&quot;\ \ #,##0.00_);[Red]\(&quot;$&quot;\ \ #,##0.00\)"/>
    <numFmt numFmtId="189" formatCode="&quot;р.&quot;\ \ #,##0.00_);[Red]\(&quot;р.&quot;\ \ #,##0.00\)"/>
    <numFmt numFmtId="190" formatCode="#,##0_);\(#,##0\);_ \-\ \ "/>
    <numFmt numFmtId="191" formatCode="&quot;$&quot;#,##0;[Red]\-&quot;$&quot;#,##0"/>
    <numFmt numFmtId="192" formatCode="&quot;р.&quot;#,##0;[Red]\-&quot;р.&quot;#,##0"/>
    <numFmt numFmtId="193" formatCode="&quot;$&quot;#,##0.00_);[Red]\(&quot;$&quot;#,##0.00\)"/>
    <numFmt numFmtId="194" formatCode="&quot;$&quot;#,##0.00;[Red]\-&quot;$&quot;#,##0.00"/>
    <numFmt numFmtId="195" formatCode="&quot;р.&quot;#,##0.00;[Red]\-&quot;р.&quot;#,##0.00"/>
    <numFmt numFmtId="196" formatCode="#,##0___);\(#,##0\);___-\ \ "/>
    <numFmt numFmtId="197" formatCode="#,##0.0_);\(#,##0.0\)"/>
    <numFmt numFmtId="198" formatCode="&quot;£&quot;_(#,##0.00_);&quot;£&quot;\(#,##0.00\)"/>
    <numFmt numFmtId="199" formatCode="&quot;$&quot;_(#,##0.00_);&quot;$&quot;\(#,##0.00\)"/>
    <numFmt numFmtId="200" formatCode="&quot;р.&quot;_(#,##0.00_);&quot;р.&quot;\(#,##0.00\)"/>
    <numFmt numFmtId="201" formatCode="#,##0.0_)\x;\(#,##0.0\)\x"/>
    <numFmt numFmtId="202" formatCode="#,##0.0_)_x;\(#,##0.0\)_x"/>
    <numFmt numFmtId="203" formatCode="#,##0_);\(#,##0\);0_)"/>
    <numFmt numFmtId="204" formatCode="0.0_)\%;\(0.0\)\%"/>
    <numFmt numFmtId="205" formatCode="#,##0.0_)_%;\(#,##0.0\)_%"/>
    <numFmt numFmtId="206" formatCode="#,##0;\(#,##0\)"/>
    <numFmt numFmtId="207" formatCode="_(&quot;$&quot;* #,##0.00_);_(&quot;$&quot;* \(#,##0.00\);_(&quot;$&quot;* &quot;-&quot;??_);_(@_)"/>
    <numFmt numFmtId="208" formatCode="\£\ #,##0_);[Red]\(\£\ #,##0\)"/>
    <numFmt numFmtId="209" formatCode="\¥\ #,##0_);[Red]\(\¥\ #,##0\)"/>
    <numFmt numFmtId="210" formatCode="_-* #,##0\ &quot;р.&quot;_-;\-* #,##0\ &quot;р.&quot;_-;_-* &quot;-&quot;\ &quot;р.&quot;_-;_-@_-"/>
    <numFmt numFmtId="211" formatCode="_-* #,##0\ &quot;$&quot;_-;\-* #,##0\ &quot;$&quot;_-;_-* &quot;-&quot;\ &quot;$&quot;_-;_-@_-"/>
    <numFmt numFmtId="212" formatCode="0.0"/>
    <numFmt numFmtId="213" formatCode="#,##0_);\(#,##0\);&quot;- &quot;"/>
    <numFmt numFmtId="214" formatCode="#,##0.0_);\(#,##0.0\);&quot;- &quot;"/>
    <numFmt numFmtId="215" formatCode="#,##0.00_);\(#,##0.00\);&quot;- &quot;"/>
    <numFmt numFmtId="216" formatCode="000"/>
    <numFmt numFmtId="217" formatCode="0.000%"/>
    <numFmt numFmtId="218" formatCode="&quot;$&quot;#,##0_);\(&quot;$&quot;#,##0\)"/>
    <numFmt numFmtId="219" formatCode="General_)"/>
    <numFmt numFmtId="220" formatCode="\•\ \ @"/>
    <numFmt numFmtId="221" formatCode="yyyy"/>
    <numFmt numFmtId="222" formatCode="0.000"/>
    <numFmt numFmtId="223" formatCode="#\ ##0_.\ &quot;zі&quot;\ 00\ &quot;gr&quot;;\(#\ ##0.00\z\і\)"/>
    <numFmt numFmtId="224" formatCode="&quot;\&quot;#,##0.00;[Red]&quot;\&quot;\-#,##0.00"/>
    <numFmt numFmtId="225" formatCode="#,##0.000_);\(#,##0.000\)"/>
    <numFmt numFmtId="226" formatCode="#\ ##0&quot;zі&quot;00&quot;gr&quot;;\(#\ ##0.00\z\і\)"/>
    <numFmt numFmtId="227" formatCode="_-&quot;р.&quot;* #,##0.00_-;\-&quot;р.&quot;* #,##0.00_-;_-&quot;р.&quot;* &quot;-&quot;??_-;_-@_-"/>
    <numFmt numFmtId="228" formatCode="&quot;р.&quot;#,\);\(&quot;р.&quot;#,##0\)"/>
    <numFmt numFmtId="229" formatCode="0.0%;\(0.0%\)"/>
    <numFmt numFmtId="230" formatCode="&quot;$&quot;#,\);\(&quot;$&quot;#,##0\)"/>
    <numFmt numFmtId="231" formatCode="_-* #,##0\ _K_c_-;\-* #,##0\ _K_c_-;_-* &quot;-&quot;\ _K_c_-;_-@_-"/>
    <numFmt numFmtId="232" formatCode="_-* #,##0.00\ _K_c_-;\-* #,##0.00\ _K_c_-;_-* &quot;-&quot;??\ _K_c_-;_-@_-"/>
    <numFmt numFmtId="233" formatCode="0.000_)"/>
    <numFmt numFmtId="234" formatCode="#,##0_)_%;\(#,##0\)_%;"/>
    <numFmt numFmtId="235" formatCode="#,##0.000\);[Red]\(#,##0.000\)"/>
    <numFmt numFmtId="236" formatCode="_._.* #,##0.0_)_%;_._.* \(#,##0.0\)_%"/>
    <numFmt numFmtId="237" formatCode="#,##0.0_)_%;\(#,##0.0\)_%;\ \ .0_)_%"/>
    <numFmt numFmtId="238" formatCode="_._.* #,##0.00_)_%;_._.* \(#,##0.00\)_%"/>
    <numFmt numFmtId="239" formatCode="#,##0.00_)_%;\(#,##0.00\)_%;\ \ .00_)_%"/>
    <numFmt numFmtId="240" formatCode="_._.* #,##0.000_)_%;_._.* \(#,##0.000\)_%"/>
    <numFmt numFmtId="241" formatCode="#,##0.000_)_%;\(#,##0.000\)_%;\ \ .000_)_%"/>
    <numFmt numFmtId="242" formatCode="_-* #,##0_-;\-* #,##0_-;_-* &quot;-&quot;_-;_-@_-"/>
    <numFmt numFmtId="243" formatCode="_(* #,##0.00_);_(* \(#,##0.00\);_(* &quot;-&quot;??_);_(@_)"/>
    <numFmt numFmtId="244" formatCode="_(* #,##0.00_);_(* \(#,##0.00\);_(* \-??_);_(@_)"/>
    <numFmt numFmtId="245" formatCode="_(&quot;$&quot;* #,##0_);_(&quot;$&quot;* \(#,##0\);_(&quot;$&quot;* &quot;-&quot;_);_(@_)"/>
    <numFmt numFmtId="246" formatCode="_(* #,##0.0_);_(* \(#,##0.0\);_(* &quot;-&quot;?_);_(@_)"/>
    <numFmt numFmtId="247" formatCode="_._.* \(#,##0\)_%;_._.* #,##0_)_%;_._.* 0_)_%;_._.@_)_%"/>
    <numFmt numFmtId="248" formatCode="_._.&quot;р.&quot;* \(#,##0\)_%;_._.&quot;р.&quot;* #,##0_)_%;_._.&quot;р.&quot;* 0_)_%;_._.@_)_%"/>
    <numFmt numFmtId="249" formatCode="* \(#,##0\);* #,##0_);&quot;-&quot;??_);@"/>
    <numFmt numFmtId="250" formatCode="&quot;р.&quot;* #,##0_)_%;&quot;р.&quot;* \(#,##0\)_%;&quot;р.&quot;* &quot;-&quot;??_)_%;@_)_%"/>
    <numFmt numFmtId="251" formatCode="_(&quot;Rp.&quot;* #,##0_);_(&quot;Rp.&quot;* \(#,##0\);_(&quot;Rp.&quot;* &quot;-&quot;_);_(@_)"/>
    <numFmt numFmtId="252" formatCode="00000"/>
    <numFmt numFmtId="253" formatCode="_._.&quot;р.&quot;* #,##0.0_)_%;_._.&quot;р.&quot;* \(#,##0.0\)_%"/>
    <numFmt numFmtId="254" formatCode="&quot;р.&quot;* #,##0.0_)_%;&quot;р.&quot;* \(#,##0.0\)_%;&quot;р.&quot;* \ .0_)_%"/>
    <numFmt numFmtId="255" formatCode="_._.&quot;р.&quot;* #,##0.00_)_%;_._.&quot;р.&quot;* \(#,##0.00\)_%"/>
    <numFmt numFmtId="256" formatCode="&quot;р.&quot;* #,##0.00_)_%;&quot;р.&quot;* \(#,##0.00\)_%;&quot;р.&quot;* \ .00_)_%"/>
    <numFmt numFmtId="257" formatCode="_._.&quot;р.&quot;* #,##0.000_)_%;_._.&quot;р.&quot;* \(#,##0.000\)_%"/>
    <numFmt numFmtId="258" formatCode="&quot;р.&quot;* #,##0.000_)_%;&quot;р.&quot;* \(#,##0.000\)_%;&quot;р.&quot;* \ .000_)_%"/>
    <numFmt numFmtId="259" formatCode="\ \ _•\–\ \ \ \ @"/>
    <numFmt numFmtId="260" formatCode="mmmm\ d\,\ yyyy"/>
    <numFmt numFmtId="261" formatCode="* #,##0_);* \(#,##0\);&quot;-&quot;??_);@"/>
    <numFmt numFmtId="262" formatCode="[$-419]d\ mmm\ yy;@"/>
    <numFmt numFmtId="263" formatCode="\U\S\$#,##0.00;\(\U\S\$#,##0.00\)"/>
    <numFmt numFmtId="264" formatCode="&quot;$&quot;* #,##0.00_);\(#,##0.00\);&quot;- &quot;"/>
    <numFmt numFmtId="265" formatCode="&quot;р.&quot;* #,##0.00_);\(#,##0.00\);&quot;- &quot;"/>
    <numFmt numFmtId="266" formatCode="_-* #,##0\ _z_3_-;\-* #,##0\ _z_3_-;_-* &quot;-&quot;\ _z_3_-;_-@_-"/>
    <numFmt numFmtId="267" formatCode="_-* #,##0.00\ _z_3_-;\-* #,##0.00\ _z_3_-;_-* &quot;-&quot;??\ _z_3_-;_-@_-"/>
    <numFmt numFmtId="268" formatCode="_(* #,##0_);_(* \(#,##0\);_(* &quot;&quot;_);_(@_)"/>
    <numFmt numFmtId="269" formatCode="_([$€]* #,##0.00_);_([$€]* \(#,##0.00\);_([$€]* &quot;-&quot;??_);_(@_)"/>
    <numFmt numFmtId="270" formatCode="_-* #,##0.00[$€-1]_-;\-* #,##0.00[$€-1]_-;_-* &quot;-&quot;??[$€-1]_-"/>
    <numFmt numFmtId="271" formatCode="[Magenta]&quot;Err&quot;;[Magenta]&quot;Err&quot;;[Blue]&quot;OK&quot;;[Black]@"/>
    <numFmt numFmtId="272" formatCode="0.0_)%;[Red]\(0.0%\);0.0_)%"/>
    <numFmt numFmtId="273" formatCode="#,##0_);[Red]\(#,##0\);\-_)"/>
    <numFmt numFmtId="274" formatCode="#,##0\ ;\(#,##0\)"/>
    <numFmt numFmtId="275" formatCode="#,##0\ \ ;\(#,##0\)\ ;\—\ \ \ \ "/>
    <numFmt numFmtId="276" formatCode="_(* #,##0_);_(* \(#,##0\);_(* &quot;-&quot;??_);_(@_)"/>
    <numFmt numFmtId="277" formatCode="&quot;Rp.&quot;#,##0.00_);\(&quot;Rp.&quot;#,##0.00\)"/>
    <numFmt numFmtId="278" formatCode="&quot;FRF&quot;* #,##0.00_);\(#,##0.00\);&quot;- &quot;"/>
    <numFmt numFmtId="279" formatCode="0.0%"/>
    <numFmt numFmtId="280" formatCode="0;[Red]0"/>
    <numFmt numFmtId="281" formatCode="&quot;$&quot;#,##0\ ;\-&quot;$&quot;#,##0"/>
    <numFmt numFmtId="282" formatCode="&quot;р.&quot;#,##0\ ;\-&quot;р.&quot;#,##0"/>
    <numFmt numFmtId="283" formatCode="&quot;$&quot;#,##0.00\ ;\(&quot;$&quot;#,##0.00\)"/>
    <numFmt numFmtId="284" formatCode="&quot;р.&quot;#,##0.00\ ;\(&quot;р.&quot;#,##0.00\)"/>
    <numFmt numFmtId="285" formatCode="0.00000"/>
    <numFmt numFmtId="286" formatCode="#,##0;[Red]&quot;-&quot;#,##0"/>
    <numFmt numFmtId="287" formatCode="_-* #,##0\ _P_t_s_-;\-* #,##0\ _P_t_s_-;_-* &quot;-&quot;\ _P_t_s_-;_-@_-"/>
    <numFmt numFmtId="288" formatCode="_ * #,##0.00_ ;_ * \-#,##0.00_ ;_ * &quot;-&quot;??_ ;_ @_ "/>
    <numFmt numFmtId="289" formatCode="_(&quot;R$ &quot;* #,##0_);_(&quot;R$ &quot;* \(#,##0\);_(&quot;R$ &quot;* &quot;-&quot;_);_(@_)"/>
    <numFmt numFmtId="290" formatCode="_(&quot;R$ &quot;* #,##0.00_);_(&quot;R$ &quot;* \(#,##0.00\);_(&quot;R$ &quot;* &quot;-&quot;??_);_(@_)"/>
    <numFmt numFmtId="291" formatCode="_-* #,##0\ &quot;Pts&quot;_-;\-* #,##0\ &quot;Pts&quot;_-;_-* &quot;-&quot;\ &quot;Pts&quot;_-;_-@_-"/>
    <numFmt numFmtId="292" formatCode="_-* #,##0.00\ &quot;Pts&quot;_-;\-* #,##0.00\ &quot;Pts&quot;_-;_-* &quot;-&quot;??\ &quot;Pts&quot;_-;_-@_-"/>
    <numFmt numFmtId="293" formatCode="#,##0.0\x_);\(#,##0.0\x\);#,##0.0\x_);@_)"/>
    <numFmt numFmtId="294" formatCode="0.00_)"/>
    <numFmt numFmtId="295" formatCode="_-* #,##0\ _d_._-;\-* #,##0\ _d_._-;_-* &quot;-&quot;\ _d_._-;_-@_-"/>
    <numFmt numFmtId="296" formatCode="_-* #,##0.00\ _d_._-;\-* #,##0.00\ _d_._-;_-* &quot;-&quot;??\ _d_._-;_-@_-"/>
    <numFmt numFmtId="297" formatCode="_-* #,##0\ _đ_._-;\-* #,##0\ _đ_._-;_-* &quot;-&quot;\ _đ_._-;_-@_-"/>
    <numFmt numFmtId="298" formatCode="_-* #,##0.00\ _đ_._-;\-* #,##0.00\ _đ_._-;_-* &quot;-&quot;??\ _đ_._-;_-@_-"/>
    <numFmt numFmtId="299" formatCode="_-* #,##0_d_._-;\-* #,##0_d_._-;_-* &quot;-&quot;_d_._-;_-@_-"/>
    <numFmt numFmtId="300" formatCode="_-* #,##0.00_d_._-;\-* #,##0.00_d_._-;_-* &quot;-&quot;??_d_._-;_-@_-"/>
    <numFmt numFmtId="301" formatCode="\$#,##0_);[Red]\(\$#,##0\)"/>
    <numFmt numFmtId="302" formatCode="_-* #,##0.0000\ &quot;р.&quot;_-;\-* #,##0.0000\ &quot;р.&quot;_-;_-* &quot;-&quot;??\ &quot;р.&quot;_-;_-@_-"/>
    <numFmt numFmtId="303" formatCode="0.00000%"/>
    <numFmt numFmtId="304" formatCode="_-* #,##0.00000\ &quot;р.&quot;_-;\-* #,##0.00000\ &quot;р.&quot;_-;_-* &quot;-&quot;??\ &quot;р.&quot;_-;_-@_-"/>
    <numFmt numFmtId="305" formatCode="0.0000000%"/>
    <numFmt numFmtId="306" formatCode="0_)%;\(0\)%"/>
    <numFmt numFmtId="307" formatCode="_._._(* 0_)%;_._.* \(0\)%"/>
    <numFmt numFmtId="308" formatCode="_(0_)%;\(0\)%"/>
    <numFmt numFmtId="309" formatCode="0%_);\(0%\)"/>
    <numFmt numFmtId="310" formatCode="#,##0.000"/>
    <numFmt numFmtId="311" formatCode="_-* #,##0\ _$_-;\-* #,##0\ _$_-;_-* &quot;-&quot;\ _$_-;_-@_-"/>
    <numFmt numFmtId="312" formatCode="_(0.0_)%;\(0.0\)%"/>
    <numFmt numFmtId="313" formatCode="_._._(* 0.0_)%;_._.* \(0.0\)%"/>
    <numFmt numFmtId="314" formatCode="_._._(* 0.00_)%;_._.* \(0.00\)%"/>
    <numFmt numFmtId="315" formatCode="_(0.000_)%;\(0.000\)%"/>
    <numFmt numFmtId="316" formatCode="_._._(* 0.000_)%;_._.* \(0.000\)%"/>
    <numFmt numFmtId="317" formatCode="#,##0.0\%_);\(#,##0.0\%\);#,##0.0\%_);@_)"/>
    <numFmt numFmtId="318" formatCode="\+0.0;\-0.0"/>
    <numFmt numFmtId="319" formatCode="\+0.0%;\-0.0%"/>
    <numFmt numFmtId="320" formatCode="#,##0______;;&quot;------------      &quot;"/>
    <numFmt numFmtId="321" formatCode="mm/dd/yy"/>
    <numFmt numFmtId="322" formatCode="\ #,##0;[Red]\-#,##0"/>
    <numFmt numFmtId="323" formatCode="&quot;р.&quot;#,##0"/>
    <numFmt numFmtId="324" formatCode="\_x0000_\_x0000__(* #,##0_);_(* \(#,##0\);_(* &quot;-&quot;_);_(@"/>
    <numFmt numFmtId="325" formatCode="\_x0000_\_x0000__(* #,##0.00_);_(* \(#,##0.00\);_(* &quot;-&quot;??_);_(@"/>
    <numFmt numFmtId="326" formatCode="\_x0000_\_x0000__(&quot;р.&quot;* #,##0_);_(&quot;р.&quot;* \(#,##0\);_(&quot;р.&quot;* &quot;-&quot;_);_(@"/>
    <numFmt numFmtId="327" formatCode="\_x0000_\_x0000__(&quot;р.&quot;* #,##0.00_);_(&quot;р.&quot;* \(#,##0.00\);_(&quot;р.&quot;* &quot;-&quot;??_);_(@"/>
    <numFmt numFmtId="328" formatCode="&quot;р.&quot;#,\);\(&quot;р.&quot;#,\)"/>
    <numFmt numFmtId="329" formatCode="#\ ##0&quot;zі&quot;_.00&quot;gr&quot;;\(#\ ##0.00\z\і\)"/>
    <numFmt numFmtId="330" formatCode="&quot;$&quot;#,\);\(&quot;$&quot;#,\)"/>
    <numFmt numFmtId="331" formatCode="&quot;р.&quot;#,;\(&quot;р.&quot;#,\)"/>
    <numFmt numFmtId="332" formatCode="#\ ##0&quot;zі&quot;.00&quot;gr&quot;;\(#\ ##0&quot;zі&quot;.00&quot;gr&quot;\)"/>
    <numFmt numFmtId="333" formatCode="&quot;$&quot;#,;\(&quot;$&quot;#,\)"/>
    <numFmt numFmtId="334" formatCode="_(#,##0_);_(\(#,##0\);_(\ &quot;&quot;_);_(@_)"/>
    <numFmt numFmtId="335" formatCode="_(#,##0_);_(\(#,##0\);_(&quot;&quot;_);_(@_)"/>
    <numFmt numFmtId="336" formatCode="&quot;TRL&quot;* #,##0.0_);\(\T\R\L#,##0.0\);&quot;- &quot;\ "/>
    <numFmt numFmtId="337" formatCode="#,##0.00;[Red]&quot;-&quot;#,##0.00"/>
    <numFmt numFmtId="338" formatCode="#,##0.000_);[Red]\(#,##0.000\);\-_)"/>
    <numFmt numFmtId="339" formatCode="#,##0\ &quot;kr&quot;;[Red]\-#,##0\ &quot;kr&quot;"/>
    <numFmt numFmtId="340" formatCode="_-* #,##0.00_р_._-;\-* #,##0.00_р_._-;_-* &quot;-&quot;?_р_._-;_-@_-"/>
    <numFmt numFmtId="341" formatCode="#,##0.00\ &quot;kr&quot;;[Red]\-#,##0.00\ &quot;kr&quot;"/>
    <numFmt numFmtId="342" formatCode="_-* #,##0.00\ _T_L_-;\-* #,##0.00\ _T_L_-;_-* &quot;-&quot;??\ _T_L_-;_-@_-"/>
    <numFmt numFmtId="343" formatCode="#,##0.000_ ;\-#,##0.000\ "/>
    <numFmt numFmtId="344" formatCode="#,##0.00_ ;[Red]\-#,##0.00\ "/>
    <numFmt numFmtId="345" formatCode="\_x0000_\_x0000__(&quot;$&quot;* #,##0_);_(&quot;$&quot;* \(#,##0\);_(&quot;$&quot;* &quot;-&quot;_);_(@"/>
    <numFmt numFmtId="346" formatCode="\_x0000_\_x0000__(&quot;$&quot;* #,##0.00_);_(&quot;$&quot;* \(#,##0.00\);_(&quot;$&quot;* &quot;-&quot;??_);_(@"/>
    <numFmt numFmtId="347" formatCode="#,##0_ ;[Red]\-#,##0\ "/>
    <numFmt numFmtId="348" formatCode="_-* #,##0.00\ _р_._-;\-* #,##0.00\ _р_._-;_-* &quot;-&quot;??\ _р_._-;_-@_-"/>
    <numFmt numFmtId="349" formatCode="_-&quot;£&quot;* #,##0_-;\-&quot;£&quot;* #,##0_-;_-&quot;£&quot;* &quot;-&quot;_-;_-@_-"/>
    <numFmt numFmtId="350" formatCode="&quot;£&quot;#,##0;[Red]\-&quot;£&quot;#,##0"/>
    <numFmt numFmtId="351" formatCode="\£#,##0.00_);[Red]&quot;(£&quot;#,##0.00\)"/>
    <numFmt numFmtId="352" formatCode="&quot;\&quot;#,##0;[Red]&quot;\&quot;\-#,##0"/>
    <numFmt numFmtId="353" formatCode="_(* #,##0.00_);_(* \(#,##0.00\);_(* \-_);_(@_)"/>
  </numFmts>
  <fonts count="25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69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0" fillId="0" borderId="0"/>
    <xf numFmtId="17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1" fontId="9" fillId="0" borderId="0" applyFont="0" applyFill="0" applyBorder="0" applyAlignment="0" applyProtection="0"/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2" fontId="14" fillId="0" borderId="0">
      <protection locked="0"/>
    </xf>
    <xf numFmtId="172" fontId="14" fillId="0" borderId="0">
      <protection locked="0"/>
    </xf>
    <xf numFmtId="0" fontId="9" fillId="0" borderId="0"/>
    <xf numFmtId="173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1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4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1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1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3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1" fillId="0" borderId="0"/>
    <xf numFmtId="0" fontId="21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3" fillId="0" borderId="0"/>
    <xf numFmtId="0" fontId="21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3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3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1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/>
    <xf numFmtId="0" fontId="22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193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22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3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3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3" fillId="0" borderId="0"/>
    <xf numFmtId="0" fontId="25" fillId="0" borderId="0"/>
    <xf numFmtId="180" fontId="2" fillId="0" borderId="0" applyFont="0" applyFill="0" applyBorder="0" applyAlignment="0" applyProtection="0"/>
    <xf numFmtId="0" fontId="23" fillId="0" borderId="0"/>
    <xf numFmtId="180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0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2" fillId="0" borderId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196" fontId="2" fillId="0" borderId="0" applyFont="0" applyFill="0" applyBorder="0" applyAlignment="0" applyProtection="0"/>
    <xf numFmtId="0" fontId="22" fillId="0" borderId="0"/>
    <xf numFmtId="196" fontId="2" fillId="0" borderId="0" applyFont="0" applyFill="0" applyBorder="0" applyAlignment="0" applyProtection="0"/>
    <xf numFmtId="0" fontId="22" fillId="0" borderId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74" fontId="20" fillId="0" borderId="0">
      <alignment horizontal="left" wrapText="1"/>
    </xf>
    <xf numFmtId="174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74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4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74" fontId="20" fillId="0" borderId="0">
      <alignment horizontal="left" wrapText="1"/>
    </xf>
    <xf numFmtId="174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74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0" fillId="0" borderId="0">
      <alignment horizontal="left" wrapText="1"/>
    </xf>
    <xf numFmtId="0" fontId="7" fillId="0" borderId="0"/>
    <xf numFmtId="174" fontId="2" fillId="0" borderId="0">
      <alignment horizontal="left" wrapText="1"/>
    </xf>
    <xf numFmtId="0" fontId="29" fillId="0" borderId="0"/>
    <xf numFmtId="0" fontId="29" fillId="0" borderId="0"/>
    <xf numFmtId="197" fontId="2" fillId="0" borderId="0" applyFont="0" applyFill="0" applyBorder="0" applyAlignment="0" applyProtection="0"/>
    <xf numFmtId="0" fontId="28" fillId="0" borderId="0"/>
    <xf numFmtId="174" fontId="20" fillId="0" borderId="0">
      <alignment horizontal="left" wrapText="1"/>
    </xf>
    <xf numFmtId="174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74" fontId="20" fillId="0" borderId="0">
      <alignment horizontal="left" wrapText="1"/>
    </xf>
    <xf numFmtId="174" fontId="20" fillId="0" borderId="0">
      <alignment horizontal="left" wrapText="1"/>
    </xf>
    <xf numFmtId="174" fontId="20" fillId="0" borderId="0">
      <alignment horizontal="left" wrapText="1"/>
    </xf>
    <xf numFmtId="174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74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74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74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74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66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74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74" fontId="20" fillId="0" borderId="0">
      <alignment horizontal="left" wrapText="1"/>
    </xf>
    <xf numFmtId="0" fontId="29" fillId="0" borderId="0"/>
    <xf numFmtId="0" fontId="28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74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74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03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74" fontId="2" fillId="0" borderId="0">
      <alignment horizontal="left" wrapText="1"/>
    </xf>
    <xf numFmtId="0" fontId="29" fillId="0" borderId="0"/>
    <xf numFmtId="174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06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74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74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74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20" fillId="0" borderId="0">
      <alignment horizontal="left" wrapText="1"/>
    </xf>
    <xf numFmtId="174" fontId="20" fillId="0" borderId="0">
      <alignment horizontal="left" wrapText="1"/>
    </xf>
    <xf numFmtId="174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74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74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66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44" fontId="35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44" fontId="35" fillId="0" borderId="0">
      <protection locked="0"/>
    </xf>
    <xf numFmtId="44" fontId="36" fillId="0" borderId="0">
      <protection locked="0"/>
    </xf>
    <xf numFmtId="207" fontId="35" fillId="0" borderId="0">
      <protection locked="0"/>
    </xf>
    <xf numFmtId="44" fontId="35" fillId="0" borderId="0">
      <protection locked="0"/>
    </xf>
    <xf numFmtId="207" fontId="35" fillId="0" borderId="0">
      <protection locked="0"/>
    </xf>
    <xf numFmtId="207" fontId="35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44" fontId="36" fillId="0" borderId="0">
      <protection locked="0"/>
    </xf>
    <xf numFmtId="44" fontId="35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44" fontId="35" fillId="0" borderId="0">
      <protection locked="0"/>
    </xf>
    <xf numFmtId="44" fontId="36" fillId="0" borderId="0">
      <protection locked="0"/>
    </xf>
    <xf numFmtId="207" fontId="35" fillId="0" borderId="0">
      <protection locked="0"/>
    </xf>
    <xf numFmtId="44" fontId="35" fillId="0" borderId="0">
      <protection locked="0"/>
    </xf>
    <xf numFmtId="207" fontId="35" fillId="0" borderId="0">
      <protection locked="0"/>
    </xf>
    <xf numFmtId="207" fontId="35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44" fontId="36" fillId="0" borderId="0">
      <protection locked="0"/>
    </xf>
    <xf numFmtId="44" fontId="35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44" fontId="35" fillId="0" borderId="0">
      <protection locked="0"/>
    </xf>
    <xf numFmtId="44" fontId="36" fillId="0" borderId="0">
      <protection locked="0"/>
    </xf>
    <xf numFmtId="207" fontId="35" fillId="0" borderId="0">
      <protection locked="0"/>
    </xf>
    <xf numFmtId="44" fontId="35" fillId="0" borderId="0">
      <protection locked="0"/>
    </xf>
    <xf numFmtId="207" fontId="35" fillId="0" borderId="0">
      <protection locked="0"/>
    </xf>
    <xf numFmtId="207" fontId="35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44" fontId="36" fillId="0" borderId="0">
      <protection locked="0"/>
    </xf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66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0" fontId="43" fillId="0" borderId="0">
      <alignment horizontal="center"/>
    </xf>
    <xf numFmtId="211" fontId="43" fillId="0" borderId="0">
      <alignment horizontal="center"/>
    </xf>
    <xf numFmtId="210" fontId="43" fillId="0" borderId="0">
      <alignment horizontal="center"/>
    </xf>
    <xf numFmtId="211" fontId="43" fillId="0" borderId="0">
      <alignment horizontal="center"/>
    </xf>
    <xf numFmtId="211" fontId="43" fillId="0" borderId="0">
      <alignment horizontal="center"/>
    </xf>
    <xf numFmtId="212" fontId="44" fillId="0" borderId="11" applyFont="0" applyFill="0" applyBorder="0" applyAlignment="0" applyProtection="0">
      <alignment horizontal="right"/>
    </xf>
    <xf numFmtId="213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0" fontId="2" fillId="0" borderId="0"/>
    <xf numFmtId="213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0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42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14" fontId="2" fillId="0" borderId="0"/>
    <xf numFmtId="0" fontId="2" fillId="0" borderId="0"/>
    <xf numFmtId="0" fontId="48" fillId="8" borderId="0"/>
    <xf numFmtId="215" fontId="2" fillId="0" borderId="0"/>
    <xf numFmtId="0" fontId="2" fillId="0" borderId="0"/>
    <xf numFmtId="215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16" fontId="43" fillId="0" borderId="0" applyFont="0" applyFill="0" applyBorder="0" applyAlignment="0" applyProtection="0"/>
    <xf numFmtId="217" fontId="43" fillId="0" borderId="0" applyFont="0" applyFill="0" applyBorder="0" applyAlignment="0" applyProtection="0"/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218" fontId="62" fillId="0" borderId="7" applyAlignment="0" applyProtection="0"/>
    <xf numFmtId="218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5" fontId="62" fillId="0" borderId="7" applyAlignment="0" applyProtection="0"/>
    <xf numFmtId="49" fontId="64" fillId="0" borderId="0" applyFill="0" applyBorder="0">
      <alignment horizontal="left"/>
    </xf>
    <xf numFmtId="219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0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1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19" fontId="70" fillId="0" borderId="0" applyFill="0" applyBorder="0" applyAlignment="0"/>
    <xf numFmtId="197" fontId="7" fillId="0" borderId="0" applyFill="0" applyBorder="0" applyAlignment="0"/>
    <xf numFmtId="222" fontId="70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97" fontId="71" fillId="0" borderId="0" applyFill="0" applyBorder="0" applyAlignment="0"/>
    <xf numFmtId="197" fontId="37" fillId="0" borderId="0" applyFill="0" applyBorder="0" applyAlignment="0"/>
    <xf numFmtId="197" fontId="71" fillId="0" borderId="0" applyFill="0" applyBorder="0" applyAlignment="0"/>
    <xf numFmtId="223" fontId="72" fillId="0" borderId="0" applyFill="0" applyBorder="0" applyAlignment="0"/>
    <xf numFmtId="224" fontId="2" fillId="0" borderId="0" applyFill="0" applyBorder="0" applyAlignment="0"/>
    <xf numFmtId="225" fontId="37" fillId="0" borderId="0" applyFill="0" applyBorder="0" applyAlignment="0"/>
    <xf numFmtId="225" fontId="71" fillId="0" borderId="0" applyFill="0" applyBorder="0" applyAlignment="0"/>
    <xf numFmtId="226" fontId="72" fillId="0" borderId="0" applyFill="0" applyBorder="0" applyAlignment="0"/>
    <xf numFmtId="221" fontId="20" fillId="0" borderId="0" applyFill="0" applyBorder="0" applyAlignment="0"/>
    <xf numFmtId="227" fontId="7" fillId="0" borderId="0" applyFill="0" applyBorder="0" applyAlignment="0"/>
    <xf numFmtId="227" fontId="7" fillId="0" borderId="0" applyFill="0" applyBorder="0" applyAlignment="0"/>
    <xf numFmtId="0" fontId="20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37" fillId="0" borderId="0" applyFill="0" applyBorder="0" applyAlignment="0"/>
    <xf numFmtId="228" fontId="37" fillId="0" borderId="0" applyFill="0" applyBorder="0" applyAlignment="0"/>
    <xf numFmtId="228" fontId="71" fillId="0" borderId="0" applyFill="0" applyBorder="0" applyAlignment="0"/>
    <xf numFmtId="228" fontId="37" fillId="0" borderId="0" applyFill="0" applyBorder="0" applyAlignment="0"/>
    <xf numFmtId="229" fontId="7" fillId="0" borderId="0" applyFill="0" applyBorder="0" applyAlignment="0"/>
    <xf numFmtId="230" fontId="37" fillId="0" borderId="0" applyFill="0" applyBorder="0" applyAlignment="0"/>
    <xf numFmtId="228" fontId="37" fillId="0" borderId="0" applyFill="0" applyBorder="0" applyAlignment="0"/>
    <xf numFmtId="230" fontId="37" fillId="0" borderId="0" applyFill="0" applyBorder="0" applyAlignment="0"/>
    <xf numFmtId="230" fontId="37" fillId="0" borderId="0" applyFill="0" applyBorder="0" applyAlignment="0"/>
    <xf numFmtId="228" fontId="37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19" fontId="70" fillId="0" borderId="0" applyFill="0" applyBorder="0" applyAlignment="0"/>
    <xf numFmtId="197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1" fontId="45" fillId="0" borderId="0" applyFont="0" applyFill="0" applyBorder="0" applyAlignment="0" applyProtection="0"/>
    <xf numFmtId="232" fontId="45" fillId="0" borderId="0" applyFont="0" applyFill="0" applyBorder="0" applyAlignment="0" applyProtection="0"/>
    <xf numFmtId="0" fontId="48" fillId="0" borderId="0">
      <alignment horizontal="centerContinuous"/>
    </xf>
    <xf numFmtId="219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33" fontId="81" fillId="0" borderId="0"/>
    <xf numFmtId="233" fontId="81" fillId="0" borderId="0"/>
    <xf numFmtId="233" fontId="81" fillId="0" borderId="0"/>
    <xf numFmtId="233" fontId="81" fillId="0" borderId="0"/>
    <xf numFmtId="233" fontId="81" fillId="0" borderId="0"/>
    <xf numFmtId="233" fontId="81" fillId="0" borderId="0"/>
    <xf numFmtId="233" fontId="81" fillId="0" borderId="0"/>
    <xf numFmtId="233" fontId="81" fillId="0" borderId="0"/>
    <xf numFmtId="234" fontId="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41" fontId="9" fillId="0" borderId="0" applyFont="0" applyFill="0" applyBorder="0" applyAlignment="0" applyProtection="0"/>
    <xf numFmtId="221" fontId="20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35" fontId="83" fillId="0" borderId="0" applyFont="0" applyFill="0" applyBorder="0" applyAlignment="0" applyProtection="0">
      <alignment horizontal="center"/>
    </xf>
    <xf numFmtId="236" fontId="84" fillId="0" borderId="0" applyFont="0" applyFill="0" applyBorder="0" applyAlignment="0" applyProtection="0"/>
    <xf numFmtId="237" fontId="85" fillId="0" borderId="0" applyFont="0" applyFill="0" applyBorder="0" applyAlignment="0" applyProtection="0"/>
    <xf numFmtId="238" fontId="86" fillId="0" borderId="0" applyFont="0" applyFill="0" applyBorder="0" applyAlignment="0" applyProtection="0"/>
    <xf numFmtId="239" fontId="85" fillId="0" borderId="0" applyFont="0" applyFill="0" applyBorder="0" applyAlignment="0" applyProtection="0"/>
    <xf numFmtId="240" fontId="86" fillId="0" borderId="0" applyFont="0" applyFill="0" applyBorder="0" applyAlignment="0" applyProtection="0"/>
    <xf numFmtId="241" fontId="85" fillId="0" borderId="0" applyFont="0" applyFill="0" applyBorder="0" applyAlignment="0" applyProtection="0"/>
    <xf numFmtId="242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87" fillId="0" borderId="0" applyFont="0" applyFill="0" applyBorder="0" applyAlignment="0" applyProtection="0"/>
    <xf numFmtId="242" fontId="9" fillId="0" borderId="0" applyFont="0" applyFill="0" applyBorder="0" applyAlignment="0" applyProtection="0"/>
    <xf numFmtId="243" fontId="87" fillId="0" borderId="0" applyFont="0" applyFill="0" applyBorder="0" applyAlignment="0" applyProtection="0"/>
    <xf numFmtId="2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2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243" fontId="87" fillId="0" borderId="0" applyFont="0" applyFill="0" applyBorder="0" applyAlignment="0" applyProtection="0"/>
    <xf numFmtId="2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18" fillId="0" borderId="0" applyFont="0" applyFill="0" applyBorder="0" applyAlignment="0" applyProtection="0"/>
    <xf numFmtId="243" fontId="69" fillId="0" borderId="0" applyFont="0" applyFill="0" applyBorder="0" applyAlignment="0" applyProtection="0"/>
    <xf numFmtId="41" fontId="18" fillId="0" borderId="0" applyFont="0" applyFill="0" applyBorder="0" applyAlignment="0" applyProtection="0"/>
    <xf numFmtId="243" fontId="69" fillId="0" borderId="0" applyFont="0" applyFill="0" applyBorder="0" applyAlignment="0" applyProtection="0"/>
    <xf numFmtId="243" fontId="2" fillId="0" borderId="0" applyFont="0" applyFill="0" applyBorder="0" applyAlignment="0" applyProtection="0"/>
    <xf numFmtId="41" fontId="18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43" fontId="89" fillId="0" borderId="0" applyFont="0" applyFill="0" applyBorder="0" applyAlignment="0" applyProtection="0"/>
    <xf numFmtId="41" fontId="18" fillId="0" borderId="0" applyFont="0" applyFill="0" applyBorder="0" applyAlignment="0" applyProtection="0"/>
    <xf numFmtId="243" fontId="89" fillId="0" borderId="0" applyFont="0" applyFill="0" applyBorder="0" applyAlignment="0" applyProtection="0"/>
    <xf numFmtId="41" fontId="18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87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87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9" fillId="0" borderId="0" applyFont="0" applyFill="0" applyBorder="0" applyAlignment="0" applyProtection="0"/>
    <xf numFmtId="243" fontId="87" fillId="0" borderId="0" applyFont="0" applyFill="0" applyBorder="0" applyAlignment="0" applyProtection="0"/>
    <xf numFmtId="43" fontId="9" fillId="0" borderId="0" applyFont="0" applyFill="0" applyBorder="0" applyAlignment="0" applyProtection="0"/>
    <xf numFmtId="243" fontId="87" fillId="0" borderId="0" applyFont="0" applyFill="0" applyBorder="0" applyAlignment="0" applyProtection="0"/>
    <xf numFmtId="2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69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7" fillId="0" borderId="0" applyFont="0" applyFill="0" applyBorder="0" applyAlignment="0" applyProtection="0"/>
    <xf numFmtId="2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7" fillId="0" borderId="0" applyFont="0" applyFill="0" applyBorder="0" applyAlignment="0" applyProtection="0"/>
    <xf numFmtId="243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82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3" fontId="87" fillId="0" borderId="0" applyFont="0" applyFill="0" applyBorder="0" applyAlignment="0" applyProtection="0"/>
    <xf numFmtId="43" fontId="69" fillId="0" borderId="0" applyFont="0" applyFill="0" applyBorder="0" applyAlignment="0" applyProtection="0"/>
    <xf numFmtId="243" fontId="87" fillId="0" borderId="0" applyFont="0" applyFill="0" applyBorder="0" applyAlignment="0" applyProtection="0"/>
    <xf numFmtId="243" fontId="8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7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43" fontId="69" fillId="0" borderId="0" applyFont="0" applyFill="0" applyBorder="0" applyAlignment="0" applyProtection="0"/>
    <xf numFmtId="43" fontId="89" fillId="0" borderId="0" applyFont="0" applyFill="0" applyBorder="0" applyAlignment="0" applyProtection="0"/>
    <xf numFmtId="243" fontId="69" fillId="0" borderId="0" applyFont="0" applyFill="0" applyBorder="0" applyAlignment="0" applyProtection="0"/>
    <xf numFmtId="243" fontId="6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6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18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1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82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243" fontId="89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18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87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2" fillId="0" borderId="0" applyFont="0" applyFill="0" applyBorder="0" applyAlignment="0" applyProtection="0"/>
    <xf numFmtId="41" fontId="87" fillId="0" borderId="0" applyFont="0" applyFill="0" applyBorder="0" applyAlignment="0" applyProtection="0"/>
    <xf numFmtId="243" fontId="82" fillId="0" borderId="0" applyFont="0" applyFill="0" applyBorder="0" applyAlignment="0" applyProtection="0"/>
    <xf numFmtId="41" fontId="87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2" fillId="0" borderId="0" applyFont="0" applyFill="0" applyBorder="0" applyAlignment="0" applyProtection="0"/>
    <xf numFmtId="41" fontId="87" fillId="0" borderId="0" applyFont="0" applyFill="0" applyBorder="0" applyAlignment="0" applyProtection="0"/>
    <xf numFmtId="243" fontId="82" fillId="0" borderId="0" applyFont="0" applyFill="0" applyBorder="0" applyAlignment="0" applyProtection="0"/>
    <xf numFmtId="41" fontId="87" fillId="0" borderId="0" applyFont="0" applyFill="0" applyBorder="0" applyAlignment="0" applyProtection="0"/>
    <xf numFmtId="243" fontId="82" fillId="0" borderId="0" applyFont="0" applyFill="0" applyBorder="0" applyAlignment="0" applyProtection="0"/>
    <xf numFmtId="41" fontId="87" fillId="0" borderId="0" applyFont="0" applyFill="0" applyBorder="0" applyAlignment="0" applyProtection="0"/>
    <xf numFmtId="243" fontId="82" fillId="0" borderId="0" applyFont="0" applyFill="0" applyBorder="0" applyAlignment="0" applyProtection="0"/>
    <xf numFmtId="41" fontId="87" fillId="0" borderId="0" applyFont="0" applyFill="0" applyBorder="0" applyAlignment="0" applyProtection="0"/>
    <xf numFmtId="243" fontId="82" fillId="0" borderId="0" applyFont="0" applyFill="0" applyBorder="0" applyAlignment="0" applyProtection="0"/>
    <xf numFmtId="41" fontId="87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82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8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82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82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87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87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243" fontId="82" fillId="0" borderId="0" applyFont="0" applyFill="0" applyBorder="0" applyAlignment="0" applyProtection="0"/>
    <xf numFmtId="41" fontId="87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7" fillId="0" borderId="0" applyFont="0" applyFill="0" applyBorder="0" applyAlignment="0" applyProtection="0"/>
    <xf numFmtId="165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7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82" fillId="0" borderId="0" applyFont="0" applyFill="0" applyBorder="0" applyAlignment="0" applyProtection="0"/>
    <xf numFmtId="41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1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244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45" fontId="95" fillId="7" borderId="0" applyBorder="0"/>
    <xf numFmtId="165" fontId="95" fillId="7" borderId="9" applyBorder="0"/>
    <xf numFmtId="246" fontId="95" fillId="7" borderId="9" applyBorder="0"/>
    <xf numFmtId="9" fontId="95" fillId="7" borderId="11" applyBorder="0"/>
    <xf numFmtId="207" fontId="95" fillId="7" borderId="0" applyBorder="0"/>
    <xf numFmtId="243" fontId="95" fillId="7" borderId="18" applyBorder="0"/>
    <xf numFmtId="247" fontId="96" fillId="0" borderId="0" applyFill="0" applyBorder="0" applyProtection="0"/>
    <xf numFmtId="248" fontId="84" fillId="0" borderId="0" applyFont="0" applyFill="0" applyBorder="0" applyAlignment="0" applyProtection="0"/>
    <xf numFmtId="248" fontId="84" fillId="0" borderId="0" applyFont="0" applyFill="0" applyBorder="0" applyAlignment="0" applyProtection="0"/>
    <xf numFmtId="249" fontId="97" fillId="0" borderId="0" applyFill="0" applyBorder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7" applyFill="0" applyProtection="0"/>
    <xf numFmtId="249" fontId="97" fillId="0" borderId="10" applyFill="0" applyProtection="0"/>
    <xf numFmtId="0" fontId="7" fillId="0" borderId="19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1" fontId="2" fillId="0" borderId="0" applyFont="0" applyFill="0" applyBorder="0" applyAlignment="0" applyProtection="0"/>
    <xf numFmtId="252" fontId="9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70" fillId="0" borderId="0" applyFont="0" applyFill="0" applyBorder="0" applyAlignment="0" applyProtection="0"/>
    <xf numFmtId="197" fontId="7" fillId="0" borderId="0" applyFont="0" applyFill="0" applyBorder="0" applyAlignment="0" applyProtection="0"/>
    <xf numFmtId="175" fontId="80" fillId="0" borderId="0" applyFont="0" applyFill="0" applyBorder="0" applyAlignment="0"/>
    <xf numFmtId="176" fontId="80" fillId="0" borderId="0" applyFont="0" applyFill="0" applyBorder="0" applyAlignment="0"/>
    <xf numFmtId="253" fontId="86" fillId="0" borderId="0" applyFont="0" applyFill="0" applyBorder="0" applyAlignment="0" applyProtection="0"/>
    <xf numFmtId="253" fontId="86" fillId="0" borderId="0" applyFont="0" applyFill="0" applyBorder="0" applyAlignment="0" applyProtection="0"/>
    <xf numFmtId="254" fontId="85" fillId="0" borderId="0" applyFont="0" applyFill="0" applyBorder="0" applyAlignment="0" applyProtection="0"/>
    <xf numFmtId="254" fontId="85" fillId="0" borderId="0" applyFont="0" applyFill="0" applyBorder="0" applyAlignment="0" applyProtection="0"/>
    <xf numFmtId="255" fontId="86" fillId="0" borderId="0" applyFont="0" applyFill="0" applyBorder="0" applyAlignment="0" applyProtection="0"/>
    <xf numFmtId="255" fontId="86" fillId="0" borderId="0" applyFont="0" applyFill="0" applyBorder="0" applyAlignment="0" applyProtection="0"/>
    <xf numFmtId="256" fontId="85" fillId="0" borderId="0" applyFont="0" applyFill="0" applyBorder="0" applyAlignment="0" applyProtection="0"/>
    <xf numFmtId="256" fontId="85" fillId="0" borderId="0" applyFont="0" applyFill="0" applyBorder="0" applyAlignment="0" applyProtection="0"/>
    <xf numFmtId="257" fontId="86" fillId="0" borderId="0" applyFont="0" applyFill="0" applyBorder="0" applyAlignment="0" applyProtection="0"/>
    <xf numFmtId="257" fontId="86" fillId="0" borderId="0" applyFont="0" applyFill="0" applyBorder="0" applyAlignment="0" applyProtection="0"/>
    <xf numFmtId="258" fontId="85" fillId="0" borderId="0" applyFont="0" applyFill="0" applyBorder="0" applyAlignment="0" applyProtection="0"/>
    <xf numFmtId="258" fontId="85" fillId="0" borderId="0" applyFont="0" applyFill="0" applyBorder="0" applyAlignment="0" applyProtection="0"/>
    <xf numFmtId="42" fontId="87" fillId="0" borderId="0" applyFont="0" applyFill="0" applyBorder="0" applyAlignment="0" applyProtection="0"/>
    <xf numFmtId="42" fontId="87" fillId="0" borderId="0" applyFont="0" applyFill="0" applyBorder="0" applyAlignment="0" applyProtection="0"/>
    <xf numFmtId="42" fontId="87" fillId="0" borderId="0" applyFont="0" applyFill="0" applyBorder="0" applyAlignment="0" applyProtection="0"/>
    <xf numFmtId="42" fontId="87" fillId="0" borderId="0" applyFont="0" applyFill="0" applyBorder="0" applyAlignment="0" applyProtection="0"/>
    <xf numFmtId="42" fontId="87" fillId="0" borderId="0" applyFont="0" applyFill="0" applyBorder="0" applyAlignment="0" applyProtection="0"/>
    <xf numFmtId="245" fontId="82" fillId="0" borderId="0" applyFont="0" applyFill="0" applyBorder="0" applyAlignment="0" applyProtection="0"/>
    <xf numFmtId="42" fontId="87" fillId="0" borderId="0" applyFont="0" applyFill="0" applyBorder="0" applyAlignment="0" applyProtection="0"/>
    <xf numFmtId="42" fontId="87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0" fontId="53" fillId="0" borderId="0" applyFont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219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59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166" fontId="78" fillId="0" borderId="0" applyFill="0">
      <alignment horizontal="center" wrapText="1"/>
    </xf>
    <xf numFmtId="260" fontId="2" fillId="0" borderId="0" applyFill="0" applyBorder="0" applyAlignment="0" applyProtection="0"/>
    <xf numFmtId="260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0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14" fontId="69" fillId="0" borderId="0" applyFill="0" applyBorder="0" applyAlignment="0"/>
    <xf numFmtId="260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1" fontId="97" fillId="0" borderId="0" applyFill="0" applyBorder="0" applyProtection="0"/>
    <xf numFmtId="0" fontId="9" fillId="0" borderId="0" applyFill="0" applyBorder="0" applyProtection="0"/>
    <xf numFmtId="261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7" applyFill="0" applyProtection="0"/>
    <xf numFmtId="261" fontId="97" fillId="0" borderId="10" applyFill="0" applyProtection="0"/>
    <xf numFmtId="262" fontId="9" fillId="0" borderId="10" applyFill="0" applyProtection="0"/>
    <xf numFmtId="261" fontId="97" fillId="0" borderId="10" applyFill="0" applyProtection="0"/>
    <xf numFmtId="262" fontId="9" fillId="0" borderId="10" applyFill="0" applyProtection="0"/>
    <xf numFmtId="262" fontId="9" fillId="0" borderId="10" applyFill="0" applyProtection="0"/>
    <xf numFmtId="261" fontId="3" fillId="0" borderId="0" applyFill="0" applyBorder="0" applyProtection="0"/>
    <xf numFmtId="213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3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64" fontId="2" fillId="0" borderId="0" applyFont="0" applyFill="0" applyBorder="0" applyProtection="0">
      <alignment horizontal="right"/>
    </xf>
    <xf numFmtId="265" fontId="2" fillId="0" borderId="0" applyFont="0" applyFill="0" applyBorder="0" applyProtection="0">
      <alignment horizontal="right"/>
    </xf>
    <xf numFmtId="218" fontId="104" fillId="0" borderId="9" applyFont="0" applyBorder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68" fontId="68" fillId="13" borderId="0">
      <alignment horizontal="left"/>
      <protection hidden="1"/>
    </xf>
    <xf numFmtId="221" fontId="20" fillId="0" borderId="0" applyFill="0" applyBorder="0" applyAlignment="0"/>
    <xf numFmtId="227" fontId="7" fillId="0" borderId="0" applyFill="0" applyBorder="0" applyAlignment="0"/>
    <xf numFmtId="227" fontId="7" fillId="0" borderId="0" applyFill="0" applyBorder="0" applyAlignment="0"/>
    <xf numFmtId="219" fontId="70" fillId="0" borderId="0" applyFill="0" applyBorder="0" applyAlignment="0"/>
    <xf numFmtId="197" fontId="7" fillId="0" borderId="0" applyFill="0" applyBorder="0" applyAlignment="0"/>
    <xf numFmtId="221" fontId="20" fillId="0" borderId="0" applyFill="0" applyBorder="0" applyAlignment="0"/>
    <xf numFmtId="227" fontId="7" fillId="0" borderId="0" applyFill="0" applyBorder="0" applyAlignment="0"/>
    <xf numFmtId="227" fontId="7" fillId="0" borderId="0" applyFill="0" applyBorder="0" applyAlignment="0"/>
    <xf numFmtId="0" fontId="20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37" fillId="0" borderId="0" applyFill="0" applyBorder="0" applyAlignment="0"/>
    <xf numFmtId="228" fontId="37" fillId="0" borderId="0" applyFill="0" applyBorder="0" applyAlignment="0"/>
    <xf numFmtId="228" fontId="71" fillId="0" borderId="0" applyFill="0" applyBorder="0" applyAlignment="0"/>
    <xf numFmtId="228" fontId="37" fillId="0" borderId="0" applyFill="0" applyBorder="0" applyAlignment="0"/>
    <xf numFmtId="229" fontId="7" fillId="0" borderId="0" applyFill="0" applyBorder="0" applyAlignment="0"/>
    <xf numFmtId="230" fontId="37" fillId="0" borderId="0" applyFill="0" applyBorder="0" applyAlignment="0"/>
    <xf numFmtId="228" fontId="37" fillId="0" borderId="0" applyFill="0" applyBorder="0" applyAlignment="0"/>
    <xf numFmtId="230" fontId="37" fillId="0" borderId="0" applyFill="0" applyBorder="0" applyAlignment="0"/>
    <xf numFmtId="230" fontId="37" fillId="0" borderId="0" applyFill="0" applyBorder="0" applyAlignment="0"/>
    <xf numFmtId="228" fontId="37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19" fontId="70" fillId="0" borderId="0" applyFill="0" applyBorder="0" applyAlignment="0"/>
    <xf numFmtId="197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0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0" fontId="43" fillId="0" borderId="0" applyFont="0" applyFill="0" applyBorder="0" applyAlignment="0" applyProtection="0">
      <alignment vertical="center"/>
    </xf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3" fontId="108" fillId="0" borderId="23" applyFill="0" applyBorder="0"/>
    <xf numFmtId="165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1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2" fontId="115" fillId="17" borderId="24" applyAlignment="0">
      <protection locked="0"/>
    </xf>
    <xf numFmtId="273" fontId="115" fillId="17" borderId="24" applyAlignment="0">
      <protection locked="0"/>
    </xf>
    <xf numFmtId="273" fontId="69" fillId="0" borderId="0" applyFill="0" applyBorder="0" applyAlignment="0" applyProtection="0"/>
    <xf numFmtId="272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74" fontId="117" fillId="0" borderId="0" applyNumberFormat="0" applyFont="0" applyFill="0" applyBorder="0" applyProtection="0"/>
    <xf numFmtId="165" fontId="118" fillId="0" borderId="0" applyFill="0" applyBorder="0">
      <alignment horizontal="left"/>
    </xf>
    <xf numFmtId="275" fontId="119" fillId="0" borderId="0">
      <alignment horizontal="right"/>
    </xf>
    <xf numFmtId="276" fontId="98" fillId="0" borderId="0" applyFont="0" applyFill="0" applyBorder="0" applyAlignment="0" applyProtection="0"/>
    <xf numFmtId="277" fontId="2" fillId="0" borderId="0" applyFont="0" applyFill="0" applyBorder="0" applyAlignment="0" applyProtection="0">
      <alignment horizontal="center"/>
    </xf>
    <xf numFmtId="278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3" fontId="67" fillId="0" borderId="0" applyFill="0" applyBorder="0"/>
    <xf numFmtId="0" fontId="18" fillId="0" borderId="0" applyFont="0" applyFill="0" applyBorder="0" applyAlignment="0" applyProtection="0"/>
    <xf numFmtId="165" fontId="67" fillId="0" borderId="11" applyFill="0" applyBorder="0"/>
    <xf numFmtId="245" fontId="67" fillId="0" borderId="0" applyFill="0" applyBorder="0"/>
    <xf numFmtId="38" fontId="80" fillId="3" borderId="0" applyNumberFormat="0" applyBorder="0" applyAlignment="0" applyProtection="0"/>
    <xf numFmtId="213" fontId="2" fillId="0" borderId="0" applyFill="0" applyBorder="0" applyProtection="0">
      <alignment horizontal="left"/>
    </xf>
    <xf numFmtId="213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0" fontId="9" fillId="0" borderId="0"/>
    <xf numFmtId="0" fontId="136" fillId="0" borderId="0"/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79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79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76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0" fontId="80" fillId="12" borderId="0" applyFont="0" applyFill="0" applyBorder="0" applyAlignment="0" applyProtection="0">
      <alignment vertical="top"/>
    </xf>
    <xf numFmtId="281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1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1" fontId="30" fillId="0" borderId="0" applyFont="0" applyFill="0" applyBorder="0" applyAlignment="0" applyProtection="0"/>
    <xf numFmtId="281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2" fontId="30" fillId="0" borderId="0" applyFont="0" applyFill="0" applyBorder="0" applyAlignment="0" applyProtection="0"/>
    <xf numFmtId="283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3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3" fontId="144" fillId="0" borderId="0" applyFont="0" applyFill="0" applyBorder="0" applyAlignment="0" applyProtection="0"/>
    <xf numFmtId="283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284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43" fontId="43" fillId="0" borderId="0" applyFont="0" applyFill="0" applyBorder="0" applyAlignment="0" applyProtection="0"/>
    <xf numFmtId="285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1" fontId="20" fillId="0" borderId="0" applyFill="0" applyBorder="0" applyAlignment="0"/>
    <xf numFmtId="227" fontId="7" fillId="0" borderId="0" applyFill="0" applyBorder="0" applyAlignment="0"/>
    <xf numFmtId="227" fontId="7" fillId="0" borderId="0" applyFill="0" applyBorder="0" applyAlignment="0"/>
    <xf numFmtId="219" fontId="70" fillId="0" borderId="0" applyFill="0" applyBorder="0" applyAlignment="0"/>
    <xf numFmtId="197" fontId="7" fillId="0" borderId="0" applyFill="0" applyBorder="0" applyAlignment="0"/>
    <xf numFmtId="221" fontId="20" fillId="0" borderId="0" applyFill="0" applyBorder="0" applyAlignment="0"/>
    <xf numFmtId="227" fontId="7" fillId="0" borderId="0" applyFill="0" applyBorder="0" applyAlignment="0"/>
    <xf numFmtId="227" fontId="7" fillId="0" borderId="0" applyFill="0" applyBorder="0" applyAlignment="0"/>
    <xf numFmtId="0" fontId="20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37" fillId="0" borderId="0" applyFill="0" applyBorder="0" applyAlignment="0"/>
    <xf numFmtId="228" fontId="37" fillId="0" borderId="0" applyFill="0" applyBorder="0" applyAlignment="0"/>
    <xf numFmtId="228" fontId="71" fillId="0" borderId="0" applyFill="0" applyBorder="0" applyAlignment="0"/>
    <xf numFmtId="228" fontId="37" fillId="0" borderId="0" applyFill="0" applyBorder="0" applyAlignment="0"/>
    <xf numFmtId="229" fontId="7" fillId="0" borderId="0" applyFill="0" applyBorder="0" applyAlignment="0"/>
    <xf numFmtId="230" fontId="37" fillId="0" borderId="0" applyFill="0" applyBorder="0" applyAlignment="0"/>
    <xf numFmtId="228" fontId="37" fillId="0" borderId="0" applyFill="0" applyBorder="0" applyAlignment="0"/>
    <xf numFmtId="230" fontId="37" fillId="0" borderId="0" applyFill="0" applyBorder="0" applyAlignment="0"/>
    <xf numFmtId="230" fontId="37" fillId="0" borderId="0" applyFill="0" applyBorder="0" applyAlignment="0"/>
    <xf numFmtId="228" fontId="37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19" fontId="70" fillId="0" borderId="0" applyFill="0" applyBorder="0" applyAlignment="0"/>
    <xf numFmtId="197" fontId="7" fillId="0" borderId="0" applyFill="0" applyBorder="0" applyAlignment="0"/>
    <xf numFmtId="0" fontId="156" fillId="0" borderId="0"/>
    <xf numFmtId="219" fontId="157" fillId="0" borderId="30" applyFill="0" applyBorder="0">
      <alignment horizontal="left"/>
    </xf>
    <xf numFmtId="44" fontId="45" fillId="0" borderId="0" applyFont="0" applyFill="0" applyBorder="0" applyAlignment="0" applyProtection="0"/>
    <xf numFmtId="286" fontId="48" fillId="0" borderId="0" applyFont="0" applyFill="0" applyBorder="0" applyAlignment="0" applyProtection="0"/>
    <xf numFmtId="287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89" fontId="2" fillId="0" borderId="0" applyFont="0" applyFill="0" applyBorder="0" applyAlignment="0" applyProtection="0"/>
    <xf numFmtId="290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292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93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294" fontId="162" fillId="0" borderId="0"/>
    <xf numFmtId="0" fontId="162" fillId="0" borderId="0"/>
    <xf numFmtId="294" fontId="162" fillId="0" borderId="0"/>
    <xf numFmtId="294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295" fontId="9" fillId="0" borderId="0" applyFont="0" applyFill="0" applyBorder="0" applyAlignment="0" applyProtection="0"/>
    <xf numFmtId="296" fontId="9" fillId="0" borderId="0" applyFont="0" applyFill="0" applyBorder="0" applyAlignment="0" applyProtection="0"/>
    <xf numFmtId="297" fontId="9" fillId="0" borderId="0" applyFont="0" applyFill="0" applyBorder="0" applyAlignment="0" applyProtection="0"/>
    <xf numFmtId="298" fontId="9" fillId="0" borderId="0" applyFont="0" applyFill="0" applyBorder="0" applyAlignment="0" applyProtection="0"/>
    <xf numFmtId="297" fontId="9" fillId="0" borderId="0" applyFont="0" applyFill="0" applyBorder="0" applyAlignment="0" applyProtection="0"/>
    <xf numFmtId="299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1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302" fontId="43" fillId="0" borderId="0" applyFont="0" applyFill="0" applyBorder="0" applyAlignment="0" applyProtection="0"/>
    <xf numFmtId="172" fontId="14" fillId="0" borderId="0">
      <protection locked="0"/>
    </xf>
    <xf numFmtId="303" fontId="166" fillId="0" borderId="0" applyFont="0" applyFill="0" applyBorder="0" applyAlignment="0" applyProtection="0"/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304" fontId="43" fillId="0" borderId="0" applyFont="0" applyFill="0" applyBorder="0" applyAlignment="0" applyProtection="0"/>
    <xf numFmtId="172" fontId="14" fillId="0" borderId="0">
      <protection locked="0"/>
    </xf>
    <xf numFmtId="305" fontId="166" fillId="0" borderId="0" applyFont="0" applyFill="0" applyBorder="0" applyAlignment="0" applyProtection="0"/>
    <xf numFmtId="246" fontId="67" fillId="0" borderId="0" applyFill="0" applyBorder="0"/>
    <xf numFmtId="302" fontId="43" fillId="0" borderId="0" applyFont="0" applyFill="0" applyBorder="0" applyAlignment="0" applyProtection="0"/>
    <xf numFmtId="304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65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306" fontId="75" fillId="0" borderId="0" applyFont="0" applyFill="0" applyBorder="0" applyAlignment="0" applyProtection="0"/>
    <xf numFmtId="307" fontId="84" fillId="0" borderId="0" applyFont="0" applyFill="0" applyBorder="0" applyAlignment="0" applyProtection="0"/>
    <xf numFmtId="308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37" fillId="0" borderId="0" applyFont="0" applyFill="0" applyBorder="0" applyAlignment="0" applyProtection="0"/>
    <xf numFmtId="225" fontId="71" fillId="0" borderId="0" applyFont="0" applyFill="0" applyBorder="0" applyAlignment="0" applyProtection="0"/>
    <xf numFmtId="226" fontId="72" fillId="0" borderId="0" applyFont="0" applyFill="0" applyBorder="0" applyAlignment="0" applyProtection="0"/>
    <xf numFmtId="310" fontId="20" fillId="0" borderId="0" applyFont="0" applyFill="0" applyBorder="0" applyAlignment="0" applyProtection="0"/>
    <xf numFmtId="311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2" fontId="86" fillId="0" borderId="0" applyFont="0" applyFill="0" applyBorder="0" applyAlignment="0" applyProtection="0"/>
    <xf numFmtId="313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14" fontId="84" fillId="0" borderId="0" applyFont="0" applyFill="0" applyBorder="0" applyAlignment="0" applyProtection="0"/>
    <xf numFmtId="10" fontId="171" fillId="0" borderId="0"/>
    <xf numFmtId="315" fontId="86" fillId="0" borderId="0" applyFont="0" applyFill="0" applyBorder="0" applyAlignment="0" applyProtection="0"/>
    <xf numFmtId="316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7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79" fontId="18" fillId="0" borderId="0" applyFont="0" applyFill="0" applyBorder="0" applyAlignment="0" applyProtection="0"/>
    <xf numFmtId="279" fontId="18" fillId="0" borderId="0" applyFont="0" applyFill="0" applyBorder="0" applyAlignment="0" applyProtection="0"/>
    <xf numFmtId="279" fontId="18" fillId="0" borderId="0" applyFont="0" applyFill="0" applyBorder="0" applyAlignment="0" applyProtection="0"/>
    <xf numFmtId="279" fontId="18" fillId="0" borderId="0" applyFont="0" applyFill="0" applyBorder="0" applyAlignment="0" applyProtection="0"/>
    <xf numFmtId="279" fontId="18" fillId="0" borderId="0" applyFont="0" applyFill="0" applyBorder="0" applyAlignment="0" applyProtection="0"/>
    <xf numFmtId="27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18" fillId="0" borderId="0" applyFont="0" applyFill="0" applyBorder="0" applyAlignment="0" applyProtection="0"/>
    <xf numFmtId="27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18" fillId="0" borderId="0" applyFont="0" applyFill="0" applyBorder="0" applyAlignment="0" applyProtection="0"/>
    <xf numFmtId="27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79" fontId="82" fillId="0" borderId="0" applyFont="0" applyFill="0" applyBorder="0" applyAlignment="0" applyProtection="0"/>
    <xf numFmtId="279" fontId="87" fillId="0" borderId="0" applyFont="0" applyFill="0" applyBorder="0" applyAlignment="0" applyProtection="0"/>
    <xf numFmtId="27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17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07" fontId="67" fillId="0" borderId="0" applyFill="0" applyBorder="0"/>
    <xf numFmtId="243" fontId="67" fillId="0" borderId="0" applyFill="0" applyBorder="0"/>
    <xf numFmtId="43" fontId="2" fillId="0" borderId="0" applyFont="0" applyFill="0" applyBorder="0" applyAlignment="0" applyProtection="0"/>
    <xf numFmtId="37" fontId="173" fillId="7" borderId="25"/>
    <xf numFmtId="318" fontId="7" fillId="0" borderId="0"/>
    <xf numFmtId="319" fontId="7" fillId="0" borderId="0"/>
    <xf numFmtId="37" fontId="173" fillId="7" borderId="25"/>
    <xf numFmtId="13" fontId="2" fillId="0" borderId="0" applyFont="0" applyFill="0" applyProtection="0"/>
    <xf numFmtId="279" fontId="2" fillId="0" borderId="0" applyFont="0" applyFill="0" applyBorder="0" applyAlignment="0" applyProtection="0"/>
    <xf numFmtId="221" fontId="20" fillId="0" borderId="0" applyFill="0" applyBorder="0" applyAlignment="0"/>
    <xf numFmtId="227" fontId="7" fillId="0" borderId="0" applyFill="0" applyBorder="0" applyAlignment="0"/>
    <xf numFmtId="227" fontId="7" fillId="0" borderId="0" applyFill="0" applyBorder="0" applyAlignment="0"/>
    <xf numFmtId="219" fontId="70" fillId="0" borderId="0" applyFill="0" applyBorder="0" applyAlignment="0"/>
    <xf numFmtId="197" fontId="7" fillId="0" borderId="0" applyFill="0" applyBorder="0" applyAlignment="0"/>
    <xf numFmtId="221" fontId="20" fillId="0" borderId="0" applyFill="0" applyBorder="0" applyAlignment="0"/>
    <xf numFmtId="227" fontId="7" fillId="0" borderId="0" applyFill="0" applyBorder="0" applyAlignment="0"/>
    <xf numFmtId="227" fontId="7" fillId="0" borderId="0" applyFill="0" applyBorder="0" applyAlignment="0"/>
    <xf numFmtId="0" fontId="20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37" fillId="0" borderId="0" applyFill="0" applyBorder="0" applyAlignment="0"/>
    <xf numFmtId="228" fontId="37" fillId="0" borderId="0" applyFill="0" applyBorder="0" applyAlignment="0"/>
    <xf numFmtId="228" fontId="71" fillId="0" borderId="0" applyFill="0" applyBorder="0" applyAlignment="0"/>
    <xf numFmtId="228" fontId="37" fillId="0" borderId="0" applyFill="0" applyBorder="0" applyAlignment="0"/>
    <xf numFmtId="229" fontId="7" fillId="0" borderId="0" applyFill="0" applyBorder="0" applyAlignment="0"/>
    <xf numFmtId="230" fontId="37" fillId="0" borderId="0" applyFill="0" applyBorder="0" applyAlignment="0"/>
    <xf numFmtId="228" fontId="37" fillId="0" borderId="0" applyFill="0" applyBorder="0" applyAlignment="0"/>
    <xf numFmtId="230" fontId="37" fillId="0" borderId="0" applyFill="0" applyBorder="0" applyAlignment="0"/>
    <xf numFmtId="230" fontId="37" fillId="0" borderId="0" applyFill="0" applyBorder="0" applyAlignment="0"/>
    <xf numFmtId="228" fontId="37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28" fontId="71" fillId="0" borderId="0" applyFill="0" applyBorder="0" applyAlignment="0"/>
    <xf numFmtId="219" fontId="70" fillId="0" borderId="0" applyFill="0" applyBorder="0" applyAlignment="0"/>
    <xf numFmtId="197" fontId="7" fillId="0" borderId="0" applyFill="0" applyBorder="0" applyAlignment="0"/>
    <xf numFmtId="0" fontId="51" fillId="0" borderId="0" applyNumberFormat="0">
      <alignment horizontal="left"/>
    </xf>
    <xf numFmtId="320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321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2" fontId="107" fillId="22" borderId="0">
      <protection locked="0"/>
    </xf>
    <xf numFmtId="38" fontId="48" fillId="0" borderId="0" applyFont="0" applyFill="0" applyBorder="0" applyAlignment="0" applyProtection="0"/>
    <xf numFmtId="242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3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74" fontId="20" fillId="0" borderId="0">
      <alignment horizontal="left" wrapText="1"/>
    </xf>
    <xf numFmtId="0" fontId="29" fillId="0" borderId="0"/>
    <xf numFmtId="174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74" fontId="20" fillId="0" borderId="0">
      <alignment horizontal="left" wrapText="1"/>
    </xf>
    <xf numFmtId="0" fontId="7" fillId="0" borderId="0"/>
    <xf numFmtId="0" fontId="7" fillId="0" borderId="0"/>
    <xf numFmtId="174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74" fontId="20" fillId="0" borderId="0">
      <alignment horizontal="left" wrapText="1"/>
    </xf>
    <xf numFmtId="174" fontId="20" fillId="0" borderId="0">
      <alignment horizontal="left" wrapText="1"/>
    </xf>
    <xf numFmtId="174" fontId="20" fillId="0" borderId="0">
      <alignment horizontal="left" wrapText="1"/>
    </xf>
    <xf numFmtId="174" fontId="20" fillId="0" borderId="0">
      <alignment horizontal="left" wrapText="1"/>
    </xf>
    <xf numFmtId="174" fontId="20" fillId="0" borderId="0">
      <alignment horizontal="left" wrapText="1"/>
    </xf>
    <xf numFmtId="174" fontId="20" fillId="0" borderId="0">
      <alignment horizontal="left" wrapText="1"/>
    </xf>
    <xf numFmtId="174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7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31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88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88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65" fontId="31" fillId="0" borderId="0"/>
    <xf numFmtId="0" fontId="7" fillId="0" borderId="0"/>
    <xf numFmtId="165" fontId="31" fillId="0" borderId="0"/>
    <xf numFmtId="165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88" fontId="2" fillId="0" borderId="0" applyFont="0" applyFill="0" applyBorder="0" applyAlignment="0" applyProtection="0"/>
    <xf numFmtId="0" fontId="92" fillId="0" borderId="0"/>
    <xf numFmtId="324" fontId="3" fillId="0" borderId="0" applyFont="0" applyFill="0" applyBorder="0" applyAlignment="0" applyProtection="0"/>
    <xf numFmtId="325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88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197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68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37" fillId="0" borderId="0" applyFill="0" applyBorder="0" applyAlignment="0"/>
    <xf numFmtId="328" fontId="37" fillId="0" borderId="0" applyFill="0" applyBorder="0" applyAlignment="0"/>
    <xf numFmtId="328" fontId="71" fillId="0" borderId="0" applyFill="0" applyBorder="0" applyAlignment="0"/>
    <xf numFmtId="328" fontId="37" fillId="0" borderId="0" applyFill="0" applyBorder="0" applyAlignment="0"/>
    <xf numFmtId="329" fontId="72" fillId="0" borderId="0" applyFill="0" applyBorder="0" applyAlignment="0"/>
    <xf numFmtId="330" fontId="37" fillId="0" borderId="0" applyFill="0" applyBorder="0" applyAlignment="0"/>
    <xf numFmtId="328" fontId="37" fillId="0" borderId="0" applyFill="0" applyBorder="0" applyAlignment="0"/>
    <xf numFmtId="330" fontId="37" fillId="0" borderId="0" applyFill="0" applyBorder="0" applyAlignment="0"/>
    <xf numFmtId="330" fontId="37" fillId="0" borderId="0" applyFill="0" applyBorder="0" applyAlignment="0"/>
    <xf numFmtId="328" fontId="37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328" fontId="71" fillId="0" borderId="0" applyFill="0" applyBorder="0" applyAlignment="0"/>
    <xf numFmtId="0" fontId="20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37" fillId="0" borderId="0" applyFill="0" applyBorder="0" applyAlignment="0"/>
    <xf numFmtId="331" fontId="37" fillId="0" borderId="0" applyFill="0" applyBorder="0" applyAlignment="0"/>
    <xf numFmtId="331" fontId="71" fillId="0" borderId="0" applyFill="0" applyBorder="0" applyAlignment="0"/>
    <xf numFmtId="331" fontId="37" fillId="0" borderId="0" applyFill="0" applyBorder="0" applyAlignment="0"/>
    <xf numFmtId="332" fontId="72" fillId="0" borderId="0" applyFill="0" applyBorder="0" applyAlignment="0"/>
    <xf numFmtId="333" fontId="37" fillId="0" borderId="0" applyFill="0" applyBorder="0" applyAlignment="0"/>
    <xf numFmtId="331" fontId="37" fillId="0" borderId="0" applyFill="0" applyBorder="0" applyAlignment="0"/>
    <xf numFmtId="333" fontId="37" fillId="0" borderId="0" applyFill="0" applyBorder="0" applyAlignment="0"/>
    <xf numFmtId="333" fontId="37" fillId="0" borderId="0" applyFill="0" applyBorder="0" applyAlignment="0"/>
    <xf numFmtId="331" fontId="37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331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19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68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34" fontId="211" fillId="63" borderId="43">
      <protection hidden="1"/>
    </xf>
    <xf numFmtId="0" fontId="76" fillId="12" borderId="41" applyNumberFormat="0" applyFill="0" applyProtection="0">
      <alignment vertical="top"/>
    </xf>
    <xf numFmtId="334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34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34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34" fontId="213" fillId="65" borderId="2" applyAlignment="0">
      <alignment horizontal="left" indent="1"/>
      <protection hidden="1"/>
    </xf>
    <xf numFmtId="334" fontId="213" fillId="65" borderId="2" applyAlignment="0">
      <alignment horizontal="left" indent="1"/>
      <protection hidden="1"/>
    </xf>
    <xf numFmtId="334" fontId="213" fillId="65" borderId="2" applyAlignment="0">
      <alignment horizontal="left" indent="1"/>
      <protection hidden="1"/>
    </xf>
    <xf numFmtId="334" fontId="213" fillId="65" borderId="2" applyAlignment="0">
      <alignment horizontal="left" indent="1"/>
      <protection hidden="1"/>
    </xf>
    <xf numFmtId="334" fontId="213" fillId="65" borderId="2" applyAlignment="0">
      <alignment horizontal="left" indent="1"/>
      <protection hidden="1"/>
    </xf>
    <xf numFmtId="334" fontId="213" fillId="65" borderId="2" applyAlignment="0">
      <alignment horizontal="left" indent="1"/>
      <protection hidden="1"/>
    </xf>
    <xf numFmtId="334" fontId="213" fillId="65" borderId="2" applyAlignment="0">
      <alignment horizontal="left" indent="1"/>
      <protection hidden="1"/>
    </xf>
    <xf numFmtId="334" fontId="213" fillId="65" borderId="2" applyAlignment="0">
      <alignment horizontal="left" indent="1"/>
      <protection hidden="1"/>
    </xf>
    <xf numFmtId="334" fontId="213" fillId="65" borderId="2" applyAlignment="0">
      <alignment horizontal="left" indent="1"/>
      <protection hidden="1"/>
    </xf>
    <xf numFmtId="334" fontId="213" fillId="65" borderId="2" applyAlignment="0">
      <alignment horizontal="left" indent="1"/>
      <protection hidden="1"/>
    </xf>
    <xf numFmtId="335" fontId="214" fillId="27" borderId="0" applyAlignment="0">
      <alignment horizontal="left" indent="2"/>
      <protection hidden="1"/>
    </xf>
    <xf numFmtId="334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36" fontId="2" fillId="0" borderId="0" applyFont="0" applyFill="0" applyBorder="0" applyAlignment="0" applyProtection="0"/>
    <xf numFmtId="286" fontId="217" fillId="0" borderId="0" applyFont="0" applyFill="0" applyBorder="0" applyAlignment="0" applyProtection="0"/>
    <xf numFmtId="337" fontId="217" fillId="0" borderId="0" applyFont="0" applyFill="0" applyBorder="0" applyAlignment="0" applyProtection="0"/>
    <xf numFmtId="219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38" fontId="115" fillId="17" borderId="24">
      <protection locked="0"/>
    </xf>
    <xf numFmtId="0" fontId="4" fillId="0" borderId="0"/>
    <xf numFmtId="181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339" fontId="217" fillId="0" borderId="0" applyFont="0" applyFill="0" applyBorder="0" applyAlignment="0" applyProtection="0"/>
    <xf numFmtId="340" fontId="43" fillId="0" borderId="0" applyFont="0" applyFill="0" applyBorder="0" applyAlignment="0" applyProtection="0"/>
    <xf numFmtId="341" fontId="217" fillId="0" borderId="0" applyFont="0" applyFill="0" applyBorder="0" applyAlignment="0" applyProtection="0"/>
    <xf numFmtId="43" fontId="2" fillId="0" borderId="0" applyFont="0" applyFill="0" applyBorder="0" applyAlignment="0" applyProtection="0"/>
    <xf numFmtId="34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9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19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19" fontId="28" fillId="0" borderId="45">
      <protection locked="0"/>
    </xf>
    <xf numFmtId="219" fontId="28" fillId="0" borderId="45">
      <protection locked="0"/>
    </xf>
    <xf numFmtId="219" fontId="28" fillId="0" borderId="45">
      <protection locked="0"/>
    </xf>
    <xf numFmtId="219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3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44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19" fontId="229" fillId="19" borderId="45"/>
    <xf numFmtId="219" fontId="229" fillId="19" borderId="45"/>
    <xf numFmtId="219" fontId="229" fillId="19" borderId="45"/>
    <xf numFmtId="219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2" fontId="231" fillId="0" borderId="12"/>
    <xf numFmtId="222" fontId="231" fillId="0" borderId="12"/>
    <xf numFmtId="222" fontId="231" fillId="0" borderId="12"/>
    <xf numFmtId="222" fontId="231" fillId="0" borderId="12"/>
    <xf numFmtId="222" fontId="231" fillId="0" borderId="12"/>
    <xf numFmtId="222" fontId="231" fillId="0" borderId="12"/>
    <xf numFmtId="222" fontId="231" fillId="0" borderId="12"/>
    <xf numFmtId="222" fontId="231" fillId="0" borderId="12"/>
    <xf numFmtId="222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2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44" fontId="236" fillId="0" borderId="12">
      <alignment vertical="top"/>
    </xf>
    <xf numFmtId="344" fontId="236" fillId="0" borderId="12">
      <alignment vertical="top"/>
    </xf>
    <xf numFmtId="344" fontId="236" fillId="0" borderId="12">
      <alignment vertical="top"/>
    </xf>
    <xf numFmtId="344" fontId="236" fillId="0" borderId="12">
      <alignment vertical="top"/>
    </xf>
    <xf numFmtId="344" fontId="236" fillId="0" borderId="12">
      <alignment vertical="top"/>
    </xf>
    <xf numFmtId="344" fontId="236" fillId="0" borderId="12">
      <alignment vertical="top"/>
    </xf>
    <xf numFmtId="344" fontId="236" fillId="0" borderId="12">
      <alignment vertical="top"/>
    </xf>
    <xf numFmtId="344" fontId="236" fillId="0" borderId="12">
      <alignment vertical="top"/>
    </xf>
    <xf numFmtId="344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2" fontId="238" fillId="0" borderId="12"/>
    <xf numFmtId="222" fontId="238" fillId="0" borderId="12"/>
    <xf numFmtId="222" fontId="238" fillId="0" borderId="12"/>
    <xf numFmtId="222" fontId="238" fillId="0" borderId="12"/>
    <xf numFmtId="222" fontId="238" fillId="0" borderId="12"/>
    <xf numFmtId="222" fontId="238" fillId="0" borderId="12"/>
    <xf numFmtId="222" fontId="238" fillId="0" borderId="12"/>
    <xf numFmtId="222" fontId="238" fillId="0" borderId="12"/>
    <xf numFmtId="222" fontId="238" fillId="0" borderId="12"/>
    <xf numFmtId="6" fontId="239" fillId="0" borderId="0" applyFont="0" applyFill="0" applyBorder="0" applyAlignment="0" applyProtection="0"/>
    <xf numFmtId="0" fontId="7" fillId="0" borderId="0"/>
    <xf numFmtId="0" fontId="7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45" fontId="2" fillId="0" borderId="0" applyFont="0" applyFill="0" applyBorder="0" applyAlignment="0" applyProtection="0"/>
    <xf numFmtId="346" fontId="2" fillId="0" borderId="0" applyFont="0" applyFill="0" applyBorder="0" applyAlignment="0" applyProtection="0"/>
    <xf numFmtId="0" fontId="37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47" fontId="239" fillId="0" borderId="0" applyFont="0" applyFill="0" applyBorder="0" applyAlignment="0" applyProtection="0"/>
    <xf numFmtId="169" fontId="240" fillId="0" borderId="0" applyFont="0" applyFill="0" applyBorder="0" applyProtection="0">
      <alignment horizontal="right" vertical="top"/>
      <protection locked="0"/>
    </xf>
    <xf numFmtId="347" fontId="241" fillId="0" borderId="50" applyFont="0" applyFill="0" applyBorder="0" applyAlignment="0" applyProtection="0">
      <alignment horizontal="center" vertical="center" wrapText="1"/>
    </xf>
    <xf numFmtId="347" fontId="89" fillId="0" borderId="0" applyFont="0" applyFill="0" applyBorder="0" applyAlignment="0" applyProtection="0"/>
    <xf numFmtId="347" fontId="89" fillId="0" borderId="0" applyFont="0" applyFill="0" applyBorder="0" applyAlignment="0" applyProtection="0"/>
    <xf numFmtId="347" fontId="89" fillId="0" borderId="0" applyFont="0" applyFill="0" applyBorder="0" applyAlignment="0" applyProtection="0"/>
    <xf numFmtId="347" fontId="89" fillId="0" borderId="0" applyFont="0" applyFill="0" applyBorder="0" applyAlignment="0" applyProtection="0"/>
    <xf numFmtId="347" fontId="89" fillId="0" borderId="0" applyFont="0" applyFill="0" applyBorder="0" applyAlignment="0" applyProtection="0"/>
    <xf numFmtId="347" fontId="89" fillId="0" borderId="0" applyFont="0" applyFill="0" applyBorder="0" applyAlignment="0" applyProtection="0"/>
    <xf numFmtId="347" fontId="89" fillId="0" borderId="0" applyFont="0" applyFill="0" applyBorder="0" applyAlignment="0" applyProtection="0"/>
    <xf numFmtId="347" fontId="89" fillId="0" borderId="0" applyFont="0" applyFill="0" applyBorder="0" applyAlignment="0" applyProtection="0"/>
    <xf numFmtId="347" fontId="89" fillId="0" borderId="0" applyFont="0" applyFill="0" applyBorder="0" applyAlignment="0" applyProtection="0"/>
    <xf numFmtId="347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48" fontId="90" fillId="0" borderId="0" applyFont="0" applyFill="0" applyBorder="0" applyAlignment="0" applyProtection="0"/>
    <xf numFmtId="165" fontId="82" fillId="0" borderId="0" applyFont="0" applyFill="0" applyBorder="0" applyAlignment="0" applyProtection="0"/>
    <xf numFmtId="243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8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37" fillId="0" borderId="0" applyFont="0" applyFill="0" applyBorder="0" applyAlignment="0" applyProtection="0"/>
    <xf numFmtId="43" fontId="237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9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50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351" fontId="9" fillId="0" borderId="0" applyFont="0" applyFill="0" applyBorder="0" applyAlignment="0" applyProtection="0"/>
    <xf numFmtId="351" fontId="9" fillId="0" borderId="0" applyFont="0" applyFill="0" applyBorder="0" applyAlignment="0" applyProtection="0"/>
    <xf numFmtId="242" fontId="2" fillId="0" borderId="0" applyFont="0" applyFill="0" applyBorder="0" applyAlignment="0" applyProtection="0"/>
    <xf numFmtId="351" fontId="9" fillId="0" borderId="0" applyFont="0" applyFill="0" applyBorder="0" applyAlignment="0" applyProtection="0"/>
    <xf numFmtId="351" fontId="9" fillId="0" borderId="0" applyFont="0" applyFill="0" applyBorder="0" applyAlignment="0" applyProtection="0"/>
    <xf numFmtId="43" fontId="82" fillId="0" borderId="0" applyFont="0" applyFill="0" applyBorder="0" applyAlignment="0" applyProtection="0"/>
    <xf numFmtId="41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44" fontId="35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44" fontId="35" fillId="0" borderId="0">
      <protection locked="0"/>
    </xf>
    <xf numFmtId="44" fontId="36" fillId="0" borderId="0">
      <protection locked="0"/>
    </xf>
    <xf numFmtId="207" fontId="35" fillId="0" borderId="0">
      <protection locked="0"/>
    </xf>
    <xf numFmtId="44" fontId="35" fillId="0" borderId="0">
      <protection locked="0"/>
    </xf>
    <xf numFmtId="207" fontId="35" fillId="0" borderId="0">
      <protection locked="0"/>
    </xf>
    <xf numFmtId="207" fontId="35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0" fontId="36" fillId="0" borderId="0">
      <protection locked="0"/>
    </xf>
    <xf numFmtId="44" fontId="36" fillId="0" borderId="0">
      <protection locked="0"/>
    </xf>
    <xf numFmtId="44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24" fontId="246" fillId="0" borderId="0" applyFont="0" applyFill="0" applyBorder="0" applyAlignment="0" applyProtection="0"/>
    <xf numFmtId="352" fontId="246" fillId="0" borderId="0" applyFont="0" applyFill="0" applyBorder="0" applyAlignment="0" applyProtection="0"/>
    <xf numFmtId="0" fontId="247" fillId="0" borderId="0"/>
    <xf numFmtId="243" fontId="20" fillId="0" borderId="0" applyFont="0" applyFill="0" applyBorder="0" applyAlignment="0" applyProtection="0"/>
    <xf numFmtId="0" fontId="28" fillId="0" borderId="0"/>
  </cellStyleXfs>
  <cellXfs count="105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 applyAlignment="1"/>
    <xf numFmtId="0" fontId="249" fillId="5" borderId="5" xfId="0" applyFont="1" applyFill="1" applyBorder="1" applyAlignment="1"/>
    <xf numFmtId="0" fontId="38" fillId="5" borderId="5" xfId="0" applyFont="1" applyFill="1" applyBorder="1"/>
    <xf numFmtId="0" fontId="249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0" fillId="5" borderId="51" xfId="0" applyFont="1" applyFill="1" applyBorder="1" applyAlignment="1">
      <alignment horizont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0" fontId="38" fillId="5" borderId="51" xfId="0" applyFont="1" applyFill="1" applyBorder="1" applyAlignment="1">
      <alignment horizontal="center" wrapText="1"/>
    </xf>
    <xf numFmtId="0" fontId="251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1" fillId="5" borderId="0" xfId="0" applyFont="1" applyFill="1" applyAlignment="1">
      <alignment wrapText="1"/>
    </xf>
    <xf numFmtId="0" fontId="250" fillId="5" borderId="0" xfId="0" applyFont="1" applyFill="1" applyAlignment="1">
      <alignment horizontal="center" wrapText="1"/>
    </xf>
    <xf numFmtId="167" fontId="250" fillId="5" borderId="0" xfId="0" applyNumberFormat="1" applyFont="1" applyFill="1" applyAlignment="1">
      <alignment horizontal="right" wrapText="1"/>
    </xf>
    <xf numFmtId="0" fontId="251" fillId="5" borderId="52" xfId="0" applyFont="1" applyFill="1" applyBorder="1" applyAlignment="1">
      <alignment wrapText="1"/>
    </xf>
    <xf numFmtId="0" fontId="250" fillId="5" borderId="52" xfId="0" applyFont="1" applyFill="1" applyBorder="1" applyAlignment="1">
      <alignment horizontal="center" wrapText="1"/>
    </xf>
    <xf numFmtId="0" fontId="38" fillId="5" borderId="0" xfId="0" applyFont="1" applyFill="1" applyAlignment="1"/>
    <xf numFmtId="167" fontId="38" fillId="5" borderId="0" xfId="0" applyNumberFormat="1" applyFont="1" applyFill="1"/>
    <xf numFmtId="0" fontId="250" fillId="5" borderId="52" xfId="0" applyFont="1" applyFill="1" applyBorder="1"/>
    <xf numFmtId="0" fontId="253" fillId="5" borderId="0" xfId="0" applyFont="1" applyFill="1"/>
    <xf numFmtId="164" fontId="38" fillId="5" borderId="0" xfId="0" applyNumberFormat="1" applyFont="1" applyFill="1"/>
    <xf numFmtId="3" fontId="3" fillId="5" borderId="0" xfId="0" applyNumberFormat="1" applyFont="1" applyFill="1"/>
    <xf numFmtId="14" fontId="38" fillId="5" borderId="5" xfId="0" applyNumberFormat="1" applyFont="1" applyFill="1" applyBorder="1" applyAlignment="1"/>
    <xf numFmtId="14" fontId="249" fillId="5" borderId="5" xfId="0" applyNumberFormat="1" applyFont="1" applyFill="1" applyBorder="1" applyAlignment="1"/>
    <xf numFmtId="0" fontId="253" fillId="5" borderId="0" xfId="0" applyFont="1" applyFill="1" applyAlignment="1"/>
    <xf numFmtId="14" fontId="250" fillId="5" borderId="51" xfId="0" quotePrefix="1" applyNumberFormat="1" applyFont="1" applyFill="1" applyBorder="1" applyAlignment="1">
      <alignment horizontal="center" vertical="top" wrapText="1"/>
    </xf>
    <xf numFmtId="276" fontId="38" fillId="5" borderId="0" xfId="0" applyNumberFormat="1" applyFont="1" applyFill="1" applyAlignment="1">
      <alignment wrapText="1"/>
    </xf>
    <xf numFmtId="167" fontId="38" fillId="5" borderId="0" xfId="0" applyNumberFormat="1" applyFont="1" applyFill="1" applyAlignment="1">
      <alignment wrapText="1"/>
    </xf>
    <xf numFmtId="0" fontId="250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67" fontId="38" fillId="5" borderId="52" xfId="0" applyNumberFormat="1" applyFont="1" applyFill="1" applyBorder="1" applyAlignment="1">
      <alignment wrapText="1"/>
    </xf>
    <xf numFmtId="0" fontId="250" fillId="5" borderId="0" xfId="0" applyFont="1" applyFill="1" applyAlignment="1">
      <alignment wrapText="1"/>
    </xf>
    <xf numFmtId="167" fontId="38" fillId="5" borderId="0" xfId="0" applyNumberFormat="1" applyFont="1" applyFill="1" applyBorder="1" applyAlignment="1">
      <alignment wrapText="1"/>
    </xf>
    <xf numFmtId="167" fontId="250" fillId="5" borderId="52" xfId="0" applyNumberFormat="1" applyFont="1" applyFill="1" applyBorder="1" applyAlignment="1">
      <alignment wrapText="1"/>
    </xf>
    <xf numFmtId="167" fontId="250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>
      <alignment horizontal="center"/>
    </xf>
    <xf numFmtId="167" fontId="38" fillId="5" borderId="53" xfId="0" applyNumberFormat="1" applyFont="1" applyFill="1" applyBorder="1" applyAlignment="1">
      <alignment wrapText="1"/>
    </xf>
    <xf numFmtId="0" fontId="250" fillId="5" borderId="51" xfId="0" applyFont="1" applyFill="1" applyBorder="1" applyAlignment="1"/>
    <xf numFmtId="0" fontId="250" fillId="5" borderId="51" xfId="0" applyFont="1" applyFill="1" applyBorder="1" applyAlignment="1">
      <alignment horizontal="center" vertical="center"/>
    </xf>
    <xf numFmtId="167" fontId="250" fillId="5" borderId="51" xfId="0" applyNumberFormat="1" applyFont="1" applyFill="1" applyBorder="1" applyAlignment="1">
      <alignment wrapText="1"/>
    </xf>
    <xf numFmtId="165" fontId="3" fillId="5" borderId="0" xfId="0" applyNumberFormat="1" applyFont="1" applyFill="1"/>
    <xf numFmtId="37" fontId="38" fillId="5" borderId="0" xfId="5178" applyNumberFormat="1" applyFont="1" applyFill="1"/>
    <xf numFmtId="14" fontId="253" fillId="5" borderId="0" xfId="0" applyNumberFormat="1" applyFont="1" applyFill="1" applyAlignment="1"/>
    <xf numFmtId="0" fontId="253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0" fillId="5" borderId="53" xfId="0" applyFont="1" applyFill="1" applyBorder="1" applyAlignment="1">
      <alignment wrapText="1"/>
    </xf>
    <xf numFmtId="0" fontId="250" fillId="5" borderId="53" xfId="0" applyFont="1" applyFill="1" applyBorder="1" applyAlignment="1">
      <alignment horizontal="center" wrapText="1"/>
    </xf>
    <xf numFmtId="167" fontId="250" fillId="5" borderId="53" xfId="0" applyNumberFormat="1" applyFont="1" applyFill="1" applyBorder="1" applyAlignment="1">
      <alignment vertical="top" wrapText="1"/>
    </xf>
    <xf numFmtId="0" fontId="251" fillId="5" borderId="52" xfId="0" applyFont="1" applyFill="1" applyBorder="1" applyAlignment="1">
      <alignment horizontal="center" wrapText="1"/>
    </xf>
    <xf numFmtId="167" fontId="250" fillId="5" borderId="52" xfId="0" applyNumberFormat="1" applyFont="1" applyFill="1" applyBorder="1" applyAlignment="1">
      <alignment vertical="top" wrapText="1"/>
    </xf>
    <xf numFmtId="0" fontId="252" fillId="5" borderId="0" xfId="0" applyFont="1" applyFill="1" applyAlignment="1">
      <alignment horizontal="center" wrapText="1"/>
    </xf>
    <xf numFmtId="167" fontId="38" fillId="5" borderId="0" xfId="0" applyNumberFormat="1" applyFont="1" applyFill="1" applyAlignment="1">
      <alignment vertical="top" wrapText="1"/>
    </xf>
    <xf numFmtId="167" fontId="250" fillId="5" borderId="0" xfId="0" applyNumberFormat="1" applyFont="1" applyFill="1" applyAlignment="1">
      <alignment wrapText="1"/>
    </xf>
    <xf numFmtId="165" fontId="38" fillId="5" borderId="0" xfId="0" applyNumberFormat="1" applyFont="1" applyFill="1"/>
    <xf numFmtId="0" fontId="250" fillId="5" borderId="0" xfId="0" applyFont="1" applyFill="1" applyAlignment="1"/>
    <xf numFmtId="14" fontId="249" fillId="5" borderId="0" xfId="0" applyNumberFormat="1" applyFont="1" applyFill="1" applyAlignment="1">
      <alignment horizontal="left"/>
    </xf>
    <xf numFmtId="0" fontId="250" fillId="5" borderId="51" xfId="0" applyFont="1" applyFill="1" applyBorder="1" applyAlignment="1">
      <alignment horizontal="center" vertical="center" wrapText="1"/>
    </xf>
    <xf numFmtId="0" fontId="253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vertical="top"/>
    </xf>
    <xf numFmtId="0" fontId="250" fillId="5" borderId="0" xfId="0" applyFont="1" applyFill="1" applyBorder="1" applyAlignment="1">
      <alignment horizontal="center" vertical="top" wrapText="1"/>
    </xf>
    <xf numFmtId="167" fontId="250" fillId="5" borderId="52" xfId="0" applyNumberFormat="1" applyFont="1" applyFill="1" applyBorder="1" applyAlignment="1"/>
    <xf numFmtId="167" fontId="250" fillId="5" borderId="0" xfId="0" applyNumberFormat="1" applyFont="1" applyFill="1" applyBorder="1" applyAlignment="1"/>
    <xf numFmtId="167" fontId="38" fillId="5" borderId="0" xfId="0" applyNumberFormat="1" applyFont="1" applyFill="1" applyBorder="1" applyAlignment="1"/>
    <xf numFmtId="167" fontId="38" fillId="5" borderId="0" xfId="0" applyNumberFormat="1" applyFont="1" applyFill="1" applyBorder="1" applyAlignment="1">
      <alignment vertical="top"/>
    </xf>
    <xf numFmtId="167" fontId="38" fillId="5" borderId="51" xfId="0" applyNumberFormat="1" applyFont="1" applyFill="1" applyBorder="1" applyAlignment="1"/>
    <xf numFmtId="37" fontId="248" fillId="5" borderId="0" xfId="5178" applyNumberFormat="1" applyFont="1" applyFill="1"/>
    <xf numFmtId="0" fontId="254" fillId="5" borderId="0" xfId="0" applyFont="1" applyFill="1"/>
    <xf numFmtId="0" fontId="255" fillId="5" borderId="0" xfId="0" applyFont="1" applyFill="1"/>
    <xf numFmtId="0" fontId="38" fillId="5" borderId="0" xfId="0" applyFont="1" applyFill="1" applyAlignment="1">
      <alignment horizontal="left" vertical="top" wrapText="1" indent="1"/>
    </xf>
    <xf numFmtId="167" fontId="38" fillId="5" borderId="0" xfId="0" applyNumberFormat="1" applyFont="1" applyFill="1" applyBorder="1" applyAlignment="1">
      <alignment horizontal="right" vertical="top" wrapText="1"/>
    </xf>
    <xf numFmtId="0" fontId="38" fillId="5" borderId="51" xfId="0" applyFont="1" applyFill="1" applyBorder="1" applyAlignment="1">
      <alignment horizontal="left" vertical="top" wrapText="1" indent="1"/>
    </xf>
    <xf numFmtId="167" fontId="38" fillId="5" borderId="51" xfId="0" applyNumberFormat="1" applyFont="1" applyFill="1" applyBorder="1" applyAlignment="1">
      <alignment horizontal="right" vertical="top" wrapText="1"/>
    </xf>
    <xf numFmtId="0" fontId="251" fillId="5" borderId="0" xfId="0" applyFont="1" applyFill="1" applyBorder="1" applyAlignment="1">
      <alignment vertical="top" wrapText="1"/>
    </xf>
    <xf numFmtId="167" fontId="250" fillId="5" borderId="0" xfId="0" applyNumberFormat="1" applyFont="1" applyFill="1" applyBorder="1" applyAlignment="1">
      <alignment horizontal="right" vertical="top" wrapText="1"/>
    </xf>
    <xf numFmtId="0" fontId="38" fillId="5" borderId="0" xfId="0" applyFont="1" applyFill="1" applyBorder="1" applyAlignment="1">
      <alignment horizontal="left" vertical="top" wrapText="1" indent="1"/>
    </xf>
    <xf numFmtId="37" fontId="38" fillId="5" borderId="51" xfId="5178" applyNumberFormat="1" applyFont="1" applyFill="1" applyBorder="1" applyAlignment="1">
      <alignment horizontal="left" vertical="top" indent="1"/>
    </xf>
    <xf numFmtId="0" fontId="251" fillId="5" borderId="0" xfId="0" applyFont="1" applyFill="1" applyAlignment="1">
      <alignment vertical="top" wrapText="1"/>
    </xf>
    <xf numFmtId="167" fontId="250" fillId="5" borderId="0" xfId="0" applyNumberFormat="1" applyFont="1" applyFill="1" applyAlignment="1">
      <alignment horizontal="right" vertical="top" wrapText="1"/>
    </xf>
    <xf numFmtId="0" fontId="251" fillId="5" borderId="52" xfId="0" applyFont="1" applyFill="1" applyBorder="1" applyAlignment="1">
      <alignment vertical="top" wrapText="1"/>
    </xf>
    <xf numFmtId="167" fontId="250" fillId="5" borderId="52" xfId="0" applyNumberFormat="1" applyFont="1" applyFill="1" applyBorder="1" applyAlignment="1">
      <alignment horizontal="right" vertical="top" wrapText="1"/>
    </xf>
    <xf numFmtId="0" fontId="252" fillId="5" borderId="0" xfId="0" applyFont="1" applyFill="1" applyBorder="1" applyAlignment="1">
      <alignment horizontal="left" vertical="top" wrapText="1" indent="1"/>
    </xf>
    <xf numFmtId="167" fontId="250" fillId="5" borderId="52" xfId="0" applyNumberFormat="1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vertical="top" indent="1"/>
    </xf>
    <xf numFmtId="167" fontId="38" fillId="5" borderId="0" xfId="0" applyNumberFormat="1" applyFont="1" applyFill="1" applyAlignment="1">
      <alignment vertical="top"/>
    </xf>
    <xf numFmtId="0" fontId="250" fillId="5" borderId="52" xfId="0" applyFont="1" applyFill="1" applyBorder="1" applyAlignment="1">
      <alignment vertical="top"/>
    </xf>
    <xf numFmtId="167" fontId="250" fillId="5" borderId="52" xfId="0" applyNumberFormat="1" applyFont="1" applyFill="1" applyBorder="1" applyAlignment="1">
      <alignment vertical="top"/>
    </xf>
    <xf numFmtId="0" fontId="38" fillId="5" borderId="0" xfId="0" applyFont="1" applyFill="1" applyBorder="1" applyAlignment="1">
      <alignment horizontal="left" wrapText="1" indent="1"/>
    </xf>
    <xf numFmtId="0" fontId="38" fillId="5" borderId="52" xfId="0" applyFont="1" applyFill="1" applyBorder="1" applyAlignment="1">
      <alignment wrapText="1"/>
    </xf>
    <xf numFmtId="0" fontId="38" fillId="5" borderId="53" xfId="0" applyFont="1" applyFill="1" applyBorder="1" applyAlignment="1">
      <alignment horizontal="left" indent="1"/>
    </xf>
    <xf numFmtId="0" fontId="38" fillId="5" borderId="0" xfId="0" applyFont="1" applyFill="1" applyAlignment="1">
      <alignment horizontal="left" wrapText="1" indent="2"/>
    </xf>
    <xf numFmtId="14" fontId="250" fillId="5" borderId="51" xfId="0" applyNumberFormat="1" applyFont="1" applyFill="1" applyBorder="1" applyAlignment="1">
      <alignment horizontal="center" vertical="center" wrapText="1"/>
    </xf>
    <xf numFmtId="167" fontId="38" fillId="5" borderId="1" xfId="0" applyNumberFormat="1" applyFont="1" applyFill="1" applyBorder="1" applyAlignment="1"/>
    <xf numFmtId="0" fontId="3" fillId="5" borderId="0" xfId="0" applyFont="1" applyFill="1" applyBorder="1" applyAlignment="1"/>
    <xf numFmtId="167" fontId="3" fillId="5" borderId="0" xfId="0" applyNumberFormat="1" applyFont="1" applyFill="1"/>
    <xf numFmtId="353" fontId="250" fillId="5" borderId="52" xfId="0" applyNumberFormat="1" applyFont="1" applyFill="1" applyBorder="1" applyAlignment="1">
      <alignment vertical="top"/>
    </xf>
    <xf numFmtId="353" fontId="250" fillId="5" borderId="51" xfId="0" applyNumberFormat="1" applyFont="1" applyFill="1" applyBorder="1" applyAlignment="1">
      <alignment wrapText="1"/>
    </xf>
    <xf numFmtId="14" fontId="250" fillId="5" borderId="51" xfId="0" applyNumberFormat="1" applyFont="1" applyFill="1" applyBorder="1" applyAlignment="1">
      <alignment horizontal="center" vertical="top" wrapText="1"/>
    </xf>
    <xf numFmtId="14" fontId="38" fillId="5" borderId="0" xfId="0" applyNumberFormat="1" applyFont="1" applyFill="1" applyAlignment="1"/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4"/>
  <sheetViews>
    <sheetView topLeftCell="A4" zoomScaleNormal="100" workbookViewId="0">
      <selection activeCell="E15" sqref="E15"/>
    </sheetView>
  </sheetViews>
  <sheetFormatPr defaultColWidth="9.140625" defaultRowHeight="12.75"/>
  <cols>
    <col min="1" max="1" width="57.7109375" style="74" customWidth="1"/>
    <col min="2" max="2" width="7.7109375" style="74" customWidth="1"/>
    <col min="3" max="4" width="10.7109375" style="74" customWidth="1"/>
    <col min="5" max="5" width="13" style="2" customWidth="1"/>
    <col min="6" max="6" width="11.42578125" style="2" customWidth="1"/>
    <col min="7" max="7" width="14.85546875" style="2" hidden="1" customWidth="1"/>
    <col min="8" max="8" width="0" style="2" hidden="1" customWidth="1"/>
    <col min="9" max="9" width="9.140625" style="2"/>
    <col min="10" max="10" width="10.42578125" style="2" customWidth="1"/>
    <col min="11" max="11" width="13.140625" style="2" customWidth="1"/>
    <col min="12" max="16384" width="9.140625" style="2"/>
  </cols>
  <sheetData>
    <row r="1" spans="1:6">
      <c r="A1" s="61" t="s">
        <v>65</v>
      </c>
      <c r="B1" s="3"/>
      <c r="C1" s="3"/>
      <c r="D1" s="3"/>
    </row>
    <row r="2" spans="1:6">
      <c r="A2" s="61" t="s">
        <v>66</v>
      </c>
      <c r="B2" s="3"/>
      <c r="C2" s="3"/>
      <c r="D2" s="3"/>
    </row>
    <row r="3" spans="1:6">
      <c r="A3" s="104" t="s">
        <v>111</v>
      </c>
      <c r="B3" s="4"/>
      <c r="C3" s="4"/>
      <c r="D3" s="4"/>
    </row>
    <row r="4" spans="1:6" ht="13.5" thickBot="1">
      <c r="A4" s="5"/>
      <c r="B4" s="6"/>
      <c r="C4" s="6"/>
      <c r="D4" s="6"/>
    </row>
    <row r="5" spans="1:6">
      <c r="A5" s="7"/>
      <c r="B5" s="3"/>
      <c r="C5" s="3"/>
      <c r="D5" s="3"/>
    </row>
    <row r="6" spans="1:6" ht="25.5">
      <c r="A6" s="8" t="s">
        <v>1</v>
      </c>
      <c r="B6" s="9" t="s">
        <v>53</v>
      </c>
      <c r="C6" s="97" t="s">
        <v>114</v>
      </c>
      <c r="D6" s="97" t="s">
        <v>115</v>
      </c>
    </row>
    <row r="7" spans="1:6" ht="14.1" customHeight="1">
      <c r="A7" s="75" t="s">
        <v>60</v>
      </c>
      <c r="B7" s="11">
        <v>11</v>
      </c>
      <c r="C7" s="76">
        <v>12526167</v>
      </c>
      <c r="D7" s="76">
        <v>7097622</v>
      </c>
    </row>
    <row r="8" spans="1:6" ht="14.1" customHeight="1">
      <c r="A8" s="77" t="s">
        <v>67</v>
      </c>
      <c r="B8" s="12">
        <v>12</v>
      </c>
      <c r="C8" s="78">
        <v>-9683451</v>
      </c>
      <c r="D8" s="78">
        <v>-5486059</v>
      </c>
    </row>
    <row r="9" spans="1:6" ht="14.1" customHeight="1">
      <c r="A9" s="79" t="s">
        <v>68</v>
      </c>
      <c r="B9" s="14"/>
      <c r="C9" s="80">
        <f>C7+C8</f>
        <v>2842716</v>
      </c>
      <c r="D9" s="80">
        <f>D7+D8</f>
        <v>1611563</v>
      </c>
    </row>
    <row r="10" spans="1:6" ht="14.1" customHeight="1">
      <c r="A10" s="81" t="s">
        <v>69</v>
      </c>
      <c r="B10" s="16">
        <v>13</v>
      </c>
      <c r="C10" s="76">
        <v>-295680</v>
      </c>
      <c r="D10" s="76">
        <v>-528415</v>
      </c>
      <c r="F10" s="27"/>
    </row>
    <row r="11" spans="1:6" ht="14.1" customHeight="1">
      <c r="A11" s="81" t="s">
        <v>28</v>
      </c>
      <c r="B11" s="16">
        <v>14</v>
      </c>
      <c r="C11" s="76">
        <v>-322654</v>
      </c>
      <c r="D11" s="76">
        <v>-342657</v>
      </c>
    </row>
    <row r="12" spans="1:6" ht="14.1" customHeight="1">
      <c r="A12" s="77" t="s">
        <v>70</v>
      </c>
      <c r="B12" s="12">
        <v>15</v>
      </c>
      <c r="C12" s="78">
        <f>-803273+659154-7213</f>
        <v>-151332</v>
      </c>
      <c r="D12" s="78">
        <f>-412937+411234+1243</f>
        <v>-460</v>
      </c>
      <c r="F12" s="27"/>
    </row>
    <row r="13" spans="1:6" ht="14.1" customHeight="1">
      <c r="A13" s="79" t="s">
        <v>71</v>
      </c>
      <c r="B13" s="16"/>
      <c r="C13" s="80">
        <f>SUM(C9:C12)</f>
        <v>2073050</v>
      </c>
      <c r="D13" s="80">
        <f>SUM(D9:D12)</f>
        <v>740031</v>
      </c>
    </row>
    <row r="14" spans="1:6" ht="14.1" customHeight="1">
      <c r="A14" s="81" t="s">
        <v>56</v>
      </c>
      <c r="B14" s="16">
        <v>16</v>
      </c>
      <c r="C14" s="76">
        <v>33755</v>
      </c>
      <c r="D14" s="76">
        <v>25581</v>
      </c>
    </row>
    <row r="15" spans="1:6" ht="14.1" customHeight="1">
      <c r="A15" s="81" t="s">
        <v>57</v>
      </c>
      <c r="B15" s="16"/>
      <c r="C15" s="76">
        <v>-3154</v>
      </c>
      <c r="D15" s="76">
        <v>-24584</v>
      </c>
    </row>
    <row r="16" spans="1:6" ht="14.1" customHeight="1">
      <c r="A16" s="82" t="s">
        <v>30</v>
      </c>
      <c r="B16" s="9"/>
      <c r="C16" s="78">
        <f>46735-39522</f>
        <v>7213</v>
      </c>
      <c r="D16" s="78">
        <f>-117714+116471</f>
        <v>-1243</v>
      </c>
    </row>
    <row r="17" spans="1:4" ht="14.1" customHeight="1">
      <c r="A17" s="83" t="s">
        <v>72</v>
      </c>
      <c r="B17" s="18"/>
      <c r="C17" s="84">
        <f>SUM(C13:C16)</f>
        <v>2110864</v>
      </c>
      <c r="D17" s="84">
        <f>SUM(D13:D16)</f>
        <v>739785</v>
      </c>
    </row>
    <row r="18" spans="1:4" ht="14.1" customHeight="1">
      <c r="A18" s="81" t="s">
        <v>55</v>
      </c>
      <c r="B18" s="16"/>
      <c r="C18" s="76">
        <v>-253393</v>
      </c>
      <c r="D18" s="76">
        <v>-389285</v>
      </c>
    </row>
    <row r="19" spans="1:4" ht="14.1" customHeight="1">
      <c r="A19" s="85" t="s">
        <v>73</v>
      </c>
      <c r="B19" s="21"/>
      <c r="C19" s="86">
        <f>SUM(C17:C18)</f>
        <v>1857471</v>
      </c>
      <c r="D19" s="86">
        <f>SUM(D17:D18)</f>
        <v>350500</v>
      </c>
    </row>
    <row r="20" spans="1:4" ht="14.1" customHeight="1">
      <c r="A20" s="87" t="s">
        <v>74</v>
      </c>
      <c r="B20" s="16"/>
      <c r="C20" s="76">
        <v>0</v>
      </c>
      <c r="D20" s="76" t="s">
        <v>27</v>
      </c>
    </row>
    <row r="21" spans="1:4" ht="14.1" customHeight="1">
      <c r="A21" s="85" t="s">
        <v>75</v>
      </c>
      <c r="B21" s="21"/>
      <c r="C21" s="88">
        <f>C19</f>
        <v>1857471</v>
      </c>
      <c r="D21" s="88">
        <f>D19</f>
        <v>350500</v>
      </c>
    </row>
    <row r="22" spans="1:4" ht="14.1" customHeight="1">
      <c r="A22" s="89"/>
      <c r="B22" s="3"/>
      <c r="C22" s="90"/>
      <c r="D22" s="90"/>
    </row>
    <row r="23" spans="1:4" ht="14.1" customHeight="1">
      <c r="A23" s="91" t="s">
        <v>61</v>
      </c>
      <c r="B23" s="24">
        <v>8</v>
      </c>
      <c r="C23" s="101">
        <f>C21/1000</f>
        <v>1857.471</v>
      </c>
      <c r="D23" s="92">
        <v>0</v>
      </c>
    </row>
    <row r="24" spans="1:4" ht="14.1" customHeight="1">
      <c r="A24" s="22"/>
      <c r="B24" s="3"/>
      <c r="C24" s="3"/>
      <c r="D24" s="3"/>
    </row>
    <row r="25" spans="1:4" ht="14.1" customHeight="1">
      <c r="A25" s="25" t="s">
        <v>31</v>
      </c>
      <c r="B25" s="3"/>
      <c r="C25" s="3"/>
      <c r="D25" s="3"/>
    </row>
    <row r="26" spans="1:4" ht="14.1" customHeight="1">
      <c r="A26" s="25"/>
      <c r="B26" s="3"/>
      <c r="C26" s="26"/>
      <c r="D26" s="3"/>
    </row>
    <row r="27" spans="1:4" ht="14.1" customHeight="1">
      <c r="A27" s="25"/>
      <c r="B27" s="3"/>
      <c r="C27" s="3"/>
      <c r="D27" s="3"/>
    </row>
    <row r="28" spans="1:4" ht="14.1" customHeight="1">
      <c r="A28" s="22"/>
      <c r="B28" s="3"/>
      <c r="C28" s="3"/>
      <c r="D28" s="3"/>
    </row>
    <row r="29" spans="1:4" ht="14.1" customHeight="1">
      <c r="A29" s="22" t="s">
        <v>25</v>
      </c>
      <c r="B29" s="3"/>
      <c r="C29" s="3" t="s">
        <v>104</v>
      </c>
      <c r="D29" s="3"/>
    </row>
    <row r="30" spans="1:4" ht="14.1" customHeight="1">
      <c r="A30" s="22"/>
      <c r="B30" s="3"/>
      <c r="C30" s="3"/>
      <c r="D30" s="3"/>
    </row>
    <row r="31" spans="1:4" ht="14.1" customHeight="1">
      <c r="A31" s="22"/>
      <c r="B31" s="3"/>
      <c r="C31" s="3"/>
      <c r="D31" s="3"/>
    </row>
    <row r="32" spans="1:4" ht="14.1" customHeight="1">
      <c r="A32" s="22" t="s">
        <v>26</v>
      </c>
      <c r="B32" s="3"/>
      <c r="C32" s="3" t="s">
        <v>76</v>
      </c>
      <c r="D32" s="3"/>
    </row>
    <row r="33" ht="15" customHeight="1"/>
    <row r="3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5"/>
  <sheetViews>
    <sheetView topLeftCell="A40" zoomScaleNormal="100" workbookViewId="0">
      <selection activeCell="D60" sqref="D60"/>
    </sheetView>
  </sheetViews>
  <sheetFormatPr defaultColWidth="9.140625" defaultRowHeight="12.75"/>
  <cols>
    <col min="1" max="1" width="50.7109375" style="74" customWidth="1"/>
    <col min="2" max="2" width="7.7109375" style="74" customWidth="1"/>
    <col min="3" max="4" width="10.7109375" style="74" customWidth="1"/>
    <col min="5" max="5" width="12.85546875" style="46" customWidth="1"/>
    <col min="6" max="6" width="13.140625" style="2" customWidth="1"/>
    <col min="7" max="7" width="16.5703125" style="2" customWidth="1"/>
    <col min="8" max="8" width="2.5703125" style="2" customWidth="1"/>
    <col min="9" max="9" width="11.42578125" style="2" customWidth="1"/>
    <col min="10" max="10" width="9.140625" style="2"/>
    <col min="11" max="11" width="12.42578125" style="2" bestFit="1" customWidth="1"/>
    <col min="12" max="12" width="12.42578125" style="2" customWidth="1"/>
    <col min="13" max="13" width="14.42578125" style="2" customWidth="1"/>
    <col min="14" max="14" width="13" style="2" customWidth="1"/>
    <col min="15" max="16384" width="9.140625" style="2"/>
  </cols>
  <sheetData>
    <row r="1" spans="1:5">
      <c r="A1" s="61" t="s">
        <v>65</v>
      </c>
      <c r="B1" s="3"/>
      <c r="C1" s="3"/>
      <c r="D1" s="3"/>
      <c r="E1" s="2"/>
    </row>
    <row r="2" spans="1:5">
      <c r="A2" s="61" t="s">
        <v>77</v>
      </c>
      <c r="B2" s="3"/>
      <c r="C2" s="3"/>
      <c r="D2" s="3"/>
      <c r="E2" s="2"/>
    </row>
    <row r="3" spans="1:5">
      <c r="A3" s="104" t="s">
        <v>112</v>
      </c>
      <c r="B3" s="4"/>
      <c r="C3" s="4"/>
      <c r="D3" s="4"/>
      <c r="E3" s="2"/>
    </row>
    <row r="4" spans="1:5" ht="13.5" thickBot="1">
      <c r="A4" s="28"/>
      <c r="B4" s="29"/>
      <c r="C4" s="29"/>
      <c r="D4" s="29"/>
      <c r="E4" s="2"/>
    </row>
    <row r="5" spans="1:5">
      <c r="A5" s="30"/>
      <c r="B5" s="3"/>
      <c r="C5" s="3"/>
      <c r="D5" s="3"/>
      <c r="E5" s="2"/>
    </row>
    <row r="6" spans="1:5" ht="25.5">
      <c r="A6" s="8" t="s">
        <v>1</v>
      </c>
      <c r="B6" s="9" t="s">
        <v>53</v>
      </c>
      <c r="C6" s="103" t="s">
        <v>113</v>
      </c>
      <c r="D6" s="31" t="s">
        <v>105</v>
      </c>
      <c r="E6" s="2"/>
    </row>
    <row r="7" spans="1:5" ht="14.1" customHeight="1">
      <c r="A7" s="17" t="s">
        <v>2</v>
      </c>
      <c r="B7" s="11"/>
      <c r="C7" s="32"/>
      <c r="D7" s="32"/>
      <c r="E7" s="2"/>
    </row>
    <row r="8" spans="1:5" ht="14.1" customHeight="1">
      <c r="A8" s="17" t="s">
        <v>3</v>
      </c>
      <c r="B8" s="11"/>
      <c r="C8" s="32"/>
      <c r="D8" s="32"/>
      <c r="E8" s="2"/>
    </row>
    <row r="9" spans="1:5" ht="14.1" customHeight="1">
      <c r="A9" s="51" t="s">
        <v>78</v>
      </c>
      <c r="B9" s="11">
        <v>4</v>
      </c>
      <c r="C9" s="33">
        <v>2013252</v>
      </c>
      <c r="D9" s="33">
        <v>1988964</v>
      </c>
      <c r="E9" s="2"/>
    </row>
    <row r="10" spans="1:5" ht="14.1" customHeight="1">
      <c r="A10" s="51" t="s">
        <v>79</v>
      </c>
      <c r="B10" s="11"/>
      <c r="C10" s="33">
        <v>97218</v>
      </c>
      <c r="D10" s="33">
        <v>196579</v>
      </c>
      <c r="E10" s="2"/>
    </row>
    <row r="11" spans="1:5" ht="14.1" customHeight="1">
      <c r="A11" s="51" t="s">
        <v>80</v>
      </c>
      <c r="B11" s="11">
        <v>5</v>
      </c>
      <c r="C11" s="33">
        <v>205403</v>
      </c>
      <c r="D11" s="33">
        <v>208644</v>
      </c>
      <c r="E11" s="2"/>
    </row>
    <row r="12" spans="1:5" ht="14.1" customHeight="1">
      <c r="A12" s="51" t="s">
        <v>4</v>
      </c>
      <c r="B12" s="11"/>
      <c r="C12" s="33">
        <v>441</v>
      </c>
      <c r="D12" s="33">
        <v>459</v>
      </c>
      <c r="E12" s="2"/>
    </row>
    <row r="13" spans="1:5" ht="14.1" customHeight="1">
      <c r="A13" s="93" t="s">
        <v>81</v>
      </c>
      <c r="B13" s="16"/>
      <c r="C13" s="38">
        <f>323023-C10</f>
        <v>225805</v>
      </c>
      <c r="D13" s="38">
        <f>122215</f>
        <v>122215</v>
      </c>
      <c r="E13" s="2"/>
    </row>
    <row r="14" spans="1:5" ht="14.1" customHeight="1">
      <c r="A14" s="51" t="s">
        <v>82</v>
      </c>
      <c r="B14" s="11"/>
      <c r="C14" s="33">
        <v>0</v>
      </c>
      <c r="D14" s="33">
        <v>0</v>
      </c>
      <c r="E14" s="2"/>
    </row>
    <row r="15" spans="1:5" ht="14.1" customHeight="1">
      <c r="A15" s="51" t="s">
        <v>83</v>
      </c>
      <c r="B15" s="11"/>
      <c r="C15" s="33">
        <v>45955</v>
      </c>
      <c r="D15" s="33">
        <v>72232</v>
      </c>
      <c r="E15" s="2"/>
    </row>
    <row r="16" spans="1:5" ht="14.1" customHeight="1">
      <c r="A16" s="34"/>
      <c r="B16" s="35"/>
      <c r="C16" s="36">
        <f>SUM(C9:C15)</f>
        <v>2588074</v>
      </c>
      <c r="D16" s="36">
        <f>SUM(D9:D15)</f>
        <v>2589093</v>
      </c>
      <c r="E16" s="2"/>
    </row>
    <row r="17" spans="1:5" ht="14.1" customHeight="1">
      <c r="A17" s="37" t="s">
        <v>6</v>
      </c>
      <c r="B17" s="11"/>
      <c r="C17" s="33"/>
      <c r="D17" s="33"/>
      <c r="E17" s="2"/>
    </row>
    <row r="18" spans="1:5" ht="14.1" customHeight="1">
      <c r="A18" s="51" t="s">
        <v>8</v>
      </c>
      <c r="B18" s="11">
        <v>6</v>
      </c>
      <c r="C18" s="33">
        <v>2500970</v>
      </c>
      <c r="D18" s="33">
        <v>517142</v>
      </c>
      <c r="E18" s="2"/>
    </row>
    <row r="19" spans="1:5" ht="14.1" customHeight="1">
      <c r="A19" s="51" t="s">
        <v>83</v>
      </c>
      <c r="B19" s="11"/>
      <c r="C19" s="33">
        <v>2323776</v>
      </c>
      <c r="D19" s="33">
        <f>1602415+8446+32+1898+269+1</f>
        <v>1613061</v>
      </c>
      <c r="E19" s="2"/>
    </row>
    <row r="20" spans="1:5" ht="14.1" customHeight="1">
      <c r="A20" s="51" t="s">
        <v>7</v>
      </c>
      <c r="B20" s="11">
        <v>7</v>
      </c>
      <c r="C20" s="33">
        <v>1361109</v>
      </c>
      <c r="D20" s="33">
        <v>1567199</v>
      </c>
      <c r="E20" s="2"/>
    </row>
    <row r="21" spans="1:5" ht="14.1" customHeight="1">
      <c r="A21" s="93" t="s">
        <v>9</v>
      </c>
      <c r="B21" s="16"/>
      <c r="C21" s="38">
        <v>718178</v>
      </c>
      <c r="D21" s="38">
        <v>226071</v>
      </c>
      <c r="E21" s="2"/>
    </row>
    <row r="22" spans="1:5" ht="14.1" customHeight="1">
      <c r="A22" s="51" t="s">
        <v>84</v>
      </c>
      <c r="B22" s="11"/>
      <c r="C22" s="33">
        <v>50442</v>
      </c>
      <c r="D22" s="33">
        <v>426149</v>
      </c>
      <c r="E22" s="2"/>
    </row>
    <row r="23" spans="1:5" ht="14.1" customHeight="1">
      <c r="A23" s="93" t="s">
        <v>5</v>
      </c>
      <c r="B23" s="16"/>
      <c r="C23" s="38">
        <v>617968</v>
      </c>
      <c r="D23" s="38">
        <v>617968</v>
      </c>
      <c r="E23" s="2"/>
    </row>
    <row r="24" spans="1:5" ht="14.1" customHeight="1">
      <c r="A24" s="51" t="s">
        <v>82</v>
      </c>
      <c r="B24" s="11"/>
      <c r="C24" s="33">
        <v>3797</v>
      </c>
      <c r="D24" s="33">
        <v>22036</v>
      </c>
      <c r="E24" s="2"/>
    </row>
    <row r="25" spans="1:5" ht="14.1" customHeight="1">
      <c r="A25" s="94"/>
      <c r="B25" s="35"/>
      <c r="C25" s="36">
        <f>SUM(C18:C24)</f>
        <v>7576240</v>
      </c>
      <c r="D25" s="36">
        <f>SUM(D18:D24)</f>
        <v>4989626</v>
      </c>
      <c r="E25" s="2"/>
    </row>
    <row r="26" spans="1:5" ht="14.1" customHeight="1">
      <c r="A26" s="34" t="s">
        <v>10</v>
      </c>
      <c r="B26" s="21"/>
      <c r="C26" s="39">
        <f>C16+C25</f>
        <v>10164314</v>
      </c>
      <c r="D26" s="39">
        <f>D16+D25</f>
        <v>7578719</v>
      </c>
      <c r="E26" s="2"/>
    </row>
    <row r="27" spans="1:5" ht="14.1" customHeight="1">
      <c r="A27" s="17"/>
      <c r="B27" s="15"/>
      <c r="C27" s="38"/>
      <c r="D27" s="38"/>
      <c r="E27" s="2"/>
    </row>
    <row r="28" spans="1:5" ht="14.1" customHeight="1">
      <c r="A28" s="17" t="s">
        <v>11</v>
      </c>
      <c r="B28" s="10"/>
      <c r="C28" s="33"/>
      <c r="D28" s="33"/>
      <c r="E28" s="2"/>
    </row>
    <row r="29" spans="1:5" ht="14.1" customHeight="1">
      <c r="A29" s="51" t="s">
        <v>12</v>
      </c>
      <c r="B29" s="11">
        <v>8</v>
      </c>
      <c r="C29" s="33">
        <v>3873780</v>
      </c>
      <c r="D29" s="33">
        <v>3873780</v>
      </c>
      <c r="E29" s="2"/>
    </row>
    <row r="30" spans="1:5" ht="14.1" customHeight="1">
      <c r="A30" s="51" t="s">
        <v>0</v>
      </c>
      <c r="B30" s="11"/>
      <c r="C30" s="33">
        <v>0</v>
      </c>
      <c r="D30" s="33">
        <v>0</v>
      </c>
      <c r="E30" s="2"/>
    </row>
    <row r="31" spans="1:5" ht="14.1" customHeight="1">
      <c r="A31" s="93" t="s">
        <v>85</v>
      </c>
      <c r="B31" s="16"/>
      <c r="C31" s="38">
        <v>2314424</v>
      </c>
      <c r="D31" s="33">
        <v>456953</v>
      </c>
      <c r="E31" s="100"/>
    </row>
    <row r="32" spans="1:5" ht="14.1" customHeight="1">
      <c r="A32" s="20" t="s">
        <v>13</v>
      </c>
      <c r="B32" s="21"/>
      <c r="C32" s="39">
        <f>SUM(C29:C31)</f>
        <v>6188204</v>
      </c>
      <c r="D32" s="39">
        <f>SUM(D29:D31)</f>
        <v>4330733</v>
      </c>
      <c r="E32" s="2"/>
    </row>
    <row r="33" spans="1:5" ht="14.1" customHeight="1">
      <c r="A33" s="13"/>
      <c r="B33" s="14"/>
      <c r="C33" s="40"/>
      <c r="D33" s="40"/>
      <c r="E33" s="2"/>
    </row>
    <row r="34" spans="1:5" ht="14.1" customHeight="1">
      <c r="A34" s="17" t="s">
        <v>14</v>
      </c>
      <c r="B34" s="11"/>
      <c r="C34" s="33"/>
      <c r="D34" s="33"/>
      <c r="E34" s="2"/>
    </row>
    <row r="35" spans="1:5" ht="14.1" customHeight="1">
      <c r="A35" s="51" t="s">
        <v>15</v>
      </c>
      <c r="B35" s="11"/>
      <c r="C35" s="38">
        <v>95137</v>
      </c>
      <c r="D35" s="38">
        <v>98532</v>
      </c>
    </row>
    <row r="36" spans="1:5" ht="14.1" customHeight="1">
      <c r="A36" s="51" t="s">
        <v>86</v>
      </c>
      <c r="B36" s="11"/>
      <c r="C36" s="38">
        <v>275387</v>
      </c>
      <c r="D36" s="38">
        <v>275387</v>
      </c>
    </row>
    <row r="37" spans="1:5" ht="14.1" customHeight="1">
      <c r="A37" s="20"/>
      <c r="B37" s="35"/>
      <c r="C37" s="36">
        <f>SUM(C35:C36)</f>
        <v>370524</v>
      </c>
      <c r="D37" s="36">
        <f>SUM(D35:D36)</f>
        <v>373919</v>
      </c>
    </row>
    <row r="38" spans="1:5" ht="14.1" customHeight="1">
      <c r="A38" s="17" t="s">
        <v>16</v>
      </c>
      <c r="B38" s="11"/>
      <c r="C38" s="33"/>
      <c r="D38" s="33"/>
    </row>
    <row r="39" spans="1:5" ht="14.1" customHeight="1">
      <c r="A39" s="51" t="s">
        <v>19</v>
      </c>
      <c r="B39" s="11">
        <v>9</v>
      </c>
      <c r="C39" s="38">
        <v>2045889</v>
      </c>
      <c r="D39" s="38">
        <f>175516+1124524+40053+21062+198765+250+20+1575+2</f>
        <v>1561767</v>
      </c>
    </row>
    <row r="40" spans="1:5" ht="14.1" customHeight="1">
      <c r="A40" s="51" t="s">
        <v>17</v>
      </c>
      <c r="B40" s="11">
        <v>10</v>
      </c>
      <c r="C40" s="38">
        <v>642920</v>
      </c>
      <c r="D40" s="38"/>
      <c r="E40" s="2"/>
    </row>
    <row r="41" spans="1:5" ht="14.1" customHeight="1">
      <c r="A41" s="51" t="s">
        <v>87</v>
      </c>
      <c r="B41" s="11"/>
      <c r="C41" s="38"/>
      <c r="D41" s="38"/>
      <c r="E41" s="2"/>
    </row>
    <row r="42" spans="1:5" ht="14.1" customHeight="1">
      <c r="A42" s="93" t="s">
        <v>20</v>
      </c>
      <c r="B42" s="16"/>
      <c r="C42" s="38">
        <v>916777</v>
      </c>
      <c r="D42" s="38">
        <v>1312300</v>
      </c>
      <c r="E42" s="2"/>
    </row>
    <row r="43" spans="1:5" ht="14.1" customHeight="1">
      <c r="A43" s="93" t="s">
        <v>18</v>
      </c>
      <c r="B43" s="16"/>
      <c r="C43" s="38">
        <v>0</v>
      </c>
      <c r="D43" s="38">
        <v>0</v>
      </c>
      <c r="E43" s="2"/>
    </row>
    <row r="44" spans="1:5" ht="14.1" customHeight="1">
      <c r="A44" s="20"/>
      <c r="B44" s="35"/>
      <c r="C44" s="36">
        <f>SUM(C39:C43)</f>
        <v>3605586</v>
      </c>
      <c r="D44" s="36">
        <f>SUM(D39:D43)</f>
        <v>2874067</v>
      </c>
      <c r="E44" s="2"/>
    </row>
    <row r="45" spans="1:5" ht="14.1" customHeight="1">
      <c r="A45" s="20" t="s">
        <v>21</v>
      </c>
      <c r="B45" s="21"/>
      <c r="C45" s="39">
        <f>C37+C44</f>
        <v>3976110</v>
      </c>
      <c r="D45" s="39">
        <f>D37+D44</f>
        <v>3247986</v>
      </c>
      <c r="E45" s="2"/>
    </row>
    <row r="46" spans="1:5" ht="14.1" customHeight="1">
      <c r="A46" s="20" t="s">
        <v>22</v>
      </c>
      <c r="B46" s="21"/>
      <c r="C46" s="39">
        <f>C32+C45</f>
        <v>10164314</v>
      </c>
      <c r="D46" s="39">
        <f>D32+D45</f>
        <v>7578719</v>
      </c>
      <c r="E46" s="2"/>
    </row>
    <row r="47" spans="1:5" ht="14.1" customHeight="1">
      <c r="A47" s="22"/>
      <c r="B47" s="3"/>
      <c r="C47" s="23">
        <f>C26-C46</f>
        <v>0</v>
      </c>
      <c r="D47" s="23">
        <f>D26-D46</f>
        <v>0</v>
      </c>
      <c r="E47" s="2"/>
    </row>
    <row r="48" spans="1:5" ht="14.1" customHeight="1">
      <c r="A48" s="95" t="s">
        <v>23</v>
      </c>
      <c r="B48" s="41"/>
      <c r="C48" s="42">
        <v>1000000</v>
      </c>
      <c r="D48" s="42">
        <v>0</v>
      </c>
      <c r="E48" s="2"/>
    </row>
    <row r="49" spans="1:5" ht="14.1" customHeight="1">
      <c r="A49" s="43" t="s">
        <v>24</v>
      </c>
      <c r="B49" s="44">
        <v>8</v>
      </c>
      <c r="C49" s="102">
        <f>(C32-C12)/1000</f>
        <v>6187.7629999999999</v>
      </c>
      <c r="D49" s="45">
        <v>0</v>
      </c>
      <c r="E49" s="2"/>
    </row>
    <row r="50" spans="1:5" ht="14.1" customHeight="1">
      <c r="A50" s="22"/>
      <c r="B50" s="3"/>
      <c r="C50" s="3"/>
      <c r="D50" s="3"/>
      <c r="E50" s="2"/>
    </row>
    <row r="51" spans="1:5" ht="14.1" customHeight="1">
      <c r="A51" s="22"/>
      <c r="B51" s="3"/>
      <c r="C51" s="3"/>
      <c r="D51" s="3"/>
      <c r="E51" s="2"/>
    </row>
    <row r="52" spans="1:5" ht="14.1" customHeight="1">
      <c r="A52" s="22" t="s">
        <v>25</v>
      </c>
      <c r="B52" s="3"/>
      <c r="C52" s="3" t="s">
        <v>104</v>
      </c>
      <c r="D52" s="3"/>
      <c r="E52" s="2"/>
    </row>
    <row r="53" spans="1:5" ht="14.1" customHeight="1">
      <c r="A53" s="22"/>
      <c r="B53" s="3"/>
      <c r="C53" s="3"/>
      <c r="D53" s="3"/>
      <c r="E53" s="2"/>
    </row>
    <row r="54" spans="1:5" ht="14.1" customHeight="1">
      <c r="A54" s="22"/>
      <c r="B54" s="3"/>
      <c r="C54" s="3"/>
      <c r="D54" s="3"/>
      <c r="E54" s="2"/>
    </row>
    <row r="55" spans="1:5" ht="14.1" customHeight="1">
      <c r="A55" s="22" t="s">
        <v>26</v>
      </c>
      <c r="B55" s="3"/>
      <c r="C55" s="3" t="s">
        <v>76</v>
      </c>
      <c r="D55" s="3"/>
      <c r="E55" s="2"/>
    </row>
  </sheetData>
  <pageMargins left="0.78740157480314965" right="0.39370078740157483" top="0.78740157480314965" bottom="0.39370078740157483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7"/>
  <sheetViews>
    <sheetView tabSelected="1" zoomScale="90" zoomScaleNormal="90" workbookViewId="0">
      <selection activeCell="G49" sqref="G49"/>
    </sheetView>
  </sheetViews>
  <sheetFormatPr defaultColWidth="9.140625" defaultRowHeight="12.75"/>
  <cols>
    <col min="1" max="1" width="55.7109375" style="74" customWidth="1"/>
    <col min="2" max="2" width="7.7109375" style="74" customWidth="1"/>
    <col min="3" max="3" width="12.5703125" style="74" customWidth="1"/>
    <col min="4" max="4" width="13.5703125" style="74" customWidth="1"/>
    <col min="5" max="9" width="12.5703125" style="72" customWidth="1"/>
    <col min="10" max="12" width="13.5703125" style="72" customWidth="1"/>
    <col min="13" max="17" width="12.5703125" style="72" customWidth="1"/>
    <col min="18" max="18" width="13.42578125" style="72" customWidth="1"/>
    <col min="19" max="23" width="12.5703125" style="72" customWidth="1"/>
    <col min="24" max="24" width="13.85546875" style="72" customWidth="1"/>
    <col min="25" max="25" width="14.5703125" style="72" customWidth="1"/>
    <col min="26" max="16384" width="9.140625" style="72"/>
  </cols>
  <sheetData>
    <row r="1" spans="1:4">
      <c r="A1" s="61" t="s">
        <v>65</v>
      </c>
      <c r="B1" s="22"/>
      <c r="C1" s="47"/>
      <c r="D1" s="47"/>
    </row>
    <row r="2" spans="1:4">
      <c r="A2" s="61" t="s">
        <v>88</v>
      </c>
      <c r="B2" s="22"/>
      <c r="C2" s="47"/>
      <c r="D2" s="47"/>
    </row>
    <row r="3" spans="1:4">
      <c r="A3" s="104" t="s">
        <v>111</v>
      </c>
      <c r="B3" s="48"/>
      <c r="C3" s="48"/>
      <c r="D3" s="48"/>
    </row>
    <row r="4" spans="1:4" ht="13.5" thickBot="1">
      <c r="A4" s="49"/>
      <c r="B4" s="6"/>
      <c r="C4" s="6"/>
      <c r="D4" s="6"/>
    </row>
    <row r="5" spans="1:4">
      <c r="A5" s="50"/>
      <c r="B5" s="47"/>
      <c r="C5" s="47"/>
      <c r="D5" s="47"/>
    </row>
    <row r="6" spans="1:4" ht="25.5">
      <c r="A6" s="8" t="s">
        <v>1</v>
      </c>
      <c r="B6" s="9" t="s">
        <v>53</v>
      </c>
      <c r="C6" s="97" t="s">
        <v>116</v>
      </c>
      <c r="D6" s="97" t="s">
        <v>117</v>
      </c>
    </row>
    <row r="7" spans="1:4" ht="14.1" customHeight="1">
      <c r="A7" s="37" t="s">
        <v>32</v>
      </c>
      <c r="B7" s="18"/>
      <c r="C7" s="19"/>
      <c r="D7" s="19"/>
    </row>
    <row r="8" spans="1:4" ht="14.1" customHeight="1">
      <c r="A8" s="51" t="s">
        <v>89</v>
      </c>
      <c r="B8" s="11"/>
      <c r="C8" s="33">
        <f>ОПУ!C17</f>
        <v>2110864</v>
      </c>
      <c r="D8" s="33">
        <f>ОПУ!D17</f>
        <v>739785</v>
      </c>
    </row>
    <row r="9" spans="1:4" ht="14.1" customHeight="1">
      <c r="A9" s="51" t="s">
        <v>33</v>
      </c>
      <c r="B9" s="11"/>
      <c r="C9" s="33"/>
      <c r="D9" s="33">
        <v>0</v>
      </c>
    </row>
    <row r="10" spans="1:4" ht="14.1" customHeight="1">
      <c r="A10" s="96" t="s">
        <v>34</v>
      </c>
      <c r="B10" s="11"/>
      <c r="C10" s="33">
        <f>ОПУ!C14</f>
        <v>33755</v>
      </c>
      <c r="D10" s="33">
        <f>ОПУ!D14</f>
        <v>25581</v>
      </c>
    </row>
    <row r="11" spans="1:4" ht="14.1" customHeight="1">
      <c r="A11" s="96" t="s">
        <v>35</v>
      </c>
      <c r="B11" s="11"/>
      <c r="C11" s="33">
        <f>ОПУ!C15</f>
        <v>-3154</v>
      </c>
      <c r="D11" s="33">
        <f>ОПУ!D15</f>
        <v>-24584</v>
      </c>
    </row>
    <row r="12" spans="1:4" ht="14.1" customHeight="1">
      <c r="A12" s="96" t="s">
        <v>29</v>
      </c>
      <c r="B12" s="11"/>
      <c r="C12" s="33"/>
      <c r="D12" s="33"/>
    </row>
    <row r="13" spans="1:4" ht="14.1" customHeight="1">
      <c r="A13" s="96" t="s">
        <v>90</v>
      </c>
      <c r="B13" s="11"/>
      <c r="C13" s="33">
        <v>-103083</v>
      </c>
      <c r="D13" s="33">
        <v>-120692</v>
      </c>
    </row>
    <row r="14" spans="1:4" ht="14.1" customHeight="1">
      <c r="A14" s="96" t="s">
        <v>36</v>
      </c>
      <c r="B14" s="11"/>
      <c r="C14" s="33">
        <v>-7867</v>
      </c>
      <c r="D14" s="33"/>
    </row>
    <row r="15" spans="1:4" ht="14.1" customHeight="1">
      <c r="A15" s="96" t="s">
        <v>37</v>
      </c>
      <c r="B15" s="11"/>
      <c r="C15" s="33">
        <f>ОПУ!C16</f>
        <v>7213</v>
      </c>
      <c r="D15" s="33">
        <f>ОПУ!D16</f>
        <v>-1243</v>
      </c>
    </row>
    <row r="16" spans="1:4" ht="24.95" customHeight="1">
      <c r="A16" s="52" t="s">
        <v>38</v>
      </c>
      <c r="B16" s="53"/>
      <c r="C16" s="54">
        <f>SUM(C8:C15)</f>
        <v>2037728</v>
      </c>
      <c r="D16" s="54">
        <f>SUM(D8:D15)</f>
        <v>618847</v>
      </c>
    </row>
    <row r="17" spans="1:4" ht="14.1" customHeight="1">
      <c r="A17" s="51" t="s">
        <v>39</v>
      </c>
      <c r="B17" s="11"/>
      <c r="C17" s="33">
        <f>Баланс!D20-Баланс!C20</f>
        <v>206090</v>
      </c>
      <c r="D17" s="33">
        <v>321700</v>
      </c>
    </row>
    <row r="18" spans="1:4" ht="14.1" customHeight="1">
      <c r="A18" s="51" t="s">
        <v>91</v>
      </c>
      <c r="B18" s="11"/>
      <c r="C18" s="33">
        <f>Баланс!D19-Баланс!C19</f>
        <v>-710715</v>
      </c>
      <c r="D18" s="33">
        <v>-672678</v>
      </c>
    </row>
    <row r="19" spans="1:4" ht="14.1" customHeight="1">
      <c r="A19" s="51" t="s">
        <v>40</v>
      </c>
      <c r="B19" s="11"/>
      <c r="C19" s="33">
        <f>Баланс!D18-Баланс!C18+1800000+129952</f>
        <v>-53876</v>
      </c>
      <c r="D19" s="33">
        <v>70805</v>
      </c>
    </row>
    <row r="20" spans="1:4" ht="14.1" customHeight="1">
      <c r="A20" s="51" t="s">
        <v>41</v>
      </c>
      <c r="B20" s="11"/>
      <c r="C20" s="33">
        <f>Баланс!D39-Баланс!C39</f>
        <v>-484122</v>
      </c>
      <c r="D20" s="33">
        <v>-726861</v>
      </c>
    </row>
    <row r="21" spans="1:4" ht="14.1" customHeight="1">
      <c r="A21" s="51" t="s">
        <v>42</v>
      </c>
      <c r="B21" s="11"/>
      <c r="C21" s="33">
        <v>15467</v>
      </c>
      <c r="D21" s="33">
        <f>572189-558311</f>
        <v>13878</v>
      </c>
    </row>
    <row r="22" spans="1:4" ht="14.1" customHeight="1">
      <c r="A22" s="51" t="s">
        <v>43</v>
      </c>
      <c r="B22" s="11"/>
      <c r="C22" s="33">
        <f>Баланс!D42-Баланс!C42</f>
        <v>395523</v>
      </c>
      <c r="D22" s="33">
        <v>-953872</v>
      </c>
    </row>
    <row r="23" spans="1:4" ht="14.1" customHeight="1">
      <c r="A23" s="51" t="s">
        <v>92</v>
      </c>
      <c r="B23" s="11"/>
      <c r="C23" s="33">
        <f>Баланс!D40-Баланс!C40+Баланс!D37-Баланс!C37</f>
        <v>-639525</v>
      </c>
      <c r="D23" s="33">
        <f>-434537-29114-12115</f>
        <v>-475766</v>
      </c>
    </row>
    <row r="24" spans="1:4" ht="24.95" customHeight="1">
      <c r="A24" s="52" t="s">
        <v>44</v>
      </c>
      <c r="B24" s="53"/>
      <c r="C24" s="54">
        <f>SUM(C16:C23)</f>
        <v>766570</v>
      </c>
      <c r="D24" s="54">
        <f>SUM(D16:D23)</f>
        <v>-1803947</v>
      </c>
    </row>
    <row r="25" spans="1:4" ht="14.1" customHeight="1">
      <c r="A25" s="93" t="s">
        <v>93</v>
      </c>
      <c r="B25" s="16"/>
      <c r="C25" s="38">
        <v>26910</v>
      </c>
      <c r="D25" s="38">
        <v>17068</v>
      </c>
    </row>
    <row r="26" spans="1:4" ht="14.1" customHeight="1">
      <c r="A26" s="93" t="s">
        <v>45</v>
      </c>
      <c r="B26" s="16"/>
      <c r="C26" s="38">
        <v>-178814</v>
      </c>
      <c r="D26" s="38">
        <v>-485023</v>
      </c>
    </row>
    <row r="27" spans="1:4" ht="14.1" customHeight="1">
      <c r="A27" s="93" t="s">
        <v>109</v>
      </c>
      <c r="B27" s="16"/>
      <c r="C27" s="38"/>
      <c r="D27" s="38">
        <f>ОПУ!D15</f>
        <v>-24584</v>
      </c>
    </row>
    <row r="28" spans="1:4" ht="24.95" customHeight="1">
      <c r="A28" s="20" t="s">
        <v>46</v>
      </c>
      <c r="B28" s="55"/>
      <c r="C28" s="56">
        <f>SUM(C24:C27)</f>
        <v>614666</v>
      </c>
      <c r="D28" s="56">
        <f>SUM(D24:D27)</f>
        <v>-2296486</v>
      </c>
    </row>
    <row r="29" spans="1:4" ht="14.1" customHeight="1">
      <c r="A29" s="10"/>
      <c r="B29" s="11"/>
      <c r="C29" s="33"/>
      <c r="D29" s="33"/>
    </row>
    <row r="30" spans="1:4" ht="14.1" customHeight="1">
      <c r="A30" s="37" t="s">
        <v>47</v>
      </c>
      <c r="B30" s="57"/>
      <c r="C30" s="33"/>
      <c r="D30" s="33"/>
    </row>
    <row r="31" spans="1:4" ht="14.1" customHeight="1">
      <c r="A31" s="51" t="s">
        <v>94</v>
      </c>
      <c r="B31" s="11"/>
      <c r="C31" s="33">
        <v>-114473</v>
      </c>
      <c r="D31" s="33">
        <v>-48315</v>
      </c>
    </row>
    <row r="32" spans="1:4" ht="14.1" customHeight="1">
      <c r="A32" s="51" t="s">
        <v>95</v>
      </c>
      <c r="B32" s="11"/>
      <c r="C32" s="58"/>
      <c r="D32" s="58">
        <v>8328</v>
      </c>
    </row>
    <row r="33" spans="1:4" ht="14.1" customHeight="1">
      <c r="A33" s="51" t="s">
        <v>96</v>
      </c>
      <c r="B33" s="11"/>
      <c r="C33" s="58"/>
      <c r="D33" s="58"/>
    </row>
    <row r="34" spans="1:4" ht="14.1" customHeight="1">
      <c r="A34" s="51" t="s">
        <v>5</v>
      </c>
      <c r="B34" s="11"/>
      <c r="C34" s="33"/>
      <c r="D34" s="33"/>
    </row>
    <row r="35" spans="1:4" ht="14.1" customHeight="1">
      <c r="A35" s="51" t="s">
        <v>108</v>
      </c>
      <c r="B35" s="11"/>
      <c r="C35" s="33">
        <v>-18238</v>
      </c>
      <c r="D35" s="33"/>
    </row>
    <row r="36" spans="1:4" ht="14.1" customHeight="1">
      <c r="A36" s="51" t="s">
        <v>97</v>
      </c>
      <c r="B36" s="11"/>
      <c r="C36" s="38">
        <v>-11170</v>
      </c>
      <c r="D36" s="38">
        <v>-35040</v>
      </c>
    </row>
    <row r="37" spans="1:4" ht="14.1" customHeight="1">
      <c r="A37" s="51" t="s">
        <v>119</v>
      </c>
      <c r="B37" s="11"/>
      <c r="C37" s="38"/>
      <c r="D37" s="38">
        <v>12115</v>
      </c>
    </row>
    <row r="38" spans="1:4" ht="14.1" customHeight="1">
      <c r="A38" s="51" t="s">
        <v>62</v>
      </c>
      <c r="B38" s="11"/>
      <c r="C38" s="38">
        <v>0</v>
      </c>
      <c r="D38" s="38">
        <v>0</v>
      </c>
    </row>
    <row r="39" spans="1:4" ht="14.1" customHeight="1">
      <c r="A39" s="51" t="s">
        <v>98</v>
      </c>
      <c r="B39" s="16"/>
      <c r="C39" s="38">
        <v>1717</v>
      </c>
      <c r="D39" s="38">
        <v>0</v>
      </c>
    </row>
    <row r="40" spans="1:4" ht="24.95" customHeight="1">
      <c r="A40" s="20" t="s">
        <v>58</v>
      </c>
      <c r="B40" s="55"/>
      <c r="C40" s="56">
        <f>SUM(C31:C39)</f>
        <v>-142164</v>
      </c>
      <c r="D40" s="56">
        <f>SUM(D31:D39)</f>
        <v>-62912</v>
      </c>
    </row>
    <row r="41" spans="1:4" ht="14.1" customHeight="1">
      <c r="A41" s="10"/>
      <c r="B41" s="11"/>
      <c r="C41" s="33"/>
      <c r="D41" s="33"/>
    </row>
    <row r="42" spans="1:4" ht="14.1" customHeight="1">
      <c r="A42" s="37" t="s">
        <v>48</v>
      </c>
      <c r="B42" s="18"/>
      <c r="C42" s="59"/>
      <c r="D42" s="59"/>
    </row>
    <row r="43" spans="1:4" ht="14.1" customHeight="1">
      <c r="A43" s="93" t="s">
        <v>63</v>
      </c>
      <c r="B43" s="16"/>
      <c r="C43" s="38"/>
      <c r="D43" s="38">
        <v>2316599</v>
      </c>
    </row>
    <row r="44" spans="1:4" ht="14.1" customHeight="1">
      <c r="A44" s="93" t="s">
        <v>49</v>
      </c>
      <c r="B44" s="16"/>
      <c r="C44" s="38"/>
      <c r="D44" s="38"/>
    </row>
    <row r="45" spans="1:4" ht="14.1" customHeight="1">
      <c r="A45" s="93" t="s">
        <v>99</v>
      </c>
      <c r="B45" s="16"/>
      <c r="C45" s="38"/>
      <c r="D45" s="38">
        <v>-87000</v>
      </c>
    </row>
    <row r="46" spans="1:4" ht="24.95" customHeight="1">
      <c r="A46" s="20" t="s">
        <v>59</v>
      </c>
      <c r="B46" s="21"/>
      <c r="C46" s="56">
        <f>SUM(C43:C45)</f>
        <v>0</v>
      </c>
      <c r="D46" s="56">
        <f>SUM(D43:D45)</f>
        <v>2229599</v>
      </c>
    </row>
    <row r="47" spans="1:4" ht="14.1" customHeight="1">
      <c r="A47" s="13"/>
      <c r="B47" s="14"/>
      <c r="C47" s="40"/>
      <c r="D47" s="40"/>
    </row>
    <row r="48" spans="1:4" ht="14.1" customHeight="1">
      <c r="A48" s="51" t="s">
        <v>50</v>
      </c>
      <c r="B48" s="11"/>
      <c r="C48" s="33">
        <f>C28+C40+C46</f>
        <v>472502</v>
      </c>
      <c r="D48" s="33">
        <f>D28+D40+D46</f>
        <v>-129799</v>
      </c>
    </row>
    <row r="49" spans="1:4" ht="14.1" customHeight="1">
      <c r="A49" s="51" t="s">
        <v>37</v>
      </c>
      <c r="B49" s="11"/>
      <c r="C49" s="33">
        <v>19608</v>
      </c>
      <c r="D49" s="33">
        <v>-3858</v>
      </c>
    </row>
    <row r="50" spans="1:4" ht="14.1" customHeight="1">
      <c r="A50" s="15" t="s">
        <v>110</v>
      </c>
      <c r="B50" s="16"/>
      <c r="C50" s="38">
        <v>226071</v>
      </c>
      <c r="D50" s="38">
        <v>228834</v>
      </c>
    </row>
    <row r="51" spans="1:4" ht="14.1" customHeight="1">
      <c r="A51" s="20" t="s">
        <v>64</v>
      </c>
      <c r="B51" s="55"/>
      <c r="C51" s="39">
        <f>SUM(C48:C50)</f>
        <v>718181</v>
      </c>
      <c r="D51" s="39">
        <f>SUM(D48:D50)</f>
        <v>95177</v>
      </c>
    </row>
    <row r="52" spans="1:4" ht="14.1" customHeight="1">
      <c r="A52" s="50"/>
      <c r="B52" s="47"/>
      <c r="C52" s="33"/>
      <c r="D52" s="33"/>
    </row>
    <row r="53" spans="1:4" ht="14.1" customHeight="1">
      <c r="A53" s="50"/>
      <c r="B53" s="47"/>
      <c r="C53" s="33"/>
      <c r="D53" s="33"/>
    </row>
    <row r="54" spans="1:4" ht="14.1" customHeight="1">
      <c r="A54" s="22" t="s">
        <v>25</v>
      </c>
      <c r="B54" s="22"/>
      <c r="C54" s="3" t="s">
        <v>104</v>
      </c>
      <c r="D54" s="3"/>
    </row>
    <row r="55" spans="1:4" ht="14.1" customHeight="1">
      <c r="A55" s="22"/>
      <c r="B55" s="22"/>
      <c r="C55" s="3"/>
      <c r="D55" s="3"/>
    </row>
    <row r="56" spans="1:4" ht="14.1" customHeight="1">
      <c r="A56" s="22"/>
      <c r="B56" s="22"/>
      <c r="C56" s="3"/>
      <c r="D56" s="3"/>
    </row>
    <row r="57" spans="1:4" ht="14.1" customHeight="1">
      <c r="A57" s="22" t="s">
        <v>26</v>
      </c>
      <c r="B57" s="22"/>
      <c r="C57" s="3" t="s">
        <v>76</v>
      </c>
      <c r="D57" s="3"/>
    </row>
  </sheetData>
  <pageMargins left="0.78740157480314965" right="0.39370078740157483" top="0.78740157480314965" bottom="0.39370078740157483" header="0.31496062992125984" footer="0.19685039370078741"/>
  <pageSetup paperSize="9" scale="9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4"/>
  <sheetViews>
    <sheetView workbookViewId="0">
      <selection activeCell="G16" sqref="G16"/>
    </sheetView>
  </sheetViews>
  <sheetFormatPr defaultColWidth="9.140625" defaultRowHeight="12.75"/>
  <cols>
    <col min="1" max="1" width="45.7109375" style="74" customWidth="1"/>
    <col min="2" max="2" width="5.7109375" style="74" customWidth="1"/>
    <col min="3" max="3" width="12.7109375" style="74" customWidth="1"/>
    <col min="4" max="4" width="15.7109375" style="74" customWidth="1"/>
    <col min="5" max="5" width="11.7109375" style="74" customWidth="1"/>
    <col min="6" max="8" width="12.5703125" style="1" customWidth="1"/>
    <col min="9" max="16384" width="9.140625" style="1"/>
  </cols>
  <sheetData>
    <row r="1" spans="1:6">
      <c r="A1" s="61" t="s">
        <v>65</v>
      </c>
      <c r="B1" s="61"/>
      <c r="C1" s="61"/>
      <c r="D1" s="61"/>
      <c r="E1" s="61"/>
    </row>
    <row r="2" spans="1:6">
      <c r="A2" s="61" t="s">
        <v>100</v>
      </c>
      <c r="B2" s="61"/>
      <c r="C2" s="61"/>
      <c r="D2" s="61"/>
      <c r="E2" s="61"/>
    </row>
    <row r="3" spans="1:6">
      <c r="A3" s="104" t="s">
        <v>111</v>
      </c>
      <c r="B3" s="48"/>
      <c r="C3" s="48"/>
      <c r="D3" s="4"/>
      <c r="E3" s="4"/>
    </row>
    <row r="4" spans="1:6" ht="13.5" thickBot="1">
      <c r="A4" s="49"/>
      <c r="B4" s="6"/>
      <c r="C4" s="6"/>
      <c r="D4" s="6"/>
      <c r="E4" s="6"/>
    </row>
    <row r="5" spans="1:6">
      <c r="A5" s="62"/>
      <c r="B5" s="62"/>
      <c r="C5" s="62"/>
      <c r="D5" s="62"/>
      <c r="E5" s="62"/>
    </row>
    <row r="6" spans="1:6" ht="25.5">
      <c r="A6" s="8" t="s">
        <v>1</v>
      </c>
      <c r="B6" s="63" t="s">
        <v>53</v>
      </c>
      <c r="C6" s="63" t="s">
        <v>11</v>
      </c>
      <c r="D6" s="63" t="s">
        <v>85</v>
      </c>
      <c r="E6" s="63" t="s">
        <v>101</v>
      </c>
    </row>
    <row r="7" spans="1:6" ht="14.1" customHeight="1">
      <c r="A7" s="64"/>
      <c r="B7" s="65"/>
      <c r="C7" s="66"/>
      <c r="D7" s="66"/>
      <c r="E7" s="66"/>
    </row>
    <row r="8" spans="1:6" ht="14.1" customHeight="1">
      <c r="A8" s="20" t="s">
        <v>106</v>
      </c>
      <c r="B8" s="20"/>
      <c r="C8" s="67">
        <v>138799</v>
      </c>
      <c r="D8" s="67">
        <f>198923+3116861</f>
        <v>3315784</v>
      </c>
      <c r="E8" s="67">
        <f>C8+D8</f>
        <v>3454583</v>
      </c>
    </row>
    <row r="9" spans="1:6" ht="14.1" customHeight="1">
      <c r="A9" s="13"/>
      <c r="B9" s="13"/>
      <c r="C9" s="68"/>
      <c r="D9" s="68"/>
      <c r="E9" s="68"/>
    </row>
    <row r="10" spans="1:6" ht="14.1" customHeight="1">
      <c r="A10" s="15" t="s">
        <v>54</v>
      </c>
      <c r="B10" s="15"/>
      <c r="C10" s="69">
        <v>0</v>
      </c>
      <c r="D10" s="69">
        <v>976150</v>
      </c>
      <c r="E10" s="69">
        <f>D10</f>
        <v>976150</v>
      </c>
    </row>
    <row r="11" spans="1:6" ht="14.1" customHeight="1">
      <c r="A11" s="15" t="s">
        <v>103</v>
      </c>
      <c r="B11" s="15"/>
      <c r="C11" s="69">
        <v>3734981</v>
      </c>
      <c r="D11" s="69">
        <v>-3734981</v>
      </c>
      <c r="E11" s="69"/>
    </row>
    <row r="12" spans="1:6" ht="14.1" customHeight="1">
      <c r="A12" s="15" t="s">
        <v>102</v>
      </c>
      <c r="B12" s="15"/>
      <c r="C12" s="70">
        <v>0</v>
      </c>
      <c r="D12" s="70">
        <v>-100000</v>
      </c>
      <c r="E12" s="69">
        <f t="shared" ref="E12:E13" si="0">D12</f>
        <v>-100000</v>
      </c>
      <c r="F12" s="99"/>
    </row>
    <row r="13" spans="1:6" ht="14.1" customHeight="1">
      <c r="A13" s="8" t="s">
        <v>51</v>
      </c>
      <c r="B13" s="12"/>
      <c r="C13" s="71">
        <v>0</v>
      </c>
      <c r="D13" s="98">
        <v>0</v>
      </c>
      <c r="E13" s="98">
        <f t="shared" si="0"/>
        <v>0</v>
      </c>
      <c r="F13" s="99"/>
    </row>
    <row r="14" spans="1:6" ht="14.1" customHeight="1">
      <c r="A14" s="15" t="s">
        <v>52</v>
      </c>
      <c r="B14" s="15"/>
      <c r="C14" s="69">
        <f>SUM(C10:C13)</f>
        <v>3734981</v>
      </c>
      <c r="D14" s="69">
        <f t="shared" ref="D14:E14" si="1">SUM(D10:D13)</f>
        <v>-2858831</v>
      </c>
      <c r="E14" s="69">
        <f t="shared" si="1"/>
        <v>876150</v>
      </c>
      <c r="F14" s="99"/>
    </row>
    <row r="15" spans="1:6" ht="14.1" customHeight="1">
      <c r="A15" s="15"/>
      <c r="B15" s="15"/>
      <c r="C15" s="69"/>
      <c r="D15" s="69"/>
      <c r="E15" s="69"/>
      <c r="F15" s="99"/>
    </row>
    <row r="16" spans="1:6" ht="14.1" customHeight="1">
      <c r="A16" s="20" t="s">
        <v>107</v>
      </c>
      <c r="B16" s="20"/>
      <c r="C16" s="67">
        <f>C8+C14</f>
        <v>3873780</v>
      </c>
      <c r="D16" s="67">
        <f>D8+D14</f>
        <v>456953</v>
      </c>
      <c r="E16" s="67">
        <f>E8+E14</f>
        <v>4330733</v>
      </c>
      <c r="F16" s="99"/>
    </row>
    <row r="17" spans="1:5" ht="14.1" customHeight="1">
      <c r="A17" s="13"/>
      <c r="B17" s="13"/>
      <c r="C17" s="68"/>
      <c r="D17" s="68"/>
      <c r="E17" s="68"/>
    </row>
    <row r="18" spans="1:5" ht="14.1" customHeight="1">
      <c r="A18" s="15" t="s">
        <v>54</v>
      </c>
      <c r="B18" s="15"/>
      <c r="C18" s="69">
        <v>0</v>
      </c>
      <c r="D18" s="69">
        <f>ОПУ!C21</f>
        <v>1857471</v>
      </c>
      <c r="E18" s="69">
        <f>D18</f>
        <v>1857471</v>
      </c>
    </row>
    <row r="19" spans="1:5" ht="14.1" customHeight="1">
      <c r="A19" s="15" t="s">
        <v>103</v>
      </c>
      <c r="B19" s="15"/>
      <c r="C19" s="69"/>
      <c r="D19" s="69"/>
      <c r="E19" s="69">
        <v>0</v>
      </c>
    </row>
    <row r="20" spans="1:5" ht="14.1" customHeight="1">
      <c r="A20" s="15" t="s">
        <v>102</v>
      </c>
      <c r="B20" s="15"/>
      <c r="C20" s="70">
        <v>0</v>
      </c>
      <c r="D20" s="70"/>
      <c r="E20" s="70"/>
    </row>
    <row r="21" spans="1:5" ht="14.1" customHeight="1">
      <c r="A21" s="8" t="s">
        <v>51</v>
      </c>
      <c r="B21" s="12"/>
      <c r="C21" s="71">
        <v>0</v>
      </c>
      <c r="D21" s="71">
        <v>0</v>
      </c>
      <c r="E21" s="71">
        <v>0</v>
      </c>
    </row>
    <row r="22" spans="1:5" ht="14.1" customHeight="1">
      <c r="A22" s="15" t="s">
        <v>52</v>
      </c>
      <c r="B22" s="15"/>
      <c r="C22" s="69">
        <f>SUM(C18:C21)</f>
        <v>0</v>
      </c>
      <c r="D22" s="69">
        <f t="shared" ref="D22:E22" si="2">SUM(D18:D21)</f>
        <v>1857471</v>
      </c>
      <c r="E22" s="69">
        <f t="shared" si="2"/>
        <v>1857471</v>
      </c>
    </row>
    <row r="23" spans="1:5" ht="14.1" customHeight="1">
      <c r="A23" s="15"/>
      <c r="B23" s="15"/>
      <c r="C23" s="69"/>
      <c r="D23" s="69"/>
      <c r="E23" s="69"/>
    </row>
    <row r="24" spans="1:5" ht="20.45" customHeight="1">
      <c r="A24" s="20" t="s">
        <v>118</v>
      </c>
      <c r="B24" s="20"/>
      <c r="C24" s="67">
        <f>C16+C22</f>
        <v>3873780</v>
      </c>
      <c r="D24" s="67">
        <f t="shared" ref="D24:E24" si="3">D16+D22</f>
        <v>2314424</v>
      </c>
      <c r="E24" s="67">
        <f t="shared" si="3"/>
        <v>6188204</v>
      </c>
    </row>
    <row r="25" spans="1:5" ht="14.1" customHeight="1">
      <c r="A25" s="13"/>
      <c r="B25" s="13"/>
      <c r="C25" s="68"/>
      <c r="D25" s="68"/>
      <c r="E25" s="68"/>
    </row>
    <row r="26" spans="1:5" ht="14.1" customHeight="1">
      <c r="A26" s="13"/>
      <c r="B26" s="13"/>
      <c r="C26" s="68"/>
      <c r="D26" s="68"/>
      <c r="E26" s="68"/>
    </row>
    <row r="27" spans="1:5" ht="14.1" customHeight="1">
      <c r="A27" s="22" t="s">
        <v>25</v>
      </c>
      <c r="B27" s="22"/>
      <c r="C27" s="60"/>
      <c r="D27" s="3" t="s">
        <v>104</v>
      </c>
      <c r="E27" s="68"/>
    </row>
    <row r="28" spans="1:5" ht="14.1" customHeight="1">
      <c r="A28" s="22"/>
      <c r="B28" s="22"/>
      <c r="C28" s="3"/>
      <c r="D28" s="3"/>
      <c r="E28" s="68"/>
    </row>
    <row r="29" spans="1:5" ht="14.1" customHeight="1">
      <c r="A29" s="22"/>
      <c r="B29" s="22"/>
      <c r="C29" s="3"/>
      <c r="D29" s="3"/>
      <c r="E29" s="68"/>
    </row>
    <row r="30" spans="1:5" ht="14.1" customHeight="1">
      <c r="A30" s="22" t="s">
        <v>26</v>
      </c>
      <c r="B30" s="22"/>
      <c r="C30" s="3"/>
      <c r="D30" s="3" t="s">
        <v>76</v>
      </c>
      <c r="E30" s="68"/>
    </row>
    <row r="31" spans="1:5" ht="14.1" customHeight="1">
      <c r="A31" s="13"/>
      <c r="B31" s="13"/>
      <c r="C31" s="73"/>
      <c r="D31" s="73"/>
      <c r="E31" s="73"/>
    </row>
    <row r="32" spans="1:5" ht="14.1" customHeight="1"/>
    <row r="33" ht="14.1" customHeight="1"/>
    <row r="34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Айнура Бегембетова</cp:lastModifiedBy>
  <cp:lastPrinted>2017-08-11T16:13:02Z</cp:lastPrinted>
  <dcterms:created xsi:type="dcterms:W3CDTF">2014-05-15T07:31:14Z</dcterms:created>
  <dcterms:modified xsi:type="dcterms:W3CDTF">2017-08-15T09:28:25Z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