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175" yWindow="270" windowWidth="17970" windowHeight="10650" activeTab="3"/>
  </bookViews>
  <sheets>
    <sheet name="ОПУ" sheetId="2" r:id="rId1"/>
    <sheet name="Баланс" sheetId="1" r:id="rId2"/>
    <sheet name="ОИК" sheetId="4" r:id="rId3"/>
    <sheet name="ОДДС с изм.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25725"/>
</workbook>
</file>

<file path=xl/calcChain.xml><?xml version="1.0" encoding="utf-8"?>
<calcChain xmlns="http://schemas.openxmlformats.org/spreadsheetml/2006/main">
  <c r="D48" i="5"/>
  <c r="D17" i="2"/>
  <c r="D18" i="4" l="1"/>
  <c r="E16"/>
  <c r="E17"/>
  <c r="E14"/>
  <c r="D21" i="5"/>
  <c r="C21"/>
  <c r="D57" l="1"/>
  <c r="C57"/>
  <c r="D31"/>
  <c r="D35" s="1"/>
  <c r="C48"/>
  <c r="D9" i="2"/>
  <c r="C9"/>
  <c r="C17" s="1"/>
  <c r="D33" i="1"/>
  <c r="C33"/>
  <c r="D59"/>
  <c r="C59"/>
  <c r="D48"/>
  <c r="C48"/>
  <c r="C20"/>
  <c r="D20"/>
  <c r="D59" i="5" l="1"/>
  <c r="D62" s="1"/>
  <c r="D10" i="4"/>
  <c r="D13" s="1"/>
  <c r="C10"/>
  <c r="C20"/>
  <c r="D20"/>
  <c r="C31" i="5"/>
  <c r="C35" s="1"/>
  <c r="E22" i="4"/>
  <c r="E19"/>
  <c r="E20" s="1"/>
  <c r="E8"/>
  <c r="E12"/>
  <c r="E9"/>
  <c r="E10" s="1"/>
  <c r="C39" i="1"/>
  <c r="D39"/>
  <c r="D34"/>
  <c r="D21" i="2"/>
  <c r="D23" s="1"/>
  <c r="D25" s="1"/>
  <c r="D27" s="1"/>
  <c r="C18" i="4" l="1"/>
  <c r="C13"/>
  <c r="D25"/>
  <c r="E15"/>
  <c r="E13"/>
  <c r="D60" i="1"/>
  <c r="D61" s="1"/>
  <c r="C60"/>
  <c r="C61" s="1"/>
  <c r="C21" i="2"/>
  <c r="C23" s="1"/>
  <c r="C25" s="1"/>
  <c r="C27" s="1"/>
  <c r="C59" i="5"/>
  <c r="C62" s="1"/>
  <c r="C34" i="1"/>
  <c r="C25" i="4" l="1"/>
  <c r="E18"/>
  <c r="E25" s="1"/>
  <c r="C66" i="1"/>
</calcChain>
</file>

<file path=xl/sharedStrings.xml><?xml version="1.0" encoding="utf-8"?>
<sst xmlns="http://schemas.openxmlformats.org/spreadsheetml/2006/main" count="187" uniqueCount="146">
  <si>
    <t>В тысячах тенге</t>
  </si>
  <si>
    <t xml:space="preserve">Активы </t>
  </si>
  <si>
    <t>Долгосрочные активы</t>
  </si>
  <si>
    <t>Нематериальные активы</t>
  </si>
  <si>
    <t>Текущие активы</t>
  </si>
  <si>
    <t>Денежные средства и их эквиваленты</t>
  </si>
  <si>
    <t>ВСЕГО АКТИВОВ</t>
  </si>
  <si>
    <t>Капитал</t>
  </si>
  <si>
    <t>Итого капитал</t>
  </si>
  <si>
    <t>Долгосрочные обязательства</t>
  </si>
  <si>
    <t>Текущие обязательства</t>
  </si>
  <si>
    <t>Корпоративный подоходный налог к оплате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</si>
  <si>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</si>
  <si>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</si>
  <si>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</si>
  <si>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</si>
  <si>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</si>
  <si>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</si>
  <si>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Административные расходы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</si>
  <si>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</si>
  <si>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</si>
  <si>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</si>
  <si>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</si>
  <si>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</si>
  <si>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</si>
  <si>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</si>
  <si>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</si>
  <si>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</si>
  <si>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</si>
  <si>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</si>
  <si>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</si>
  <si>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</si>
  <si>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</si>
  <si>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</si>
  <si>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</si>
  <si>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</si>
  <si>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</si>
  <si>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</si>
  <si>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</si>
  <si>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</si>
  <si>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</si>
  <si>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</si>
  <si>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</si>
  <si>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</si>
  <si>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</si>
  <si>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</si>
  <si>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</si>
  <si>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</si>
  <si>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</si>
  <si>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</si>
  <si>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</si>
  <si>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</si>
  <si>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</si>
  <si>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ПРОМЕЖУТОЧНЫЙ ОТЧЕТ О ФИНАНСОВОМ ПОЛОЖЕНИИ</t>
  </si>
  <si>
    <t>Основные средства</t>
  </si>
  <si>
    <t>Прочие долгосрочные активы</t>
  </si>
  <si>
    <t>Нераспределенная прибыль</t>
  </si>
  <si>
    <t>Отложенные налоговые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</si>
  <si>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</si>
  <si>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</si>
  <si>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</si>
  <si>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</si>
  <si>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</si>
  <si>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</si>
  <si>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</si>
  <si>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</si>
  <si>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</si>
  <si>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</si>
  <si>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</si>
  <si>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</si>
  <si>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</si>
  <si>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Выплаченные  проценты</t>
  </si>
  <si>
    <t>Доход от выбытия активов</t>
  </si>
  <si>
    <t>Прочие доходы</t>
  </si>
  <si>
    <t>Прочие расходы</t>
  </si>
  <si>
    <t>Краснянская Л.Н.</t>
  </si>
  <si>
    <t>Горнорудные активы</t>
  </si>
  <si>
    <t>Расходы будущих периодов</t>
  </si>
  <si>
    <t>Прочие финансовые активы, ограниченные в использовании</t>
  </si>
  <si>
    <t>Переплата по НДС</t>
  </si>
  <si>
    <t>Задолженность сотрудников</t>
  </si>
  <si>
    <t xml:space="preserve">Авансы выданные </t>
  </si>
  <si>
    <t>Прочие оборотные активы</t>
  </si>
  <si>
    <t>Займы выданные</t>
  </si>
  <si>
    <t>Обязательство по ликвидации активов</t>
  </si>
  <si>
    <t>Обязательства по вознаграждениям работникам</t>
  </si>
  <si>
    <t>Задолженность перед сотрудниками</t>
  </si>
  <si>
    <t>Прочие краткосрочные обязательства</t>
  </si>
  <si>
    <t>На 1 января 2021 года</t>
  </si>
  <si>
    <t>Итого совокупный доход/убыток за год</t>
  </si>
  <si>
    <t>Прибыль от выбытия активов</t>
  </si>
  <si>
    <t>Изменение прочих краткосрочных активах</t>
  </si>
  <si>
    <t>Изменения в торговой и прочей кредиторской задолженности</t>
  </si>
  <si>
    <t>Изменение в налогах и уплате помимо подоходного налога</t>
  </si>
  <si>
    <t>Изменения в предоплате налогов</t>
  </si>
  <si>
    <t>Авансы выплаченные за внеоборотные активы</t>
  </si>
  <si>
    <t>Прочие финансовые активы</t>
  </si>
  <si>
    <t>Займы полученные</t>
  </si>
  <si>
    <t>Облигации</t>
  </si>
  <si>
    <t>Торговая и прочая кредиторская задолженность</t>
  </si>
  <si>
    <t>Акционерный капитал</t>
  </si>
  <si>
    <t>Налоги к уплате, кроме подоходного налога</t>
  </si>
  <si>
    <t>Запасы</t>
  </si>
  <si>
    <t>Торговая и прочая дебиторская задолженность</t>
  </si>
  <si>
    <t>Предоплата по подоходному налогу</t>
  </si>
  <si>
    <t>Инвестиционная недвижимость</t>
  </si>
  <si>
    <t>Долгосрочная дебиторская задолженность</t>
  </si>
  <si>
    <t>Денежные средства и их эквиваленты на 1 января</t>
  </si>
  <si>
    <t>Финансовые расходы</t>
  </si>
  <si>
    <t>Финансовые доходы</t>
  </si>
  <si>
    <t>Нереализованные курсовые разницы</t>
  </si>
  <si>
    <t>Изменения в расходах будущих периодов</t>
  </si>
  <si>
    <t>Изменения в обязательствах по договору</t>
  </si>
  <si>
    <t>Изменения в прочих краткосрочных обязательствах</t>
  </si>
  <si>
    <t>Изменения в авансах выданных и расходах будущих периодов</t>
  </si>
  <si>
    <t>Выдача займов сотрудникам</t>
  </si>
  <si>
    <t>Погашение займов, выданных сотрудникам</t>
  </si>
  <si>
    <t>Погашение займов, выданных связанным сторонам</t>
  </si>
  <si>
    <t>Поступления от займов</t>
  </si>
  <si>
    <t>Выплата купонного вознаграждения</t>
  </si>
  <si>
    <t>Проценты уплаченные</t>
  </si>
  <si>
    <t>Чистое изменение в денежных средствах и их эквивалентов</t>
  </si>
  <si>
    <t>Эффект изменения курсов обмена валют на денежные средства и их эквиваленты</t>
  </si>
  <si>
    <t>Начисление/Восстановление оценочного резерва под ожидаемые кредитные убытки</t>
  </si>
  <si>
    <t>На 31 декабря 2021 года</t>
  </si>
  <si>
    <t>Резерв ОКУ</t>
  </si>
  <si>
    <t>Выплаты займов</t>
  </si>
  <si>
    <t>за 12 месяцев, закончившихся 31 декабря 2021 г.</t>
  </si>
  <si>
    <t>За 12 месяцев , закончивщийся 31 декабря  2022 года</t>
  </si>
  <si>
    <t>за 12 месяцев, закрнчившихся 31 декабря 2022 г.</t>
  </si>
  <si>
    <t>за 12 месяцев, закончившихся 31 декабря 2022 г.</t>
  </si>
  <si>
    <t>Низамов И.С.</t>
  </si>
  <si>
    <t>Отложенные налоговые активы</t>
  </si>
  <si>
    <t>Обязательства по договору</t>
  </si>
  <si>
    <t>Задолжнность по облигациям</t>
  </si>
  <si>
    <t>За 12 месяцев , закончивщийся 31 декабря 2022 года</t>
  </si>
  <si>
    <t>На 31 декабря 2022  года</t>
  </si>
  <si>
    <t>за 12 месяцев, закончившихся  31 декабря 2022 г.</t>
  </si>
  <si>
    <t>за 12 месяцев, закончившихся 31 декабря  2021 г.</t>
  </si>
  <si>
    <t>Обесценение гудвилла</t>
  </si>
  <si>
    <t>Резерв по устаревшим и неликвидным запасам</t>
  </si>
  <si>
    <t>Начисление оценочного резерва под ожидаемые кредитные убытки</t>
  </si>
  <si>
    <t>Изменения в обязательствах по вознаграждению работникам</t>
  </si>
  <si>
    <t>Приобретение дочерних организаций, за вычетом полученных денежных средств</t>
  </si>
  <si>
    <t>Изменение во вклады</t>
  </si>
  <si>
    <t>Поступления от выпущенных облигаций</t>
  </si>
</sst>
</file>

<file path=xl/styles.xml><?xml version="1.0" encoding="utf-8"?>
<styleSheet xmlns="http://schemas.openxmlformats.org/spreadsheetml/2006/main">
  <numFmts count="198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_);_(@_)"/>
    <numFmt numFmtId="175" formatCode="[$-409]d\-mmm\-yy;@"/>
    <numFmt numFmtId="176" formatCode="_(* #,##0_);_(* \(#,##0\);_(* \-_);_(@_)"/>
    <numFmt numFmtId="177" formatCode="[$$-409]#,##0_ ;[Red]\-[$$-409]#,##0\ "/>
    <numFmt numFmtId="178" formatCode="_ * #,##0_ ;_ * \-#,##0_ ;_ * &quot;-&quot;_ ;_ @_ "/>
    <numFmt numFmtId="179" formatCode="_-* #,##0\ _?_._-;\-* #,##0\ _?_._-;_-* &quot;-&quot;\ _?_._-;_-@_-"/>
    <numFmt numFmtId="180" formatCode="#"/>
    <numFmt numFmtId="181" formatCode="_-* #,##0.00\ _?_._-;\-* #,##0.00\ _?_._-;_-* &quot;-&quot;??\ _?_._-;_-@_-"/>
    <numFmt numFmtId="182" formatCode="0.000000"/>
    <numFmt numFmtId="183" formatCode="&quot;$&quot;#,##0.0_);[Red]\(&quot;$&quot;#,##0.0\)"/>
    <numFmt numFmtId="184" formatCode="&quot;р.&quot;#,##0.0_);[Red]\(&quot;р.&quot;#,##0.0\)"/>
    <numFmt numFmtId="185" formatCode="&quot;$&quot;\ \ #,##0_);[Red]\(&quot;$&quot;\ \ #,##0\)"/>
    <numFmt numFmtId="186" formatCode="&quot;р.&quot;\ \ #,##0_);[Red]\(&quot;р.&quot;\ \ #,##0\)"/>
    <numFmt numFmtId="187" formatCode="#,##0_);[Red]\(#,##0\);\-"/>
    <numFmt numFmtId="188" formatCode="#,##0.00000___;"/>
    <numFmt numFmtId="189" formatCode="&quot;$&quot;#,##0_);[Red]\(&quot;$&quot;#,##0\)"/>
    <numFmt numFmtId="190" formatCode="&quot;$&quot;#,##0.00;\-&quot;$&quot;#,##0.00"/>
    <numFmt numFmtId="191" formatCode="&quot;р.&quot;#,##0.00;\-&quot;р.&quot;#,##0.00"/>
    <numFmt numFmtId="192" formatCode="0.0_%;\(0.0\)%;\ \-\ \ \ "/>
    <numFmt numFmtId="193" formatCode="#,###.000000_);\(#,##0.000000\);\ \-\ _ "/>
    <numFmt numFmtId="194" formatCode="&quot;$&quot;\ \ #,##0.0_);[Red]\(&quot;$&quot;\ \ #,##0.0\)"/>
    <numFmt numFmtId="195" formatCode="&quot;р.&quot;\ \ #,##0.0_);[Red]\(&quot;р.&quot;\ \ #,##0.0\)"/>
    <numFmt numFmtId="196" formatCode="&quot;$&quot;\ \ #,##0.00_);[Red]\(&quot;$&quot;\ \ #,##0.00\)"/>
    <numFmt numFmtId="197" formatCode="&quot;р.&quot;\ \ #,##0.00_);[Red]\(&quot;р.&quot;\ \ #,##0.00\)"/>
    <numFmt numFmtId="198" formatCode="#,##0_);\(#,##0\);_ \-\ \ "/>
    <numFmt numFmtId="199" formatCode="&quot;$&quot;#,##0;[Red]\-&quot;$&quot;#,##0"/>
    <numFmt numFmtId="200" formatCode="&quot;р.&quot;#,##0;[Red]\-&quot;р.&quot;#,##0"/>
    <numFmt numFmtId="201" formatCode="&quot;$&quot;#,##0.00_);[Red]\(&quot;$&quot;#,##0.00\)"/>
    <numFmt numFmtId="202" formatCode="&quot;$&quot;#,##0.00;[Red]\-&quot;$&quot;#,##0.00"/>
    <numFmt numFmtId="203" formatCode="&quot;р.&quot;#,##0.00;[Red]\-&quot;р.&quot;#,##0.00"/>
    <numFmt numFmtId="204" formatCode="#,##0___);\(#,##0\);___-\ \ "/>
    <numFmt numFmtId="205" formatCode="#,##0.0_);\(#,##0.0\)"/>
    <numFmt numFmtId="206" formatCode="&quot;£&quot;_(#,##0.00_);&quot;£&quot;\(#,##0.00\)"/>
    <numFmt numFmtId="207" formatCode="&quot;$&quot;_(#,##0.00_);&quot;$&quot;\(#,##0.00\)"/>
    <numFmt numFmtId="208" formatCode="&quot;р.&quot;_(#,##0.00_);&quot;р.&quot;\(#,##0.00\)"/>
    <numFmt numFmtId="209" formatCode="#,##0.0_)\x;\(#,##0.0\)\x"/>
    <numFmt numFmtId="210" formatCode="#,##0.0_)_x;\(#,##0.0\)_x"/>
    <numFmt numFmtId="211" formatCode="#,##0_);\(#,##0\);0_)"/>
    <numFmt numFmtId="212" formatCode="0.0_)\%;\(0.0\)\%"/>
    <numFmt numFmtId="213" formatCode="#,##0.0_)_%;\(#,##0.0\)_%"/>
    <numFmt numFmtId="214" formatCode="#,##0;\(#,##0\)"/>
    <numFmt numFmtId="215" formatCode="_(&quot;$&quot;* #,##0.00_);_(&quot;$&quot;* \(#,##0.00\);_(&quot;$&quot;* &quot;-&quot;??_);_(@_)"/>
    <numFmt numFmtId="216" formatCode="\£\ #,##0_);[Red]\(\£\ #,##0\)"/>
    <numFmt numFmtId="217" formatCode="\¥\ #,##0_);[Red]\(\¥\ #,##0\)"/>
    <numFmt numFmtId="218" formatCode="_-* #,##0\ &quot;р.&quot;_-;\-* #,##0\ &quot;р.&quot;_-;_-* &quot;-&quot;\ &quot;р.&quot;_-;_-@_-"/>
    <numFmt numFmtId="219" formatCode="_-* #,##0\ &quot;$&quot;_-;\-* #,##0\ &quot;$&quot;_-;_-* &quot;-&quot;\ &quot;$&quot;_-;_-@_-"/>
    <numFmt numFmtId="220" formatCode="0.0"/>
    <numFmt numFmtId="221" formatCode="#,##0_);\(#,##0\);&quot;- &quot;"/>
    <numFmt numFmtId="222" formatCode="#,##0.0_);\(#,##0.0\);&quot;- &quot;"/>
    <numFmt numFmtId="223" formatCode="#,##0.00_);\(#,##0.00\);&quot;- &quot;"/>
    <numFmt numFmtId="224" formatCode="000"/>
    <numFmt numFmtId="225" formatCode="0.000%"/>
    <numFmt numFmtId="226" formatCode="&quot;$&quot;#,##0_);\(&quot;$&quot;#,##0\)"/>
    <numFmt numFmtId="227" formatCode="General_)"/>
    <numFmt numFmtId="228" formatCode="\•\ \ @"/>
    <numFmt numFmtId="229" formatCode="yyyy"/>
    <numFmt numFmtId="230" formatCode="0.000"/>
    <numFmt numFmtId="231" formatCode="#\ ##0_.\ &quot;zі&quot;\ 00\ &quot;gr&quot;;\(#\ ##0.00\z\і\)"/>
    <numFmt numFmtId="232" formatCode="&quot;\&quot;#,##0.00;[Red]&quot;\&quot;\-#,##0.00"/>
    <numFmt numFmtId="233" formatCode="#,##0.000_);\(#,##0.000\)"/>
    <numFmt numFmtId="234" formatCode="#\ ##0&quot;zі&quot;00&quot;gr&quot;;\(#\ ##0.00\z\і\)"/>
    <numFmt numFmtId="235" formatCode="_-&quot;р.&quot;* #,##0.00_-;\-&quot;р.&quot;* #,##0.00_-;_-&quot;р.&quot;* &quot;-&quot;??_-;_-@_-"/>
    <numFmt numFmtId="236" formatCode="&quot;р.&quot;#,\);\(&quot;р.&quot;#,##0\)"/>
    <numFmt numFmtId="237" formatCode="0.0%;\(0.0%\)"/>
    <numFmt numFmtId="238" formatCode="&quot;$&quot;#,\);\(&quot;$&quot;#,##0\)"/>
    <numFmt numFmtId="239" formatCode="_-* #,##0\ _K_c_-;\-* #,##0\ _K_c_-;_-* &quot;-&quot;\ _K_c_-;_-@_-"/>
    <numFmt numFmtId="240" formatCode="_-* #,##0.00\ _K_c_-;\-* #,##0.00\ _K_c_-;_-* &quot;-&quot;??\ _K_c_-;_-@_-"/>
    <numFmt numFmtId="241" formatCode="0.000_)"/>
    <numFmt numFmtId="242" formatCode="#,##0_)_%;\(#,##0\)_%;"/>
    <numFmt numFmtId="243" formatCode="#,##0.000\);[Red]\(#,##0.000\)"/>
    <numFmt numFmtId="244" formatCode="_._.* #,##0.0_)_%;_._.* \(#,##0.0\)_%"/>
    <numFmt numFmtId="245" formatCode="#,##0.0_)_%;\(#,##0.0\)_%;\ \ .0_)_%"/>
    <numFmt numFmtId="246" formatCode="_._.* #,##0.00_)_%;_._.* \(#,##0.00\)_%"/>
    <numFmt numFmtId="247" formatCode="#,##0.00_)_%;\(#,##0.00\)_%;\ \ .00_)_%"/>
    <numFmt numFmtId="248" formatCode="_._.* #,##0.000_)_%;_._.* \(#,##0.000\)_%"/>
    <numFmt numFmtId="249" formatCode="#,##0.000_)_%;\(#,##0.000\)_%;\ \ .000_)_%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(* #,##0.00_);_(* \(#,##0.00\);_(* \-_);_(@_)"/>
  </numFmts>
  <fonts count="25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7" fontId="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0" fillId="0" borderId="0"/>
    <xf numFmtId="178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79" fontId="9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80" fontId="14" fillId="0" borderId="0">
      <protection locked="0"/>
    </xf>
    <xf numFmtId="180" fontId="14" fillId="0" borderId="0">
      <protection locked="0"/>
    </xf>
    <xf numFmtId="0" fontId="9" fillId="0" borderId="0"/>
    <xf numFmtId="181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4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4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2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1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0" fontId="22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2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5" fillId="0" borderId="0"/>
    <xf numFmtId="188" fontId="2" fillId="0" borderId="0" applyFont="0" applyFill="0" applyBorder="0" applyAlignment="0" applyProtection="0"/>
    <xf numFmtId="0" fontId="23" fillId="0" borderId="0"/>
    <xf numFmtId="188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0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2" fillId="0" borderId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5" fillId="0" borderId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4" fontId="2" fillId="0" borderId="0" applyFont="0" applyFill="0" applyBorder="0" applyAlignment="0" applyProtection="0"/>
    <xf numFmtId="0" fontId="22" fillId="0" borderId="0"/>
    <xf numFmtId="204" fontId="2" fillId="0" borderId="0" applyFont="0" applyFill="0" applyBorder="0" applyAlignment="0" applyProtection="0"/>
    <xf numFmtId="0" fontId="22" fillId="0" borderId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2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0" fillId="0" borderId="0">
      <alignment horizontal="left" wrapText="1"/>
    </xf>
    <xf numFmtId="0" fontId="7" fillId="0" borderId="0"/>
    <xf numFmtId="182" fontId="2" fillId="0" borderId="0">
      <alignment horizontal="left" wrapText="1"/>
    </xf>
    <xf numFmtId="0" fontId="29" fillId="0" borderId="0"/>
    <xf numFmtId="0" fontId="29" fillId="0" borderId="0"/>
    <xf numFmtId="205" fontId="2" fillId="0" borderId="0" applyFont="0" applyFill="0" applyBorder="0" applyAlignment="0" applyProtection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2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2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182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2" fontId="2" fillId="0" borderId="0">
      <alignment horizontal="left" wrapText="1"/>
    </xf>
    <xf numFmtId="182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5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2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2" fontId="20" fillId="0" borderId="0">
      <alignment horizontal="left" wrapText="1"/>
    </xf>
    <xf numFmtId="0" fontId="29" fillId="0" borderId="0"/>
    <xf numFmtId="0" fontId="28" fillId="0" borderId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82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2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1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2" fontId="2" fillId="0" borderId="0">
      <alignment horizontal="left" wrapText="1"/>
    </xf>
    <xf numFmtId="0" fontId="29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2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2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5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5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8" fontId="43" fillId="0" borderId="0">
      <alignment horizontal="center"/>
    </xf>
    <xf numFmtId="219" fontId="43" fillId="0" borderId="0">
      <alignment horizontal="center"/>
    </xf>
    <xf numFmtId="218" fontId="43" fillId="0" borderId="0">
      <alignment horizontal="center"/>
    </xf>
    <xf numFmtId="219" fontId="43" fillId="0" borderId="0">
      <alignment horizontal="center"/>
    </xf>
    <xf numFmtId="219" fontId="43" fillId="0" borderId="0">
      <alignment horizontal="center"/>
    </xf>
    <xf numFmtId="220" fontId="44" fillId="0" borderId="11" applyFont="0" applyFill="0" applyBorder="0" applyAlignment="0" applyProtection="0">
      <alignment horizontal="right"/>
    </xf>
    <xf numFmtId="221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0" fontId="2" fillId="0" borderId="0"/>
    <xf numFmtId="221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0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170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2" fontId="2" fillId="0" borderId="0"/>
    <xf numFmtId="0" fontId="2" fillId="0" borderId="0"/>
    <xf numFmtId="0" fontId="48" fillId="8" borderId="0"/>
    <xf numFmtId="223" fontId="2" fillId="0" borderId="0"/>
    <xf numFmtId="0" fontId="2" fillId="0" borderId="0"/>
    <xf numFmtId="223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4" fontId="43" fillId="0" borderId="0" applyFont="0" applyFill="0" applyBorder="0" applyAlignment="0" applyProtection="0"/>
    <xf numFmtId="225" fontId="43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6" fontId="62" fillId="0" borderId="7" applyAlignment="0" applyProtection="0"/>
    <xf numFmtId="49" fontId="64" fillId="0" borderId="0" applyFill="0" applyBorder="0">
      <alignment horizontal="left"/>
    </xf>
    <xf numFmtId="227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9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30" fontId="70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205" fontId="71" fillId="0" borderId="0" applyFill="0" applyBorder="0" applyAlignment="0"/>
    <xf numFmtId="205" fontId="37" fillId="0" borderId="0" applyFill="0" applyBorder="0" applyAlignment="0"/>
    <xf numFmtId="205" fontId="71" fillId="0" borderId="0" applyFill="0" applyBorder="0" applyAlignment="0"/>
    <xf numFmtId="231" fontId="72" fillId="0" borderId="0" applyFill="0" applyBorder="0" applyAlignment="0"/>
    <xf numFmtId="232" fontId="2" fillId="0" borderId="0" applyFill="0" applyBorder="0" applyAlignment="0"/>
    <xf numFmtId="233" fontId="37" fillId="0" borderId="0" applyFill="0" applyBorder="0" applyAlignment="0"/>
    <xf numFmtId="233" fontId="71" fillId="0" borderId="0" applyFill="0" applyBorder="0" applyAlignment="0"/>
    <xf numFmtId="234" fontId="72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9" fontId="45" fillId="0" borderId="0" applyFont="0" applyFill="0" applyBorder="0" applyAlignment="0" applyProtection="0"/>
    <xf numFmtId="240" fontId="45" fillId="0" borderId="0" applyFont="0" applyFill="0" applyBorder="0" applyAlignment="0" applyProtection="0"/>
    <xf numFmtId="0" fontId="48" fillId="0" borderId="0">
      <alignment horizontal="centerContinuous"/>
    </xf>
    <xf numFmtId="227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2" fontId="2" fillId="0" borderId="0" applyFont="0" applyFill="0" applyBorder="0" applyAlignment="0" applyProtection="0"/>
    <xf numFmtId="174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171" fontId="9" fillId="0" borderId="0" applyFont="0" applyFill="0" applyBorder="0" applyAlignment="0" applyProtection="0"/>
    <xf numFmtId="229" fontId="20" fillId="0" borderId="0" applyFont="0" applyFill="0" applyBorder="0" applyAlignment="0" applyProtection="0"/>
    <xf numFmtId="235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43" fontId="83" fillId="0" borderId="0" applyFont="0" applyFill="0" applyBorder="0" applyAlignment="0" applyProtection="0">
      <alignment horizontal="center"/>
    </xf>
    <xf numFmtId="244" fontId="84" fillId="0" borderId="0" applyFont="0" applyFill="0" applyBorder="0" applyAlignment="0" applyProtection="0"/>
    <xf numFmtId="245" fontId="85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5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5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164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6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9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4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251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2" fontId="95" fillId="7" borderId="0" applyBorder="0"/>
    <xf numFmtId="174" fontId="95" fillId="7" borderId="9" applyBorder="0"/>
    <xf numFmtId="253" fontId="95" fillId="7" borderId="9" applyBorder="0"/>
    <xf numFmtId="9" fontId="95" fillId="7" borderId="11" applyBorder="0"/>
    <xf numFmtId="215" fontId="95" fillId="7" borderId="0" applyBorder="0"/>
    <xf numFmtId="250" fontId="95" fillId="7" borderId="18" applyBorder="0"/>
    <xf numFmtId="254" fontId="96" fillId="0" borderId="0" applyFill="0" applyBorder="0" applyProtection="0"/>
    <xf numFmtId="255" fontId="84" fillId="0" borderId="0" applyFont="0" applyFill="0" applyBorder="0" applyAlignment="0" applyProtection="0"/>
    <xf numFmtId="255" fontId="84" fillId="0" borderId="0" applyFont="0" applyFill="0" applyBorder="0" applyAlignment="0" applyProtection="0"/>
    <xf numFmtId="256" fontId="97" fillId="0" borderId="0" applyFill="0" applyBorder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10" applyFill="0" applyProtection="0"/>
    <xf numFmtId="0" fontId="7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7" fontId="70" fillId="0" borderId="0" applyFont="0" applyFill="0" applyBorder="0" applyAlignment="0" applyProtection="0"/>
    <xf numFmtId="205" fontId="7" fillId="0" borderId="0" applyFont="0" applyFill="0" applyBorder="0" applyAlignment="0" applyProtection="0"/>
    <xf numFmtId="183" fontId="80" fillId="0" borderId="0" applyFont="0" applyFill="0" applyBorder="0" applyAlignment="0"/>
    <xf numFmtId="184" fontId="80" fillId="0" borderId="0" applyFont="0" applyFill="0" applyBorder="0" applyAlignment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85" fillId="0" borderId="0" applyFont="0" applyFill="0" applyBorder="0" applyAlignment="0" applyProtection="0"/>
    <xf numFmtId="265" fontId="85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5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53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6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175" fontId="78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69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8" fontId="97" fillId="0" borderId="0" applyFill="0" applyBorder="0" applyProtection="0"/>
    <xf numFmtId="0" fontId="9" fillId="0" borderId="0" applyFill="0" applyBorder="0" applyProtection="0"/>
    <xf numFmtId="268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10" applyFill="0" applyProtection="0"/>
    <xf numFmtId="269" fontId="9" fillId="0" borderId="10" applyFill="0" applyProtection="0"/>
    <xf numFmtId="268" fontId="97" fillId="0" borderId="10" applyFill="0" applyProtection="0"/>
    <xf numFmtId="269" fontId="9" fillId="0" borderId="10" applyFill="0" applyProtection="0"/>
    <xf numFmtId="269" fontId="9" fillId="0" borderId="10" applyFill="0" applyProtection="0"/>
    <xf numFmtId="268" fontId="3" fillId="0" borderId="0" applyFill="0" applyBorder="0" applyProtection="0"/>
    <xf numFmtId="221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70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6" fontId="104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5" fontId="68" fillId="13" borderId="0">
      <alignment horizontal="left"/>
      <protection hidden="1"/>
    </xf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7" fontId="43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8" fillId="0" borderId="23" applyFill="0" applyBorder="0"/>
    <xf numFmtId="174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8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9" fontId="115" fillId="17" borderId="24" applyAlignment="0">
      <protection locked="0"/>
    </xf>
    <xf numFmtId="280" fontId="115" fillId="17" borderId="24" applyAlignment="0">
      <protection locked="0"/>
    </xf>
    <xf numFmtId="280" fontId="69" fillId="0" borderId="0" applyFill="0" applyBorder="0" applyAlignment="0" applyProtection="0"/>
    <xf numFmtId="279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1" fontId="117" fillId="0" borderId="0" applyNumberFormat="0" applyFont="0" applyFill="0" applyBorder="0" applyProtection="0"/>
    <xf numFmtId="174" fontId="118" fillId="0" borderId="0" applyFill="0" applyBorder="0">
      <alignment horizontal="left"/>
    </xf>
    <xf numFmtId="282" fontId="119" fillId="0" borderId="0">
      <alignment horizontal="right"/>
    </xf>
    <xf numFmtId="283" fontId="98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50" fontId="67" fillId="0" borderId="0" applyFill="0" applyBorder="0"/>
    <xf numFmtId="0" fontId="18" fillId="0" borderId="0" applyFont="0" applyFill="0" applyBorder="0" applyAlignment="0" applyProtection="0"/>
    <xf numFmtId="174" fontId="67" fillId="0" borderId="11" applyFill="0" applyBorder="0"/>
    <xf numFmtId="252" fontId="67" fillId="0" borderId="0" applyFill="0" applyBorder="0"/>
    <xf numFmtId="38" fontId="80" fillId="3" borderId="0" applyNumberFormat="0" applyBorder="0" applyAlignment="0" applyProtection="0"/>
    <xf numFmtId="221" fontId="2" fillId="0" borderId="0" applyFill="0" applyBorder="0" applyProtection="0">
      <alignment horizontal="left"/>
    </xf>
    <xf numFmtId="221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0" fontId="9" fillId="0" borderId="0"/>
    <xf numFmtId="0" fontId="136" fillId="0" borderId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3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7" fontId="80" fillId="12" borderId="0" applyFont="0" applyFill="0" applyBorder="0" applyAlignment="0" applyProtection="0">
      <alignment vertical="top"/>
    </xf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3" fontId="43" fillId="0" borderId="0" applyFont="0" applyFill="0" applyBorder="0" applyAlignment="0" applyProtection="0"/>
    <xf numFmtId="292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156" fillId="0" borderId="0"/>
    <xf numFmtId="227" fontId="157" fillId="0" borderId="30" applyFill="0" applyBorder="0">
      <alignment horizontal="left"/>
    </xf>
    <xf numFmtId="172" fontId="45" fillId="0" borderId="0" applyFont="0" applyFill="0" applyBorder="0" applyAlignment="0" applyProtection="0"/>
    <xf numFmtId="293" fontId="48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300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1" fontId="162" fillId="0" borderId="0"/>
    <xf numFmtId="0" fontId="162" fillId="0" borderId="0"/>
    <xf numFmtId="301" fontId="162" fillId="0" borderId="0"/>
    <xf numFmtId="301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309" fontId="43" fillId="0" borderId="0" applyFont="0" applyFill="0" applyBorder="0" applyAlignment="0" applyProtection="0"/>
    <xf numFmtId="180" fontId="14" fillId="0" borderId="0">
      <protection locked="0"/>
    </xf>
    <xf numFmtId="310" fontId="166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311" fontId="43" fillId="0" borderId="0" applyFont="0" applyFill="0" applyBorder="0" applyAlignment="0" applyProtection="0"/>
    <xf numFmtId="180" fontId="14" fillId="0" borderId="0">
      <protection locked="0"/>
    </xf>
    <xf numFmtId="312" fontId="166" fillId="0" borderId="0" applyFont="0" applyFill="0" applyBorder="0" applyAlignment="0" applyProtection="0"/>
    <xf numFmtId="253" fontId="67" fillId="0" borderId="0" applyFill="0" applyBorder="0"/>
    <xf numFmtId="309" fontId="43" fillId="0" borderId="0" applyFont="0" applyFill="0" applyBorder="0" applyAlignment="0" applyProtection="0"/>
    <xf numFmtId="311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4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313" fontId="75" fillId="0" borderId="0" applyFont="0" applyFill="0" applyBorder="0" applyAlignment="0" applyProtection="0"/>
    <xf numFmtId="314" fontId="84" fillId="0" borderId="0" applyFont="0" applyFill="0" applyBorder="0" applyAlignment="0" applyProtection="0"/>
    <xf numFmtId="315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37" fillId="0" borderId="0" applyFont="0" applyFill="0" applyBorder="0" applyAlignment="0" applyProtection="0"/>
    <xf numFmtId="233" fontId="71" fillId="0" borderId="0" applyFont="0" applyFill="0" applyBorder="0" applyAlignment="0" applyProtection="0"/>
    <xf numFmtId="234" fontId="72" fillId="0" borderId="0" applyFont="0" applyFill="0" applyBorder="0" applyAlignment="0" applyProtection="0"/>
    <xf numFmtId="317" fontId="20" fillId="0" borderId="0" applyFont="0" applyFill="0" applyBorder="0" applyAlignment="0" applyProtection="0"/>
    <xf numFmtId="318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9" fontId="86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1" fontId="84" fillId="0" borderId="0" applyFont="0" applyFill="0" applyBorder="0" applyAlignment="0" applyProtection="0"/>
    <xf numFmtId="10" fontId="171" fillId="0" borderId="0"/>
    <xf numFmtId="322" fontId="86" fillId="0" borderId="0" applyFont="0" applyFill="0" applyBorder="0" applyAlignment="0" applyProtection="0"/>
    <xf numFmtId="323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6" fontId="82" fillId="0" borderId="0" applyFont="0" applyFill="0" applyBorder="0" applyAlignment="0" applyProtection="0"/>
    <xf numFmtId="286" fontId="87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4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5" fontId="67" fillId="0" borderId="0" applyFill="0" applyBorder="0"/>
    <xf numFmtId="250" fontId="67" fillId="0" borderId="0" applyFill="0" applyBorder="0"/>
    <xf numFmtId="173" fontId="2" fillId="0" borderId="0" applyFont="0" applyFill="0" applyBorder="0" applyAlignment="0" applyProtection="0"/>
    <xf numFmtId="37" fontId="173" fillId="7" borderId="25"/>
    <xf numFmtId="325" fontId="7" fillId="0" borderId="0"/>
    <xf numFmtId="326" fontId="7" fillId="0" borderId="0"/>
    <xf numFmtId="37" fontId="173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51" fillId="0" borderId="0" applyNumberFormat="0">
      <alignment horizontal="left"/>
    </xf>
    <xf numFmtId="327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328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9" fontId="107" fillId="22" borderId="0">
      <protection locked="0"/>
    </xf>
    <xf numFmtId="38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30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2" fontId="20" fillId="0" borderId="0">
      <alignment horizontal="left" wrapText="1"/>
    </xf>
    <xf numFmtId="0" fontId="29" fillId="0" borderId="0"/>
    <xf numFmtId="182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4" fontId="31" fillId="0" borderId="0"/>
    <xf numFmtId="0" fontId="7" fillId="0" borderId="0"/>
    <xf numFmtId="174" fontId="31" fillId="0" borderId="0"/>
    <xf numFmtId="174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5" fontId="2" fillId="0" borderId="0" applyFont="0" applyFill="0" applyBorder="0" applyAlignment="0" applyProtection="0"/>
    <xf numFmtId="0" fontId="92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5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5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6" fontId="72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0" fontId="20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9" fontId="72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40" fontId="37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7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5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2" fontId="214" fillId="27" borderId="0" applyAlignment="0">
      <alignment horizontal="left" indent="2"/>
      <protection hidden="1"/>
    </xf>
    <xf numFmtId="341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3" fontId="2" fillId="0" borderId="0" applyFont="0" applyFill="0" applyBorder="0" applyAlignment="0" applyProtection="0"/>
    <xf numFmtId="293" fontId="217" fillId="0" borderId="0" applyFont="0" applyFill="0" applyBorder="0" applyAlignment="0" applyProtection="0"/>
    <xf numFmtId="344" fontId="217" fillId="0" borderId="0" applyFont="0" applyFill="0" applyBorder="0" applyAlignment="0" applyProtection="0"/>
    <xf numFmtId="227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5" fontId="115" fillId="17" borderId="24">
      <protection locked="0"/>
    </xf>
    <xf numFmtId="0" fontId="4" fillId="0" borderId="0"/>
    <xf numFmtId="18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346" fontId="217" fillId="0" borderId="0" applyFont="0" applyFill="0" applyBorder="0" applyAlignment="0" applyProtection="0"/>
    <xf numFmtId="347" fontId="43" fillId="0" borderId="0" applyFont="0" applyFill="0" applyBorder="0" applyAlignment="0" applyProtection="0"/>
    <xf numFmtId="348" fontId="217" fillId="0" borderId="0" applyFont="0" applyFill="0" applyBorder="0" applyAlignment="0" applyProtection="0"/>
    <xf numFmtId="173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" fillId="0" borderId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27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7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7" fontId="28" fillId="0" borderId="45">
      <protection locked="0"/>
    </xf>
    <xf numFmtId="227" fontId="28" fillId="0" borderId="45">
      <protection locked="0"/>
    </xf>
    <xf numFmtId="227" fontId="28" fillId="0" borderId="45">
      <protection locked="0"/>
    </xf>
    <xf numFmtId="227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50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1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7" fontId="229" fillId="19" borderId="45"/>
    <xf numFmtId="227" fontId="229" fillId="19" borderId="45"/>
    <xf numFmtId="227" fontId="229" fillId="19" borderId="45"/>
    <xf numFmtId="227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8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20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167" fontId="239" fillId="0" borderId="0" applyFont="0" applyFill="0" applyBorder="0" applyAlignment="0" applyProtection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4" fontId="239" fillId="0" borderId="0" applyFont="0" applyFill="0" applyBorder="0" applyAlignment="0" applyProtection="0"/>
    <xf numFmtId="177" fontId="240" fillId="0" borderId="0" applyFont="0" applyFill="0" applyBorder="0" applyProtection="0">
      <alignment horizontal="right" vertical="top"/>
      <protection locked="0"/>
    </xf>
    <xf numFmtId="354" fontId="241" fillId="0" borderId="50" applyFont="0" applyFill="0" applyBorder="0" applyAlignment="0" applyProtection="0">
      <alignment horizontal="center" vertical="center" wrapText="1"/>
    </xf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5" fontId="90" fillId="0" borderId="0" applyFont="0" applyFill="0" applyBorder="0" applyAlignment="0" applyProtection="0"/>
    <xf numFmtId="174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237" fillId="0" borderId="0" applyFont="0" applyFill="0" applyBorder="0" applyAlignment="0" applyProtection="0"/>
    <xf numFmtId="173" fontId="237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2" fontId="246" fillId="0" borderId="0" applyFont="0" applyFill="0" applyBorder="0" applyAlignment="0" applyProtection="0"/>
    <xf numFmtId="359" fontId="246" fillId="0" borderId="0" applyFont="0" applyFill="0" applyBorder="0" applyAlignment="0" applyProtection="0"/>
    <xf numFmtId="0" fontId="247" fillId="0" borderId="0"/>
    <xf numFmtId="250" fontId="20" fillId="0" borderId="0" applyFont="0" applyFill="0" applyBorder="0" applyAlignment="0" applyProtection="0"/>
    <xf numFmtId="0" fontId="28" fillId="0" borderId="0"/>
  </cellStyleXfs>
  <cellXfs count="100">
    <xf numFmtId="0" fontId="0" fillId="0" borderId="0" xfId="0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0" fontId="253" fillId="5" borderId="0" xfId="0" applyFont="1" applyFill="1"/>
    <xf numFmtId="14" fontId="38" fillId="5" borderId="5" xfId="0" applyNumberFormat="1" applyFont="1" applyFill="1" applyBorder="1"/>
    <xf numFmtId="14" fontId="249" fillId="5" borderId="5" xfId="0" applyNumberFormat="1" applyFont="1" applyFill="1" applyBorder="1"/>
    <xf numFmtId="0" fontId="250" fillId="5" borderId="51" xfId="0" applyFont="1" applyFill="1" applyBorder="1" applyAlignment="1">
      <alignment horizontal="center" vertical="center"/>
    </xf>
    <xf numFmtId="0" fontId="250" fillId="5" borderId="0" xfId="0" applyFont="1" applyFill="1"/>
    <xf numFmtId="0" fontId="250" fillId="5" borderId="51" xfId="0" applyFont="1" applyFill="1" applyBorder="1" applyAlignment="1">
      <alignment horizontal="center" vertical="center" wrapText="1"/>
    </xf>
    <xf numFmtId="0" fontId="255" fillId="5" borderId="0" xfId="0" applyFont="1" applyFill="1"/>
    <xf numFmtId="14" fontId="250" fillId="5" borderId="51" xfId="0" applyNumberFormat="1" applyFont="1" applyFill="1" applyBorder="1" applyAlignment="1">
      <alignment horizontal="center" vertical="center" wrapText="1"/>
    </xf>
    <xf numFmtId="14" fontId="250" fillId="5" borderId="0" xfId="0" applyNumberFormat="1" applyFont="1" applyFill="1"/>
    <xf numFmtId="14" fontId="250" fillId="0" borderId="51" xfId="0" applyNumberFormat="1" applyFont="1" applyBorder="1" applyAlignment="1">
      <alignment horizontal="center" vertical="center" wrapText="1"/>
    </xf>
    <xf numFmtId="0" fontId="38" fillId="5" borderId="5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251" fillId="5" borderId="0" xfId="0" applyFont="1" applyFill="1" applyAlignment="1">
      <alignment vertical="center" wrapText="1"/>
    </xf>
    <xf numFmtId="0" fontId="38" fillId="5" borderId="0" xfId="0" applyFont="1" applyFill="1" applyAlignment="1">
      <alignment horizontal="center" vertical="center" wrapText="1"/>
    </xf>
    <xf numFmtId="283" fontId="38" fillId="5" borderId="0" xfId="0" applyNumberFormat="1" applyFont="1" applyFill="1" applyAlignment="1">
      <alignment vertical="center" wrapText="1"/>
    </xf>
    <xf numFmtId="0" fontId="38" fillId="5" borderId="0" xfId="0" applyFont="1" applyFill="1" applyAlignment="1">
      <alignment horizontal="left" vertical="center" wrapText="1"/>
    </xf>
    <xf numFmtId="176" fontId="38" fillId="5" borderId="0" xfId="0" applyNumberFormat="1" applyFont="1" applyFill="1" applyAlignment="1">
      <alignment vertical="center" wrapText="1"/>
    </xf>
    <xf numFmtId="176" fontId="38" fillId="0" borderId="0" xfId="0" applyNumberFormat="1" applyFont="1" applyAlignment="1">
      <alignment vertical="center" wrapText="1"/>
    </xf>
    <xf numFmtId="176" fontId="3" fillId="5" borderId="0" xfId="0" applyNumberFormat="1" applyFont="1" applyFill="1" applyAlignment="1">
      <alignment vertical="center"/>
    </xf>
    <xf numFmtId="0" fontId="250" fillId="5" borderId="52" xfId="0" applyFont="1" applyFill="1" applyBorder="1" applyAlignment="1">
      <alignment vertical="center" wrapText="1"/>
    </xf>
    <xf numFmtId="0" fontId="38" fillId="5" borderId="52" xfId="0" applyFont="1" applyFill="1" applyBorder="1" applyAlignment="1">
      <alignment horizontal="center" vertical="center" wrapText="1"/>
    </xf>
    <xf numFmtId="176" fontId="38" fillId="5" borderId="52" xfId="0" applyNumberFormat="1" applyFont="1" applyFill="1" applyBorder="1" applyAlignment="1">
      <alignment vertical="center" wrapText="1"/>
    </xf>
    <xf numFmtId="176" fontId="38" fillId="0" borderId="52" xfId="0" applyNumberFormat="1" applyFont="1" applyBorder="1" applyAlignment="1">
      <alignment vertical="center" wrapText="1"/>
    </xf>
    <xf numFmtId="0" fontId="250" fillId="5" borderId="0" xfId="0" applyFont="1" applyFill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5" borderId="52" xfId="0" applyFont="1" applyFill="1" applyBorder="1" applyAlignment="1">
      <alignment vertical="center" wrapText="1"/>
    </xf>
    <xf numFmtId="0" fontId="250" fillId="5" borderId="52" xfId="0" applyFont="1" applyFill="1" applyBorder="1" applyAlignment="1">
      <alignment horizontal="center" vertical="center" wrapText="1"/>
    </xf>
    <xf numFmtId="176" fontId="250" fillId="5" borderId="52" xfId="0" applyNumberFormat="1" applyFont="1" applyFill="1" applyBorder="1" applyAlignment="1">
      <alignment vertical="center" wrapText="1"/>
    </xf>
    <xf numFmtId="176" fontId="250" fillId="0" borderId="52" xfId="0" applyNumberFormat="1" applyFont="1" applyBorder="1" applyAlignment="1">
      <alignment vertical="center" wrapText="1"/>
    </xf>
    <xf numFmtId="0" fontId="38" fillId="5" borderId="0" xfId="0" applyFont="1" applyFill="1" applyAlignment="1">
      <alignment vertical="center" wrapText="1"/>
    </xf>
    <xf numFmtId="0" fontId="251" fillId="5" borderId="52" xfId="0" applyFont="1" applyFill="1" applyBorder="1" applyAlignment="1">
      <alignment vertical="center" wrapText="1"/>
    </xf>
    <xf numFmtId="0" fontId="250" fillId="5" borderId="0" xfId="0" applyFont="1" applyFill="1" applyAlignment="1">
      <alignment horizontal="center" vertical="center" wrapText="1"/>
    </xf>
    <xf numFmtId="176" fontId="250" fillId="5" borderId="0" xfId="0" applyNumberFormat="1" applyFont="1" applyFill="1" applyAlignment="1">
      <alignment vertical="center" wrapText="1"/>
    </xf>
    <xf numFmtId="176" fontId="250" fillId="0" borderId="0" xfId="0" applyNumberFormat="1" applyFont="1" applyAlignment="1">
      <alignment vertical="center" wrapText="1"/>
    </xf>
    <xf numFmtId="0" fontId="252" fillId="5" borderId="0" xfId="0" applyFont="1" applyFill="1" applyAlignment="1">
      <alignment horizontal="left" vertical="center" wrapText="1"/>
    </xf>
    <xf numFmtId="0" fontId="38" fillId="5" borderId="0" xfId="0" applyFont="1" applyFill="1" applyAlignment="1">
      <alignment vertical="center"/>
    </xf>
    <xf numFmtId="176" fontId="38" fillId="5" borderId="0" xfId="0" applyNumberFormat="1" applyFont="1" applyFill="1" applyAlignment="1">
      <alignment vertical="center"/>
    </xf>
    <xf numFmtId="0" fontId="38" fillId="5" borderId="53" xfId="0" applyFont="1" applyFill="1" applyBorder="1" applyAlignment="1">
      <alignment horizontal="left" vertical="center"/>
    </xf>
    <xf numFmtId="0" fontId="38" fillId="5" borderId="53" xfId="0" applyFont="1" applyFill="1" applyBorder="1" applyAlignment="1">
      <alignment horizontal="center" vertical="center"/>
    </xf>
    <xf numFmtId="176" fontId="38" fillId="5" borderId="53" xfId="0" applyNumberFormat="1" applyFont="1" applyFill="1" applyBorder="1" applyAlignment="1">
      <alignment vertical="center" wrapText="1"/>
    </xf>
    <xf numFmtId="0" fontId="250" fillId="5" borderId="51" xfId="0" applyFont="1" applyFill="1" applyBorder="1" applyAlignment="1">
      <alignment vertical="center"/>
    </xf>
    <xf numFmtId="0" fontId="255" fillId="5" borderId="0" xfId="0" applyFont="1" applyFill="1" applyAlignment="1">
      <alignment vertical="center"/>
    </xf>
    <xf numFmtId="0" fontId="250" fillId="5" borderId="0" xfId="0" applyFont="1" applyFill="1" applyAlignment="1">
      <alignment vertical="center"/>
    </xf>
    <xf numFmtId="14" fontId="250" fillId="5" borderId="0" xfId="0" applyNumberFormat="1" applyFont="1" applyFill="1" applyAlignment="1">
      <alignment vertical="center"/>
    </xf>
    <xf numFmtId="14" fontId="249" fillId="5" borderId="0" xfId="0" applyNumberFormat="1" applyFont="1" applyFill="1" applyAlignment="1">
      <alignment vertical="center"/>
    </xf>
    <xf numFmtId="0" fontId="249" fillId="5" borderId="5" xfId="0" applyFont="1" applyFill="1" applyBorder="1" applyAlignment="1">
      <alignment vertical="center"/>
    </xf>
    <xf numFmtId="0" fontId="38" fillId="5" borderId="5" xfId="0" applyFont="1" applyFill="1" applyBorder="1" applyAlignment="1">
      <alignment vertical="center"/>
    </xf>
    <xf numFmtId="0" fontId="249" fillId="5" borderId="0" xfId="0" applyFont="1" applyFill="1" applyAlignment="1">
      <alignment vertical="center"/>
    </xf>
    <xf numFmtId="176" fontId="38" fillId="5" borderId="0" xfId="0" applyNumberFormat="1" applyFont="1" applyFill="1" applyAlignment="1">
      <alignment horizontal="right" vertical="center" wrapText="1"/>
    </xf>
    <xf numFmtId="0" fontId="38" fillId="5" borderId="51" xfId="0" applyFont="1" applyFill="1" applyBorder="1" applyAlignment="1">
      <alignment horizontal="left" vertical="center" wrapText="1"/>
    </xf>
    <xf numFmtId="0" fontId="38" fillId="5" borderId="51" xfId="0" applyFont="1" applyFill="1" applyBorder="1" applyAlignment="1">
      <alignment horizontal="center" vertical="center" wrapText="1"/>
    </xf>
    <xf numFmtId="176" fontId="38" fillId="5" borderId="51" xfId="0" applyNumberFormat="1" applyFont="1" applyFill="1" applyBorder="1" applyAlignment="1">
      <alignment horizontal="right" vertical="center" wrapText="1"/>
    </xf>
    <xf numFmtId="176" fontId="250" fillId="5" borderId="0" xfId="0" applyNumberFormat="1" applyFont="1" applyFill="1" applyAlignment="1">
      <alignment horizontal="right" vertical="center" wrapText="1"/>
    </xf>
    <xf numFmtId="37" fontId="38" fillId="5" borderId="51" xfId="5178" applyNumberFormat="1" applyFont="1" applyFill="1" applyBorder="1" applyAlignment="1">
      <alignment horizontal="left" vertical="center"/>
    </xf>
    <xf numFmtId="176" fontId="250" fillId="5" borderId="52" xfId="0" applyNumberFormat="1" applyFont="1" applyFill="1" applyBorder="1" applyAlignment="1">
      <alignment horizontal="right" vertical="center" wrapText="1"/>
    </xf>
    <xf numFmtId="176" fontId="250" fillId="5" borderId="52" xfId="0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horizontal="left" vertical="center"/>
    </xf>
    <xf numFmtId="0" fontId="250" fillId="5" borderId="52" xfId="0" applyFont="1" applyFill="1" applyBorder="1" applyAlignment="1">
      <alignment vertical="center"/>
    </xf>
    <xf numFmtId="360" fontId="250" fillId="5" borderId="52" xfId="0" applyNumberFormat="1" applyFont="1" applyFill="1" applyBorder="1" applyAlignment="1">
      <alignment vertical="center"/>
    </xf>
    <xf numFmtId="0" fontId="253" fillId="5" borderId="0" xfId="0" applyFont="1" applyFill="1" applyAlignment="1">
      <alignment vertical="center"/>
    </xf>
    <xf numFmtId="43" fontId="38" fillId="5" borderId="0" xfId="0" applyNumberFormat="1" applyFont="1" applyFill="1" applyAlignment="1">
      <alignment vertical="center"/>
    </xf>
    <xf numFmtId="14" fontId="253" fillId="5" borderId="0" xfId="0" applyNumberFormat="1" applyFont="1" applyFill="1" applyAlignment="1">
      <alignment vertical="center"/>
    </xf>
    <xf numFmtId="0" fontId="253" fillId="5" borderId="5" xfId="0" applyFont="1" applyFill="1" applyBorder="1" applyAlignment="1">
      <alignment vertical="center"/>
    </xf>
    <xf numFmtId="14" fontId="249" fillId="5" borderId="0" xfId="0" applyNumberFormat="1" applyFont="1" applyFill="1" applyAlignment="1">
      <alignment horizontal="left" vertical="center"/>
    </xf>
    <xf numFmtId="0" fontId="253" fillId="5" borderId="0" xfId="0" applyFont="1" applyFill="1" applyAlignment="1">
      <alignment vertical="center" wrapText="1"/>
    </xf>
    <xf numFmtId="0" fontId="250" fillId="5" borderId="0" xfId="0" applyFont="1" applyFill="1" applyAlignment="1">
      <alignment horizontal="center" vertical="center"/>
    </xf>
    <xf numFmtId="176" fontId="250" fillId="5" borderId="52" xfId="0" applyNumberFormat="1" applyFont="1" applyFill="1" applyBorder="1" applyAlignment="1">
      <alignment vertical="center"/>
    </xf>
    <xf numFmtId="0" fontId="38" fillId="5" borderId="53" xfId="0" applyFont="1" applyFill="1" applyBorder="1" applyAlignment="1">
      <alignment vertical="center" wrapText="1"/>
    </xf>
    <xf numFmtId="0" fontId="38" fillId="5" borderId="53" xfId="0" applyFont="1" applyFill="1" applyBorder="1" applyAlignment="1">
      <alignment horizontal="center" vertical="center" wrapText="1"/>
    </xf>
    <xf numFmtId="176" fontId="38" fillId="5" borderId="53" xfId="0" applyNumberFormat="1" applyFont="1" applyFill="1" applyBorder="1" applyAlignment="1">
      <alignment vertical="center"/>
    </xf>
    <xf numFmtId="176" fontId="38" fillId="5" borderId="51" xfId="0" applyNumberFormat="1" applyFont="1" applyFill="1" applyBorder="1" applyAlignment="1">
      <alignment vertical="center"/>
    </xf>
    <xf numFmtId="176" fontId="250" fillId="5" borderId="0" xfId="0" applyNumberFormat="1" applyFont="1" applyFill="1" applyAlignment="1">
      <alignment vertical="center"/>
    </xf>
    <xf numFmtId="174" fontId="38" fillId="5" borderId="0" xfId="0" applyNumberFormat="1" applyFont="1" applyFill="1" applyAlignment="1">
      <alignment vertical="center"/>
    </xf>
    <xf numFmtId="0" fontId="254" fillId="5" borderId="0" xfId="0" applyFont="1" applyFill="1" applyAlignment="1">
      <alignment vertical="center"/>
    </xf>
    <xf numFmtId="37" fontId="38" fillId="0" borderId="0" xfId="5178" applyNumberFormat="1" applyFont="1" applyAlignment="1">
      <alignment vertical="center"/>
    </xf>
    <xf numFmtId="37" fontId="248" fillId="5" borderId="0" xfId="5178" applyNumberFormat="1" applyFont="1" applyFill="1" applyAlignment="1">
      <alignment vertical="center"/>
    </xf>
    <xf numFmtId="14" fontId="253" fillId="0" borderId="0" xfId="0" applyNumberFormat="1" applyFont="1" applyAlignment="1">
      <alignment vertical="center"/>
    </xf>
    <xf numFmtId="0" fontId="38" fillId="0" borderId="5" xfId="0" applyFont="1" applyBorder="1" applyAlignment="1">
      <alignment vertical="center"/>
    </xf>
    <xf numFmtId="37" fontId="38" fillId="5" borderId="0" xfId="5178" applyNumberFormat="1" applyFont="1" applyFill="1" applyAlignment="1">
      <alignment vertical="center"/>
    </xf>
    <xf numFmtId="176" fontId="250" fillId="0" borderId="0" xfId="0" applyNumberFormat="1" applyFont="1" applyAlignment="1">
      <alignment horizontal="right" vertical="center" wrapText="1"/>
    </xf>
    <xf numFmtId="0" fontId="250" fillId="5" borderId="53" xfId="0" applyFont="1" applyFill="1" applyBorder="1" applyAlignment="1">
      <alignment vertical="center" wrapText="1"/>
    </xf>
    <xf numFmtId="0" fontId="250" fillId="5" borderId="53" xfId="0" applyFont="1" applyFill="1" applyBorder="1" applyAlignment="1">
      <alignment horizontal="center" vertical="center" wrapText="1"/>
    </xf>
    <xf numFmtId="176" fontId="250" fillId="0" borderId="53" xfId="0" applyNumberFormat="1" applyFont="1" applyBorder="1" applyAlignment="1">
      <alignment vertical="center" wrapText="1"/>
    </xf>
    <xf numFmtId="176" fontId="250" fillId="5" borderId="53" xfId="0" applyNumberFormat="1" applyFont="1" applyFill="1" applyBorder="1" applyAlignment="1">
      <alignment vertical="center" wrapText="1"/>
    </xf>
    <xf numFmtId="0" fontId="251" fillId="5" borderId="52" xfId="0" applyFont="1" applyFill="1" applyBorder="1" applyAlignment="1">
      <alignment horizontal="center" vertical="center" wrapText="1"/>
    </xf>
    <xf numFmtId="0" fontId="252" fillId="5" borderId="0" xfId="0" applyFont="1" applyFill="1" applyAlignment="1">
      <alignment horizontal="center" vertical="center" wrapText="1"/>
    </xf>
    <xf numFmtId="176" fontId="255" fillId="0" borderId="0" xfId="0" applyNumberFormat="1" applyFont="1" applyAlignment="1">
      <alignment vertical="center" wrapText="1"/>
    </xf>
    <xf numFmtId="176" fontId="38" fillId="0" borderId="0" xfId="0" applyNumberFormat="1" applyFont="1" applyAlignment="1">
      <alignment horizontal="center" vertical="center" wrapText="1"/>
    </xf>
    <xf numFmtId="176" fontId="38" fillId="5" borderId="0" xfId="0" applyNumberFormat="1" applyFont="1" applyFill="1" applyAlignment="1">
      <alignment horizontal="center" vertical="center" wrapText="1"/>
    </xf>
    <xf numFmtId="0" fontId="251" fillId="5" borderId="0" xfId="0" applyFont="1" applyFill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55" fillId="0" borderId="0" xfId="0" applyFont="1" applyAlignment="1">
      <alignment vertical="center"/>
    </xf>
    <xf numFmtId="0" fontId="251" fillId="5" borderId="52" xfId="0" applyFont="1" applyFill="1" applyBorder="1" applyAlignment="1">
      <alignment horizontal="left" vertical="center" wrapText="1"/>
    </xf>
    <xf numFmtId="176" fontId="250" fillId="5" borderId="51" xfId="0" applyNumberFormat="1" applyFont="1" applyFill="1" applyBorder="1" applyAlignment="1">
      <alignment vertical="center" wrapText="1"/>
    </xf>
    <xf numFmtId="0" fontId="252" fillId="5" borderId="0" xfId="0" applyFont="1" applyFill="1" applyAlignment="1">
      <alignment vertical="top" wrapText="1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  <sheetName val="Payroll Summary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X-rates"/>
      <sheetName val="Annual_St"/>
      <sheetName val="Early_Gene"/>
      <sheetName val="Tax_&amp;_Dep"/>
      <sheetName val="Repay_Profiles"/>
      <sheetName val="CFADS_vs_DS"/>
      <sheetName val="DSCR_vs_PA_DSCR"/>
      <sheetName val="KCC"/>
      <sheetName val="Annual_St1"/>
      <sheetName val="Early_Gene1"/>
      <sheetName val="Tax_&amp;_Dep1"/>
      <sheetName val="Repay_Profiles1"/>
      <sheetName val="CFADS_vs_DS1"/>
      <sheetName val="DSCR_vs_PA_DSCR1"/>
      <sheetName val="Payroll_Summary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ао"/>
      <sheetName val="VAT 2004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36"/>
  <sheetViews>
    <sheetView showGridLines="0" zoomScaleNormal="100" workbookViewId="0">
      <selection activeCell="D27" sqref="D27"/>
    </sheetView>
  </sheetViews>
  <sheetFormatPr defaultColWidth="9.140625" defaultRowHeight="12.75"/>
  <cols>
    <col min="1" max="1" width="57.7109375" style="46" customWidth="1"/>
    <col min="2" max="2" width="7.7109375" style="46" customWidth="1"/>
    <col min="3" max="4" width="12.7109375" style="46" customWidth="1"/>
    <col min="5" max="16384" width="9.140625" style="15"/>
  </cols>
  <sheetData>
    <row r="1" spans="1:4">
      <c r="A1" s="47" t="s">
        <v>43</v>
      </c>
      <c r="B1" s="40"/>
      <c r="C1" s="40"/>
      <c r="D1" s="40"/>
    </row>
    <row r="2" spans="1:4">
      <c r="A2" s="47" t="s">
        <v>44</v>
      </c>
      <c r="B2" s="40"/>
      <c r="C2" s="40"/>
      <c r="D2" s="40"/>
    </row>
    <row r="3" spans="1:4">
      <c r="A3" s="48" t="s">
        <v>128</v>
      </c>
      <c r="B3" s="49"/>
      <c r="C3" s="49"/>
      <c r="D3" s="49"/>
    </row>
    <row r="4" spans="1:4" ht="13.5" thickBot="1">
      <c r="A4" s="50"/>
      <c r="B4" s="51"/>
      <c r="C4" s="51"/>
      <c r="D4" s="51"/>
    </row>
    <row r="5" spans="1:4">
      <c r="A5" s="52"/>
      <c r="B5" s="40"/>
      <c r="C5" s="40"/>
      <c r="D5" s="40"/>
    </row>
    <row r="6" spans="1:4" ht="51">
      <c r="A6" s="14" t="s">
        <v>0</v>
      </c>
      <c r="B6" s="9" t="s">
        <v>32</v>
      </c>
      <c r="C6" s="11" t="s">
        <v>130</v>
      </c>
      <c r="D6" s="13" t="s">
        <v>127</v>
      </c>
    </row>
    <row r="7" spans="1:4" ht="14.1" customHeight="1">
      <c r="A7" s="19" t="s">
        <v>39</v>
      </c>
      <c r="B7" s="17">
        <v>11</v>
      </c>
      <c r="C7" s="53">
        <v>57028877</v>
      </c>
      <c r="D7" s="53">
        <v>48269454</v>
      </c>
    </row>
    <row r="8" spans="1:4" ht="14.1" customHeight="1">
      <c r="A8" s="54" t="s">
        <v>45</v>
      </c>
      <c r="B8" s="55">
        <v>12</v>
      </c>
      <c r="C8" s="56">
        <v>-35575673</v>
      </c>
      <c r="D8" s="56">
        <v>-31475986</v>
      </c>
    </row>
    <row r="9" spans="1:4" ht="14.1" customHeight="1">
      <c r="A9" s="16" t="s">
        <v>46</v>
      </c>
      <c r="B9" s="36"/>
      <c r="C9" s="57">
        <f>SUM(C7:C8)</f>
        <v>21453204</v>
      </c>
      <c r="D9" s="57">
        <f>SUM(D7:D8)</f>
        <v>16793468</v>
      </c>
    </row>
    <row r="10" spans="1:4" ht="14.1" customHeight="1">
      <c r="A10" s="19" t="s">
        <v>47</v>
      </c>
      <c r="B10" s="17">
        <v>13</v>
      </c>
      <c r="C10" s="53">
        <v>-2776023</v>
      </c>
      <c r="D10" s="53">
        <v>-1219250</v>
      </c>
    </row>
    <row r="11" spans="1:4" ht="14.1" customHeight="1">
      <c r="A11" s="19" t="s">
        <v>18</v>
      </c>
      <c r="B11" s="17">
        <v>14</v>
      </c>
      <c r="C11" s="53">
        <v>-2853645</v>
      </c>
      <c r="D11" s="53">
        <v>-1605988</v>
      </c>
    </row>
    <row r="12" spans="1:4" ht="33" customHeight="1">
      <c r="A12" s="19" t="s">
        <v>123</v>
      </c>
      <c r="B12" s="17"/>
      <c r="C12" s="53">
        <v>132459</v>
      </c>
      <c r="D12" s="53">
        <v>-664467</v>
      </c>
    </row>
    <row r="13" spans="1:4" ht="18" customHeight="1">
      <c r="A13" s="19" t="s">
        <v>139</v>
      </c>
      <c r="B13" s="17"/>
      <c r="C13" s="53"/>
      <c r="D13" s="53">
        <v>-621972</v>
      </c>
    </row>
    <row r="14" spans="1:4" ht="14.1" customHeight="1">
      <c r="A14" s="19" t="s">
        <v>72</v>
      </c>
      <c r="B14" s="17"/>
      <c r="C14" s="53">
        <v>7844</v>
      </c>
      <c r="D14" s="53">
        <v>-351875</v>
      </c>
    </row>
    <row r="15" spans="1:4" ht="14.1" customHeight="1">
      <c r="A15" s="19" t="s">
        <v>73</v>
      </c>
      <c r="B15" s="17">
        <v>15</v>
      </c>
      <c r="C15" s="53">
        <v>5986865</v>
      </c>
      <c r="D15" s="53">
        <v>3655846</v>
      </c>
    </row>
    <row r="16" spans="1:4" ht="14.1" customHeight="1">
      <c r="A16" s="54" t="s">
        <v>74</v>
      </c>
      <c r="B16" s="55">
        <v>15</v>
      </c>
      <c r="C16" s="56">
        <v>-4917466</v>
      </c>
      <c r="D16" s="56">
        <v>-3943179</v>
      </c>
    </row>
    <row r="17" spans="1:4" ht="14.1" customHeight="1">
      <c r="A17" s="16" t="s">
        <v>48</v>
      </c>
      <c r="B17" s="17"/>
      <c r="C17" s="57">
        <f>C9+C10+C11+C14+C15+C16+C12</f>
        <v>17033238</v>
      </c>
      <c r="D17" s="57">
        <f>D9+D10+D11+D14+D15+D16+D12+D13</f>
        <v>12042583</v>
      </c>
    </row>
    <row r="18" spans="1:4" ht="14.1" customHeight="1">
      <c r="A18" s="19" t="s">
        <v>35</v>
      </c>
      <c r="B18" s="17">
        <v>16</v>
      </c>
      <c r="C18" s="53">
        <v>683322</v>
      </c>
      <c r="D18" s="53">
        <v>296337</v>
      </c>
    </row>
    <row r="19" spans="1:4" ht="14.1" customHeight="1">
      <c r="A19" s="19" t="s">
        <v>36</v>
      </c>
      <c r="B19" s="17">
        <v>17</v>
      </c>
      <c r="C19" s="53">
        <v>-3489663</v>
      </c>
      <c r="D19" s="53">
        <v>-1117202</v>
      </c>
    </row>
    <row r="20" spans="1:4" ht="14.1" customHeight="1">
      <c r="A20" s="58" t="s">
        <v>19</v>
      </c>
      <c r="B20" s="9"/>
      <c r="C20" s="56">
        <v>821074</v>
      </c>
      <c r="D20" s="56">
        <v>58170</v>
      </c>
    </row>
    <row r="21" spans="1:4" ht="14.1" customHeight="1">
      <c r="A21" s="16" t="s">
        <v>49</v>
      </c>
      <c r="B21" s="36"/>
      <c r="C21" s="57">
        <f>C17+C18+C19+C20</f>
        <v>15047971</v>
      </c>
      <c r="D21" s="57">
        <f>D17+D18+D19+D20</f>
        <v>11279888</v>
      </c>
    </row>
    <row r="22" spans="1:4" ht="14.1" customHeight="1">
      <c r="A22" s="19" t="s">
        <v>34</v>
      </c>
      <c r="B22" s="17"/>
      <c r="C22" s="53">
        <v>-4181063</v>
      </c>
      <c r="D22" s="53">
        <v>-2537357</v>
      </c>
    </row>
    <row r="23" spans="1:4" ht="14.1" customHeight="1">
      <c r="A23" s="35" t="s">
        <v>50</v>
      </c>
      <c r="B23" s="31"/>
      <c r="C23" s="59">
        <f>C21+C22</f>
        <v>10866908</v>
      </c>
      <c r="D23" s="59">
        <f>D21+D22</f>
        <v>8742531</v>
      </c>
    </row>
    <row r="24" spans="1:4" ht="14.1" customHeight="1">
      <c r="A24" s="39" t="s">
        <v>51</v>
      </c>
      <c r="B24" s="17"/>
      <c r="C24" s="53">
        <v>0</v>
      </c>
      <c r="D24" s="53">
        <v>0</v>
      </c>
    </row>
    <row r="25" spans="1:4" ht="14.1" customHeight="1">
      <c r="A25" s="35" t="s">
        <v>52</v>
      </c>
      <c r="B25" s="31"/>
      <c r="C25" s="60">
        <f>C23</f>
        <v>10866908</v>
      </c>
      <c r="D25" s="60">
        <f>D23</f>
        <v>8742531</v>
      </c>
    </row>
    <row r="26" spans="1:4" ht="14.1" customHeight="1">
      <c r="A26" s="61"/>
      <c r="B26" s="40"/>
      <c r="C26" s="41"/>
      <c r="D26" s="41"/>
    </row>
    <row r="27" spans="1:4" ht="14.1" customHeight="1">
      <c r="A27" s="62" t="s">
        <v>40</v>
      </c>
      <c r="B27" s="62">
        <v>8</v>
      </c>
      <c r="C27" s="63">
        <f>C25/1000</f>
        <v>10866.907999999999</v>
      </c>
      <c r="D27" s="63">
        <f>D25/1000</f>
        <v>8742.5310000000009</v>
      </c>
    </row>
    <row r="28" spans="1:4" ht="14.1" customHeight="1">
      <c r="A28" s="40"/>
      <c r="B28" s="40"/>
      <c r="C28" s="40"/>
      <c r="D28" s="40"/>
    </row>
    <row r="29" spans="1:4" ht="14.1" customHeight="1">
      <c r="A29" s="64" t="s">
        <v>20</v>
      </c>
      <c r="B29" s="40"/>
      <c r="C29" s="40"/>
      <c r="D29" s="40"/>
    </row>
    <row r="30" spans="1:4" ht="14.1" customHeight="1">
      <c r="A30" s="64"/>
      <c r="B30" s="40"/>
      <c r="C30" s="65"/>
      <c r="D30" s="40"/>
    </row>
    <row r="31" spans="1:4" ht="14.1" customHeight="1">
      <c r="A31" s="40" t="s">
        <v>16</v>
      </c>
      <c r="B31" s="40"/>
      <c r="C31" s="40" t="s">
        <v>75</v>
      </c>
      <c r="D31" s="40"/>
    </row>
    <row r="32" spans="1:4" ht="14.1" customHeight="1">
      <c r="A32" s="40"/>
      <c r="B32" s="40"/>
      <c r="C32" s="40"/>
      <c r="D32" s="40"/>
    </row>
    <row r="33" spans="1:4" ht="14.1" customHeight="1">
      <c r="A33" s="40"/>
      <c r="B33" s="40"/>
      <c r="C33" s="40"/>
      <c r="D33" s="40"/>
    </row>
    <row r="34" spans="1:4" ht="14.1" customHeight="1">
      <c r="A34" s="40" t="s">
        <v>17</v>
      </c>
      <c r="B34" s="40"/>
      <c r="C34" s="40" t="s">
        <v>131</v>
      </c>
      <c r="D34" s="40"/>
    </row>
    <row r="35" spans="1:4" ht="15" customHeight="1"/>
    <row r="36" spans="1: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7"/>
  <sheetViews>
    <sheetView showGridLines="0" topLeftCell="A28" zoomScaleNormal="100" workbookViewId="0">
      <selection activeCell="B64" sqref="B64"/>
    </sheetView>
  </sheetViews>
  <sheetFormatPr defaultColWidth="9.140625" defaultRowHeight="12.75"/>
  <cols>
    <col min="1" max="1" width="44.140625" style="10" customWidth="1"/>
    <col min="2" max="2" width="7.7109375" style="10" customWidth="1"/>
    <col min="3" max="3" width="11.7109375" style="10" customWidth="1"/>
    <col min="4" max="4" width="12.42578125" style="10" customWidth="1"/>
    <col min="5" max="16384" width="9.140625" style="1"/>
  </cols>
  <sheetData>
    <row r="1" spans="1:7">
      <c r="A1" s="8" t="s">
        <v>43</v>
      </c>
      <c r="B1" s="2"/>
      <c r="C1" s="2"/>
      <c r="D1" s="2"/>
    </row>
    <row r="2" spans="1:7">
      <c r="A2" s="8" t="s">
        <v>53</v>
      </c>
      <c r="B2" s="2"/>
      <c r="C2" s="2"/>
      <c r="D2" s="2"/>
    </row>
    <row r="3" spans="1:7">
      <c r="A3" s="12" t="s">
        <v>128</v>
      </c>
      <c r="B3" s="3"/>
      <c r="C3" s="3"/>
      <c r="D3" s="3"/>
    </row>
    <row r="4" spans="1:7" ht="13.5" customHeight="1" thickBot="1">
      <c r="A4" s="5"/>
      <c r="B4" s="6"/>
      <c r="C4" s="6"/>
      <c r="D4" s="6"/>
    </row>
    <row r="5" spans="1:7">
      <c r="A5" s="4"/>
      <c r="B5" s="2"/>
      <c r="C5" s="2"/>
      <c r="D5" s="2"/>
    </row>
    <row r="6" spans="1:7" ht="63.75">
      <c r="A6" s="14" t="s">
        <v>0</v>
      </c>
      <c r="B6" s="9" t="s">
        <v>32</v>
      </c>
      <c r="C6" s="11" t="s">
        <v>129</v>
      </c>
      <c r="D6" s="13" t="s">
        <v>127</v>
      </c>
      <c r="E6" s="15"/>
      <c r="F6" s="15"/>
      <c r="G6" s="15"/>
    </row>
    <row r="7" spans="1:7" ht="14.1" customHeight="1">
      <c r="A7" s="16" t="s">
        <v>1</v>
      </c>
      <c r="B7" s="17"/>
      <c r="C7" s="18"/>
      <c r="D7" s="18"/>
      <c r="E7" s="15"/>
      <c r="F7" s="15"/>
      <c r="G7" s="15"/>
    </row>
    <row r="8" spans="1:7" ht="14.1" customHeight="1">
      <c r="A8" s="16" t="s">
        <v>2</v>
      </c>
      <c r="B8" s="17"/>
      <c r="C8" s="18"/>
      <c r="D8" s="18"/>
      <c r="E8" s="15"/>
      <c r="F8" s="15"/>
      <c r="G8" s="15"/>
    </row>
    <row r="9" spans="1:7" ht="14.1" customHeight="1">
      <c r="A9" s="19" t="s">
        <v>54</v>
      </c>
      <c r="B9" s="17">
        <v>4</v>
      </c>
      <c r="C9" s="20">
        <v>29161010</v>
      </c>
      <c r="D9" s="21">
        <v>21407402</v>
      </c>
      <c r="E9" s="15"/>
      <c r="F9" s="15"/>
      <c r="G9" s="15"/>
    </row>
    <row r="10" spans="1:7" ht="14.1" customHeight="1">
      <c r="A10" s="19" t="s">
        <v>76</v>
      </c>
      <c r="B10" s="17"/>
      <c r="C10" s="20">
        <v>2714675</v>
      </c>
      <c r="D10" s="21">
        <v>2714675</v>
      </c>
      <c r="E10" s="15"/>
      <c r="F10" s="15"/>
      <c r="G10" s="15"/>
    </row>
    <row r="11" spans="1:7" ht="14.1" customHeight="1">
      <c r="A11" s="19" t="s">
        <v>105</v>
      </c>
      <c r="B11" s="17">
        <v>5</v>
      </c>
      <c r="C11" s="20">
        <v>342371</v>
      </c>
      <c r="D11" s="21">
        <v>2303685</v>
      </c>
      <c r="E11" s="15"/>
      <c r="F11" s="15"/>
      <c r="G11" s="15"/>
    </row>
    <row r="12" spans="1:7" ht="14.1" customHeight="1">
      <c r="A12" s="19" t="s">
        <v>83</v>
      </c>
      <c r="B12" s="17"/>
      <c r="C12" s="20">
        <v>5968767</v>
      </c>
      <c r="D12" s="21">
        <v>3072056</v>
      </c>
      <c r="E12" s="15"/>
      <c r="F12" s="15"/>
      <c r="G12" s="15"/>
    </row>
    <row r="13" spans="1:7" ht="14.1" customHeight="1">
      <c r="A13" s="19" t="s">
        <v>106</v>
      </c>
      <c r="B13" s="17"/>
      <c r="C13" s="20">
        <v>266414</v>
      </c>
      <c r="D13" s="21">
        <v>554970</v>
      </c>
      <c r="E13" s="22"/>
      <c r="F13" s="15"/>
      <c r="G13" s="15"/>
    </row>
    <row r="14" spans="1:7" ht="14.1" customHeight="1">
      <c r="A14" s="19" t="s">
        <v>3</v>
      </c>
      <c r="B14" s="17"/>
      <c r="C14" s="20">
        <v>66300</v>
      </c>
      <c r="D14" s="21">
        <v>50118</v>
      </c>
      <c r="E14" s="15"/>
      <c r="F14" s="15"/>
      <c r="G14" s="15"/>
    </row>
    <row r="15" spans="1:7" ht="14.1" customHeight="1">
      <c r="A15" s="19" t="s">
        <v>77</v>
      </c>
      <c r="B15" s="17">
        <v>6</v>
      </c>
      <c r="C15" s="20">
        <v>45616</v>
      </c>
      <c r="D15" s="21">
        <v>48377</v>
      </c>
      <c r="E15" s="15"/>
      <c r="F15" s="15"/>
      <c r="G15" s="15"/>
    </row>
    <row r="16" spans="1:7" ht="14.1" customHeight="1">
      <c r="A16" s="19" t="s">
        <v>132</v>
      </c>
      <c r="B16" s="17"/>
      <c r="C16" s="20">
        <v>7240</v>
      </c>
      <c r="D16" s="21"/>
      <c r="E16" s="15"/>
      <c r="F16" s="15"/>
      <c r="G16" s="15"/>
    </row>
    <row r="17" spans="1:7" ht="14.1" customHeight="1">
      <c r="A17" s="19" t="s">
        <v>95</v>
      </c>
      <c r="B17" s="17">
        <v>6</v>
      </c>
      <c r="C17" s="20">
        <v>1300017</v>
      </c>
      <c r="D17" s="21">
        <v>1344885</v>
      </c>
      <c r="E17" s="15"/>
      <c r="F17" s="15"/>
      <c r="G17" s="15"/>
    </row>
    <row r="18" spans="1:7" ht="25.5">
      <c r="A18" s="19" t="s">
        <v>78</v>
      </c>
      <c r="B18" s="17"/>
      <c r="C18" s="20">
        <v>1643592</v>
      </c>
      <c r="D18" s="21">
        <v>1638896</v>
      </c>
      <c r="E18" s="15"/>
      <c r="F18" s="15"/>
      <c r="G18" s="15"/>
    </row>
    <row r="19" spans="1:7" ht="14.1" customHeight="1">
      <c r="A19" s="19" t="s">
        <v>55</v>
      </c>
      <c r="B19" s="17"/>
      <c r="C19" s="20">
        <v>0</v>
      </c>
      <c r="D19" s="21">
        <v>430</v>
      </c>
      <c r="E19" s="15"/>
      <c r="F19" s="15"/>
      <c r="G19" s="15"/>
    </row>
    <row r="20" spans="1:7" ht="14.1" customHeight="1">
      <c r="A20" s="23"/>
      <c r="B20" s="24"/>
      <c r="C20" s="25">
        <f>SUM(C9:C19)</f>
        <v>41516002</v>
      </c>
      <c r="D20" s="26">
        <f>SUM(D9:D19)</f>
        <v>33135494</v>
      </c>
      <c r="E20" s="15"/>
      <c r="F20" s="15"/>
      <c r="G20" s="22"/>
    </row>
    <row r="21" spans="1:7" ht="14.1" customHeight="1">
      <c r="A21" s="27" t="s">
        <v>4</v>
      </c>
      <c r="B21" s="17"/>
      <c r="C21" s="20"/>
      <c r="D21" s="21"/>
      <c r="E21" s="15"/>
      <c r="F21" s="15"/>
      <c r="G21" s="15"/>
    </row>
    <row r="22" spans="1:7" ht="14.1" customHeight="1">
      <c r="A22" s="28" t="s">
        <v>102</v>
      </c>
      <c r="B22" s="29">
        <v>7</v>
      </c>
      <c r="C22" s="21">
        <v>3845312</v>
      </c>
      <c r="D22" s="21">
        <v>2454060</v>
      </c>
      <c r="E22" s="15"/>
      <c r="F22" s="15"/>
      <c r="G22" s="15"/>
    </row>
    <row r="23" spans="1:7" ht="14.1" customHeight="1">
      <c r="A23" s="28" t="s">
        <v>103</v>
      </c>
      <c r="B23" s="29">
        <v>10</v>
      </c>
      <c r="C23" s="20">
        <v>5984432</v>
      </c>
      <c r="D23" s="21">
        <v>5080706</v>
      </c>
      <c r="E23" s="15"/>
      <c r="F23" s="15"/>
      <c r="G23" s="15"/>
    </row>
    <row r="24" spans="1:7" ht="14.1" customHeight="1">
      <c r="A24" s="28" t="s">
        <v>81</v>
      </c>
      <c r="B24" s="29">
        <v>6</v>
      </c>
      <c r="C24" s="21">
        <v>2109526</v>
      </c>
      <c r="D24" s="21">
        <v>1330071</v>
      </c>
      <c r="E24" s="15"/>
      <c r="F24" s="15"/>
      <c r="G24" s="15"/>
    </row>
    <row r="25" spans="1:7" ht="14.1" customHeight="1">
      <c r="A25" s="19" t="s">
        <v>77</v>
      </c>
      <c r="B25" s="17">
        <v>6</v>
      </c>
      <c r="C25" s="20">
        <v>5561875</v>
      </c>
      <c r="D25" s="21">
        <v>4810386</v>
      </c>
      <c r="E25" s="15"/>
      <c r="F25" s="15"/>
      <c r="G25" s="15"/>
    </row>
    <row r="26" spans="1:7" ht="14.1" customHeight="1">
      <c r="A26" s="19" t="s">
        <v>83</v>
      </c>
      <c r="B26" s="17">
        <v>10</v>
      </c>
      <c r="C26" s="20">
        <v>3089258</v>
      </c>
      <c r="D26" s="21">
        <v>1860581</v>
      </c>
      <c r="E26" s="15"/>
      <c r="F26" s="15"/>
      <c r="G26" s="15"/>
    </row>
    <row r="27" spans="1:7" ht="14.1" customHeight="1">
      <c r="A27" s="19" t="s">
        <v>104</v>
      </c>
      <c r="B27" s="17">
        <v>10</v>
      </c>
      <c r="C27" s="20">
        <v>144356</v>
      </c>
      <c r="D27" s="21">
        <v>736252</v>
      </c>
      <c r="E27" s="15"/>
      <c r="F27" s="15"/>
      <c r="G27" s="15"/>
    </row>
    <row r="28" spans="1:7" ht="14.1" customHeight="1">
      <c r="A28" s="19" t="s">
        <v>79</v>
      </c>
      <c r="B28" s="17"/>
      <c r="C28" s="20">
        <v>900182</v>
      </c>
      <c r="D28" s="21">
        <v>358789</v>
      </c>
      <c r="E28" s="15"/>
      <c r="F28" s="15"/>
      <c r="G28" s="15"/>
    </row>
    <row r="29" spans="1:7" ht="14.1" customHeight="1">
      <c r="A29" s="19" t="s">
        <v>80</v>
      </c>
      <c r="B29" s="17"/>
      <c r="C29" s="20">
        <v>25163</v>
      </c>
      <c r="D29" s="21">
        <v>33287</v>
      </c>
      <c r="E29" s="15"/>
      <c r="F29" s="15"/>
      <c r="G29" s="15"/>
    </row>
    <row r="30" spans="1:7" ht="14.1" customHeight="1">
      <c r="A30" s="19" t="s">
        <v>82</v>
      </c>
      <c r="B30" s="17"/>
      <c r="C30" s="20">
        <v>307</v>
      </c>
      <c r="D30" s="21">
        <v>16102</v>
      </c>
      <c r="E30" s="15"/>
      <c r="F30" s="15"/>
      <c r="G30" s="15"/>
    </row>
    <row r="31" spans="1:7" ht="14.1" customHeight="1">
      <c r="A31" s="19" t="s">
        <v>96</v>
      </c>
      <c r="B31" s="17"/>
      <c r="C31" s="20">
        <v>2871420</v>
      </c>
      <c r="D31" s="21">
        <v>1862259</v>
      </c>
      <c r="E31" s="15"/>
      <c r="F31" s="15"/>
      <c r="G31" s="15"/>
    </row>
    <row r="32" spans="1:7" ht="14.1" customHeight="1">
      <c r="A32" s="19" t="s">
        <v>5</v>
      </c>
      <c r="B32" s="17"/>
      <c r="C32" s="20">
        <v>503598</v>
      </c>
      <c r="D32" s="21">
        <v>263776</v>
      </c>
      <c r="E32" s="15"/>
      <c r="F32" s="15"/>
      <c r="G32" s="15"/>
    </row>
    <row r="33" spans="1:7" ht="14.1" customHeight="1">
      <c r="A33" s="30"/>
      <c r="B33" s="24"/>
      <c r="C33" s="25">
        <f>SUM(C22:C32)</f>
        <v>25035429</v>
      </c>
      <c r="D33" s="26">
        <f>SUM(D22:D32)</f>
        <v>18806269</v>
      </c>
      <c r="E33" s="15"/>
      <c r="F33" s="15"/>
      <c r="G33" s="15"/>
    </row>
    <row r="34" spans="1:7" ht="14.1" customHeight="1">
      <c r="A34" s="23" t="s">
        <v>6</v>
      </c>
      <c r="B34" s="31"/>
      <c r="C34" s="32">
        <f>C20+C33</f>
        <v>66551431</v>
      </c>
      <c r="D34" s="33">
        <f>D20+D33</f>
        <v>51941763</v>
      </c>
      <c r="E34" s="15"/>
      <c r="F34" s="15"/>
      <c r="G34" s="15"/>
    </row>
    <row r="35" spans="1:7" ht="14.1" customHeight="1">
      <c r="A35" s="16"/>
      <c r="B35" s="34"/>
      <c r="C35" s="20"/>
      <c r="D35" s="21"/>
      <c r="E35" s="15"/>
      <c r="F35" s="15"/>
      <c r="G35" s="15"/>
    </row>
    <row r="36" spans="1:7" ht="14.1" customHeight="1">
      <c r="A36" s="16" t="s">
        <v>7</v>
      </c>
      <c r="B36" s="34"/>
      <c r="C36" s="20"/>
      <c r="D36" s="21"/>
      <c r="E36" s="15"/>
      <c r="F36" s="15"/>
      <c r="G36" s="15"/>
    </row>
    <row r="37" spans="1:7" ht="14.1" customHeight="1">
      <c r="A37" s="19" t="s">
        <v>100</v>
      </c>
      <c r="B37" s="17">
        <v>8</v>
      </c>
      <c r="C37" s="20">
        <v>3873780</v>
      </c>
      <c r="D37" s="21">
        <v>3873780</v>
      </c>
      <c r="E37" s="15"/>
      <c r="F37" s="15"/>
      <c r="G37" s="15"/>
    </row>
    <row r="38" spans="1:7" ht="14.1" customHeight="1">
      <c r="A38" s="19" t="s">
        <v>56</v>
      </c>
      <c r="B38" s="17"/>
      <c r="C38" s="20">
        <v>10940620</v>
      </c>
      <c r="D38" s="21">
        <v>9973712</v>
      </c>
      <c r="E38" s="15"/>
      <c r="F38" s="15"/>
      <c r="G38" s="15"/>
    </row>
    <row r="39" spans="1:7" ht="14.1" customHeight="1">
      <c r="A39" s="35" t="s">
        <v>8</v>
      </c>
      <c r="B39" s="31"/>
      <c r="C39" s="32">
        <f>C37+C38</f>
        <v>14814400</v>
      </c>
      <c r="D39" s="33">
        <f>D37+D38</f>
        <v>13847492</v>
      </c>
      <c r="E39" s="15"/>
      <c r="F39" s="15"/>
      <c r="G39" s="15"/>
    </row>
    <row r="40" spans="1:7" ht="14.1" customHeight="1">
      <c r="A40" s="16"/>
      <c r="B40" s="36"/>
      <c r="C40" s="37"/>
      <c r="D40" s="38"/>
      <c r="E40" s="15"/>
      <c r="F40" s="15"/>
      <c r="G40" s="15"/>
    </row>
    <row r="41" spans="1:7" ht="14.1" customHeight="1">
      <c r="A41" s="16" t="s">
        <v>9</v>
      </c>
      <c r="B41" s="17"/>
      <c r="C41" s="20"/>
      <c r="D41" s="21"/>
      <c r="E41" s="15"/>
      <c r="F41" s="15"/>
      <c r="G41" s="15"/>
    </row>
    <row r="42" spans="1:7" ht="14.1" customHeight="1">
      <c r="A42" s="28" t="s">
        <v>98</v>
      </c>
      <c r="B42" s="29"/>
      <c r="C42" s="21">
        <v>20000000</v>
      </c>
      <c r="D42" s="21">
        <v>20000000</v>
      </c>
      <c r="E42" s="15"/>
      <c r="F42" s="15"/>
      <c r="G42" s="15"/>
    </row>
    <row r="43" spans="1:7" ht="14.1" customHeight="1">
      <c r="A43" s="28" t="s">
        <v>84</v>
      </c>
      <c r="B43" s="29"/>
      <c r="C43" s="21">
        <v>3519725</v>
      </c>
      <c r="D43" s="21">
        <v>3519725</v>
      </c>
      <c r="E43" s="15"/>
      <c r="F43" s="15"/>
      <c r="G43" s="15"/>
    </row>
    <row r="44" spans="1:7" ht="14.1" customHeight="1">
      <c r="A44" s="28" t="s">
        <v>85</v>
      </c>
      <c r="B44" s="29"/>
      <c r="C44" s="21">
        <v>93221</v>
      </c>
      <c r="D44" s="21">
        <v>93221</v>
      </c>
      <c r="E44" s="15"/>
      <c r="F44" s="15"/>
      <c r="G44" s="15"/>
    </row>
    <row r="45" spans="1:7" ht="14.1" customHeight="1">
      <c r="A45" s="28" t="s">
        <v>97</v>
      </c>
      <c r="B45" s="29"/>
      <c r="C45" s="21">
        <v>1342451</v>
      </c>
      <c r="D45" s="21">
        <v>2304866</v>
      </c>
      <c r="E45" s="15"/>
      <c r="F45" s="15"/>
      <c r="G45" s="15"/>
    </row>
    <row r="46" spans="1:7" ht="14.1" customHeight="1">
      <c r="A46" s="28" t="s">
        <v>99</v>
      </c>
      <c r="B46" s="29"/>
      <c r="C46" s="21"/>
      <c r="D46" s="21">
        <v>0</v>
      </c>
      <c r="E46" s="15"/>
      <c r="F46" s="15"/>
      <c r="G46" s="15"/>
    </row>
    <row r="47" spans="1:7" ht="14.1" customHeight="1">
      <c r="A47" s="28" t="s">
        <v>57</v>
      </c>
      <c r="B47" s="29"/>
      <c r="C47" s="21">
        <v>2254971</v>
      </c>
      <c r="D47" s="21">
        <v>2490099</v>
      </c>
      <c r="E47" s="15"/>
      <c r="F47" s="15"/>
      <c r="G47" s="15"/>
    </row>
    <row r="48" spans="1:7" ht="14.1" customHeight="1">
      <c r="A48" s="35"/>
      <c r="B48" s="24"/>
      <c r="C48" s="25">
        <f>SUM(C42:C47)</f>
        <v>27210368</v>
      </c>
      <c r="D48" s="26">
        <f>SUM(D42:D47)</f>
        <v>28407911</v>
      </c>
      <c r="E48" s="15"/>
      <c r="F48" s="15"/>
      <c r="G48" s="15"/>
    </row>
    <row r="49" spans="1:7" ht="14.1" customHeight="1">
      <c r="A49" s="16" t="s">
        <v>10</v>
      </c>
      <c r="B49" s="17"/>
      <c r="C49" s="21"/>
      <c r="D49" s="21"/>
      <c r="E49" s="15"/>
      <c r="F49" s="15"/>
      <c r="G49" s="15"/>
    </row>
    <row r="50" spans="1:7" ht="14.1" customHeight="1">
      <c r="A50" s="39" t="s">
        <v>97</v>
      </c>
      <c r="B50" s="17">
        <v>10</v>
      </c>
      <c r="C50" s="21">
        <v>14561757</v>
      </c>
      <c r="D50" s="21">
        <v>4221262</v>
      </c>
      <c r="E50" s="15"/>
      <c r="F50" s="15"/>
      <c r="G50" s="15"/>
    </row>
    <row r="51" spans="1:7" ht="14.1" customHeight="1">
      <c r="A51" s="39" t="s">
        <v>99</v>
      </c>
      <c r="B51" s="17">
        <v>10</v>
      </c>
      <c r="C51" s="21">
        <v>6707903</v>
      </c>
      <c r="D51" s="21">
        <v>2838930</v>
      </c>
      <c r="E51" s="15"/>
      <c r="F51" s="15"/>
      <c r="G51" s="15"/>
    </row>
    <row r="52" spans="1:7" ht="14.1" customHeight="1">
      <c r="A52" s="99" t="s">
        <v>133</v>
      </c>
      <c r="B52" s="17">
        <v>10</v>
      </c>
      <c r="C52" s="21">
        <v>1722238</v>
      </c>
      <c r="D52" s="21">
        <v>1262633</v>
      </c>
      <c r="E52" s="15"/>
      <c r="F52" s="15"/>
      <c r="G52" s="15"/>
    </row>
    <row r="53" spans="1:7" ht="14.1" customHeight="1">
      <c r="A53" s="28" t="s">
        <v>134</v>
      </c>
      <c r="B53" s="29">
        <v>10</v>
      </c>
      <c r="C53" s="21">
        <v>637778</v>
      </c>
      <c r="D53" s="21">
        <v>637778</v>
      </c>
      <c r="E53" s="15"/>
      <c r="F53" s="15"/>
      <c r="G53" s="15"/>
    </row>
    <row r="54" spans="1:7" ht="14.1" customHeight="1">
      <c r="A54" s="28" t="s">
        <v>86</v>
      </c>
      <c r="B54" s="29">
        <v>10</v>
      </c>
      <c r="C54" s="21">
        <v>554781</v>
      </c>
      <c r="D54" s="21">
        <v>293382</v>
      </c>
      <c r="E54" s="15"/>
      <c r="F54" s="15"/>
      <c r="G54" s="15"/>
    </row>
    <row r="55" spans="1:7" ht="14.1" customHeight="1">
      <c r="A55" s="19" t="s">
        <v>101</v>
      </c>
      <c r="B55" s="17">
        <v>10</v>
      </c>
      <c r="C55" s="21">
        <v>256593</v>
      </c>
      <c r="D55" s="21">
        <v>200353</v>
      </c>
      <c r="E55" s="15"/>
      <c r="F55" s="15"/>
      <c r="G55" s="15"/>
    </row>
    <row r="56" spans="1:7" ht="14.1" customHeight="1">
      <c r="A56" s="19" t="s">
        <v>85</v>
      </c>
      <c r="B56" s="17">
        <v>10</v>
      </c>
      <c r="C56" s="21">
        <v>3341</v>
      </c>
      <c r="D56" s="21">
        <v>3341</v>
      </c>
      <c r="E56" s="15"/>
      <c r="F56" s="15"/>
      <c r="G56" s="15"/>
    </row>
    <row r="57" spans="1:7" ht="14.1" customHeight="1">
      <c r="A57" s="19" t="s">
        <v>11</v>
      </c>
      <c r="B57" s="17">
        <v>10</v>
      </c>
      <c r="C57" s="21">
        <v>-14</v>
      </c>
      <c r="D57" s="20">
        <v>2000</v>
      </c>
      <c r="E57" s="15"/>
      <c r="F57" s="15"/>
      <c r="G57" s="15"/>
    </row>
    <row r="58" spans="1:7" ht="24.75" customHeight="1">
      <c r="A58" s="19" t="s">
        <v>87</v>
      </c>
      <c r="B58" s="17">
        <v>10</v>
      </c>
      <c r="C58" s="21">
        <v>82286</v>
      </c>
      <c r="D58" s="21">
        <v>226681</v>
      </c>
      <c r="E58" s="15"/>
      <c r="F58" s="15"/>
      <c r="G58" s="15"/>
    </row>
    <row r="59" spans="1:7" ht="14.1" customHeight="1">
      <c r="A59" s="35"/>
      <c r="B59" s="24"/>
      <c r="C59" s="26">
        <f>SUM(C50:C58)</f>
        <v>24526663</v>
      </c>
      <c r="D59" s="25">
        <f>SUM(D50:D58)</f>
        <v>9686360</v>
      </c>
      <c r="E59" s="15"/>
      <c r="F59" s="15"/>
      <c r="G59" s="15"/>
    </row>
    <row r="60" spans="1:7" ht="14.1" customHeight="1">
      <c r="A60" s="35" t="s">
        <v>12</v>
      </c>
      <c r="B60" s="31"/>
      <c r="C60" s="32">
        <f>C48+C59</f>
        <v>51737031</v>
      </c>
      <c r="D60" s="32">
        <f>D48+D59</f>
        <v>38094271</v>
      </c>
      <c r="E60" s="15"/>
      <c r="F60" s="15"/>
      <c r="G60" s="15"/>
    </row>
    <row r="61" spans="1:7" ht="14.1" customHeight="1">
      <c r="A61" s="35" t="s">
        <v>13</v>
      </c>
      <c r="B61" s="31"/>
      <c r="C61" s="32">
        <f>C39+C60</f>
        <v>66551431</v>
      </c>
      <c r="D61" s="32">
        <f>D39+D60</f>
        <v>51941763</v>
      </c>
      <c r="E61" s="15"/>
      <c r="F61" s="15"/>
      <c r="G61" s="15"/>
    </row>
    <row r="62" spans="1:7" ht="14.1" customHeight="1">
      <c r="A62" s="40"/>
      <c r="B62" s="40"/>
      <c r="C62" s="41"/>
      <c r="D62" s="41"/>
      <c r="E62" s="15"/>
      <c r="F62" s="15"/>
      <c r="G62" s="15"/>
    </row>
    <row r="63" spans="1:7" ht="14.1" customHeight="1">
      <c r="A63" s="42" t="s">
        <v>14</v>
      </c>
      <c r="B63" s="43"/>
      <c r="C63" s="44">
        <v>1000000</v>
      </c>
      <c r="D63" s="44">
        <v>1000000</v>
      </c>
      <c r="E63" s="15"/>
      <c r="F63" s="15"/>
      <c r="G63" s="15"/>
    </row>
    <row r="64" spans="1:7" ht="14.1" customHeight="1">
      <c r="A64" s="45" t="s">
        <v>15</v>
      </c>
      <c r="B64" s="7">
        <v>8</v>
      </c>
      <c r="C64" s="98">
        <v>14814</v>
      </c>
      <c r="D64" s="98">
        <v>13797</v>
      </c>
      <c r="E64" s="15"/>
      <c r="F64" s="15"/>
      <c r="G64" s="15"/>
    </row>
    <row r="65" spans="1:7" ht="14.1" customHeight="1">
      <c r="A65" s="40"/>
      <c r="B65" s="40"/>
      <c r="C65" s="40"/>
      <c r="D65" s="40"/>
      <c r="E65" s="15"/>
      <c r="F65" s="15"/>
      <c r="G65" s="15"/>
    </row>
    <row r="66" spans="1:7" ht="14.1" customHeight="1">
      <c r="A66" s="40"/>
      <c r="B66" s="40"/>
      <c r="C66" s="41">
        <f>C34-C61</f>
        <v>0</v>
      </c>
      <c r="D66" s="40"/>
      <c r="E66" s="15"/>
      <c r="F66" s="15"/>
      <c r="G66" s="15"/>
    </row>
    <row r="67" spans="1:7" ht="14.1" customHeight="1">
      <c r="A67" s="40" t="s">
        <v>16</v>
      </c>
      <c r="B67" s="40"/>
      <c r="C67" s="40" t="s">
        <v>75</v>
      </c>
      <c r="D67" s="40"/>
      <c r="E67" s="15"/>
      <c r="F67" s="15"/>
      <c r="G67" s="15"/>
    </row>
    <row r="68" spans="1:7" ht="14.1" customHeight="1">
      <c r="A68" s="40"/>
      <c r="B68" s="40"/>
      <c r="C68" s="40"/>
      <c r="D68" s="40"/>
      <c r="E68" s="15"/>
      <c r="F68" s="15"/>
      <c r="G68" s="15"/>
    </row>
    <row r="69" spans="1:7" ht="14.1" customHeight="1">
      <c r="A69" s="40"/>
      <c r="B69" s="40"/>
      <c r="C69" s="40"/>
      <c r="D69" s="40"/>
      <c r="E69" s="15"/>
      <c r="F69" s="15"/>
      <c r="G69" s="15"/>
    </row>
    <row r="70" spans="1:7" ht="14.1" customHeight="1">
      <c r="A70" s="40" t="s">
        <v>17</v>
      </c>
      <c r="B70" s="40"/>
      <c r="C70" s="40" t="s">
        <v>131</v>
      </c>
      <c r="D70" s="40"/>
      <c r="E70" s="15"/>
      <c r="F70" s="15"/>
      <c r="G70" s="15"/>
    </row>
    <row r="71" spans="1:7" ht="12" customHeight="1">
      <c r="A71" s="46"/>
      <c r="B71" s="46"/>
      <c r="C71" s="46"/>
      <c r="D71" s="46"/>
      <c r="E71" s="15"/>
      <c r="F71" s="15"/>
      <c r="G71" s="15"/>
    </row>
    <row r="72" spans="1:7" ht="12" customHeight="1">
      <c r="A72" s="46"/>
      <c r="B72" s="46"/>
      <c r="C72" s="46"/>
      <c r="D72" s="46"/>
      <c r="E72" s="15"/>
      <c r="F72" s="15"/>
      <c r="G72" s="15"/>
    </row>
    <row r="73" spans="1:7" ht="12" customHeight="1">
      <c r="A73" s="46"/>
      <c r="B73" s="46"/>
      <c r="C73" s="46"/>
      <c r="D73" s="46"/>
      <c r="E73" s="15"/>
      <c r="F73" s="15"/>
      <c r="G73" s="15"/>
    </row>
    <row r="74" spans="1:7" ht="12" customHeight="1">
      <c r="A74" s="46"/>
      <c r="B74" s="46"/>
      <c r="C74" s="46"/>
      <c r="D74" s="46"/>
      <c r="E74" s="15"/>
      <c r="F74" s="15"/>
      <c r="G74" s="15"/>
    </row>
    <row r="75" spans="1:7" ht="12" customHeight="1">
      <c r="A75" s="46"/>
      <c r="B75" s="46"/>
      <c r="C75" s="46"/>
      <c r="D75" s="46"/>
      <c r="E75" s="15"/>
      <c r="F75" s="15"/>
      <c r="G75" s="15"/>
    </row>
    <row r="76" spans="1:7" ht="12" customHeight="1">
      <c r="A76" s="46"/>
      <c r="B76" s="46"/>
      <c r="C76" s="46"/>
      <c r="D76" s="46"/>
      <c r="E76" s="15"/>
      <c r="F76" s="15"/>
      <c r="G76" s="15"/>
    </row>
    <row r="77" spans="1:7" ht="12" customHeight="1">
      <c r="A77" s="46"/>
      <c r="B77" s="46"/>
      <c r="C77" s="46"/>
      <c r="D77" s="46"/>
      <c r="E77" s="15"/>
      <c r="F77" s="15"/>
      <c r="G77" s="15"/>
    </row>
    <row r="78" spans="1:7" ht="12" customHeight="1">
      <c r="A78" s="46"/>
      <c r="B78" s="46"/>
      <c r="C78" s="46"/>
      <c r="D78" s="46"/>
      <c r="E78" s="15"/>
      <c r="F78" s="15"/>
      <c r="G78" s="15"/>
    </row>
    <row r="79" spans="1:7" ht="12" customHeight="1">
      <c r="A79" s="46"/>
      <c r="B79" s="46"/>
      <c r="C79" s="46"/>
      <c r="D79" s="46"/>
      <c r="E79" s="15"/>
      <c r="F79" s="15"/>
      <c r="G79" s="15"/>
    </row>
    <row r="80" spans="1:7" ht="12" customHeight="1">
      <c r="A80" s="46"/>
      <c r="B80" s="46"/>
      <c r="C80" s="46"/>
      <c r="D80" s="46"/>
      <c r="E80" s="15"/>
      <c r="F80" s="15"/>
      <c r="G80" s="15"/>
    </row>
    <row r="81" spans="1:7" ht="12" customHeight="1">
      <c r="A81" s="46"/>
      <c r="B81" s="46"/>
      <c r="C81" s="46"/>
      <c r="D81" s="46"/>
      <c r="E81" s="15"/>
      <c r="F81" s="15"/>
      <c r="G81" s="15"/>
    </row>
    <row r="82" spans="1:7" ht="12" customHeight="1">
      <c r="A82" s="46"/>
      <c r="B82" s="46"/>
      <c r="C82" s="46"/>
      <c r="D82" s="46"/>
      <c r="E82" s="15"/>
      <c r="F82" s="15"/>
      <c r="G82" s="15"/>
    </row>
    <row r="83" spans="1:7" ht="12" customHeight="1">
      <c r="A83" s="46"/>
      <c r="B83" s="46"/>
      <c r="C83" s="46"/>
      <c r="D83" s="46"/>
      <c r="E83" s="15"/>
      <c r="F83" s="15"/>
      <c r="G83" s="15"/>
    </row>
    <row r="84" spans="1:7" ht="12" customHeight="1">
      <c r="A84" s="46"/>
      <c r="B84" s="46"/>
      <c r="C84" s="46"/>
      <c r="D84" s="46"/>
      <c r="E84" s="15"/>
      <c r="F84" s="15"/>
      <c r="G84" s="15"/>
    </row>
    <row r="85" spans="1:7" ht="12" customHeight="1">
      <c r="A85" s="46"/>
      <c r="B85" s="46"/>
      <c r="C85" s="46"/>
      <c r="D85" s="46"/>
      <c r="E85" s="15"/>
      <c r="F85" s="15"/>
      <c r="G85" s="15"/>
    </row>
    <row r="86" spans="1:7" ht="12" customHeight="1">
      <c r="A86" s="46"/>
      <c r="B86" s="46"/>
      <c r="C86" s="46"/>
      <c r="D86" s="46"/>
      <c r="E86" s="15"/>
      <c r="F86" s="15"/>
      <c r="G86" s="15"/>
    </row>
    <row r="87" spans="1:7" ht="12" customHeight="1">
      <c r="A87" s="46"/>
      <c r="B87" s="46"/>
      <c r="C87" s="46"/>
      <c r="D87" s="46"/>
      <c r="E87" s="15"/>
      <c r="F87" s="15"/>
      <c r="G87" s="15"/>
    </row>
    <row r="88" spans="1:7" ht="12" customHeight="1">
      <c r="A88" s="46"/>
      <c r="B88" s="46"/>
      <c r="C88" s="46"/>
      <c r="D88" s="46"/>
      <c r="E88" s="15"/>
      <c r="F88" s="15"/>
      <c r="G88" s="15"/>
    </row>
    <row r="89" spans="1:7" ht="12" customHeight="1">
      <c r="A89" s="46"/>
      <c r="B89" s="46"/>
      <c r="C89" s="46"/>
      <c r="D89" s="46"/>
      <c r="E89" s="15"/>
      <c r="F89" s="15"/>
      <c r="G89" s="15"/>
    </row>
    <row r="90" spans="1:7" ht="12" customHeight="1">
      <c r="A90" s="46"/>
      <c r="B90" s="46"/>
      <c r="C90" s="46"/>
      <c r="D90" s="46"/>
      <c r="E90" s="15"/>
      <c r="F90" s="15"/>
      <c r="G90" s="15"/>
    </row>
    <row r="91" spans="1:7" ht="12" customHeight="1">
      <c r="A91" s="46"/>
      <c r="B91" s="46"/>
      <c r="C91" s="46"/>
      <c r="D91" s="46"/>
      <c r="E91" s="15"/>
      <c r="F91" s="15"/>
      <c r="G91" s="15"/>
    </row>
    <row r="92" spans="1:7" ht="12" customHeight="1">
      <c r="A92" s="46"/>
      <c r="B92" s="46"/>
      <c r="C92" s="46"/>
      <c r="D92" s="46"/>
      <c r="E92" s="15"/>
      <c r="F92" s="15"/>
      <c r="G92" s="15"/>
    </row>
    <row r="93" spans="1:7" ht="12" customHeight="1">
      <c r="A93" s="46"/>
      <c r="B93" s="46"/>
      <c r="C93" s="46"/>
      <c r="D93" s="46"/>
      <c r="E93" s="15"/>
      <c r="F93" s="15"/>
      <c r="G93" s="15"/>
    </row>
    <row r="94" spans="1:7" ht="12" customHeight="1">
      <c r="A94" s="46"/>
      <c r="B94" s="46"/>
      <c r="C94" s="46"/>
      <c r="D94" s="46"/>
      <c r="E94" s="15"/>
      <c r="F94" s="15"/>
      <c r="G94" s="15"/>
    </row>
    <row r="95" spans="1:7" ht="12" customHeight="1">
      <c r="A95" s="46"/>
      <c r="B95" s="46"/>
      <c r="C95" s="46"/>
      <c r="D95" s="46"/>
      <c r="E95" s="15"/>
      <c r="F95" s="15"/>
      <c r="G95" s="15"/>
    </row>
    <row r="96" spans="1:7" ht="12" customHeight="1">
      <c r="A96" s="46"/>
      <c r="B96" s="46"/>
      <c r="C96" s="46"/>
      <c r="D96" s="46"/>
      <c r="E96" s="15"/>
      <c r="F96" s="15"/>
      <c r="G96" s="15"/>
    </row>
    <row r="97" spans="1:7" ht="12" customHeight="1">
      <c r="A97" s="46"/>
      <c r="B97" s="46"/>
      <c r="C97" s="46"/>
      <c r="D97" s="46"/>
      <c r="E97" s="15"/>
      <c r="F97" s="15"/>
      <c r="G97" s="15"/>
    </row>
    <row r="98" spans="1:7" ht="12" customHeight="1">
      <c r="A98" s="46"/>
      <c r="B98" s="46"/>
      <c r="C98" s="46"/>
      <c r="D98" s="46"/>
      <c r="E98" s="15"/>
      <c r="F98" s="15"/>
      <c r="G98" s="15"/>
    </row>
    <row r="99" spans="1:7" ht="12" customHeight="1">
      <c r="A99" s="46"/>
      <c r="B99" s="46"/>
      <c r="C99" s="46"/>
      <c r="D99" s="46"/>
      <c r="E99" s="15"/>
      <c r="F99" s="15"/>
      <c r="G99" s="15"/>
    </row>
    <row r="100" spans="1:7" ht="12" customHeight="1">
      <c r="A100" s="46"/>
      <c r="B100" s="46"/>
      <c r="C100" s="46"/>
      <c r="D100" s="46"/>
      <c r="E100" s="15"/>
      <c r="F100" s="15"/>
      <c r="G100" s="15"/>
    </row>
    <row r="101" spans="1:7" ht="12" customHeight="1">
      <c r="A101" s="46"/>
      <c r="B101" s="46"/>
      <c r="C101" s="46"/>
      <c r="D101" s="46"/>
      <c r="E101" s="15"/>
      <c r="F101" s="15"/>
      <c r="G101" s="15"/>
    </row>
    <row r="102" spans="1:7" ht="12" customHeight="1">
      <c r="A102" s="46"/>
      <c r="B102" s="46"/>
      <c r="C102" s="46"/>
      <c r="D102" s="46"/>
      <c r="E102" s="15"/>
      <c r="F102" s="15"/>
      <c r="G102" s="15"/>
    </row>
    <row r="103" spans="1:7" ht="12" customHeight="1">
      <c r="A103" s="46"/>
      <c r="B103" s="46"/>
      <c r="C103" s="46"/>
      <c r="D103" s="46"/>
      <c r="E103" s="15"/>
      <c r="F103" s="15"/>
      <c r="G103" s="15"/>
    </row>
    <row r="104" spans="1:7" ht="12" customHeight="1">
      <c r="A104" s="46"/>
      <c r="B104" s="46"/>
      <c r="C104" s="46"/>
      <c r="D104" s="46"/>
      <c r="E104" s="15"/>
      <c r="F104" s="15"/>
      <c r="G104" s="15"/>
    </row>
    <row r="105" spans="1:7" ht="12" customHeight="1">
      <c r="A105" s="46"/>
      <c r="B105" s="46"/>
      <c r="C105" s="46"/>
      <c r="D105" s="46"/>
      <c r="E105" s="15"/>
      <c r="F105" s="15"/>
      <c r="G105" s="15"/>
    </row>
    <row r="106" spans="1:7" ht="12" customHeight="1">
      <c r="A106" s="46"/>
      <c r="B106" s="46"/>
      <c r="C106" s="46"/>
      <c r="D106" s="46"/>
      <c r="E106" s="15"/>
      <c r="F106" s="15"/>
      <c r="G106" s="15"/>
    </row>
    <row r="107" spans="1:7" ht="12" customHeight="1">
      <c r="A107" s="46"/>
      <c r="B107" s="46"/>
      <c r="C107" s="46"/>
      <c r="D107" s="46"/>
      <c r="E107" s="15"/>
      <c r="F107" s="15"/>
      <c r="G107" s="15"/>
    </row>
    <row r="108" spans="1:7" ht="12" customHeight="1">
      <c r="A108" s="46"/>
      <c r="B108" s="46"/>
      <c r="C108" s="46"/>
      <c r="D108" s="46"/>
      <c r="E108" s="15"/>
      <c r="F108" s="15"/>
      <c r="G108" s="15"/>
    </row>
    <row r="109" spans="1:7" ht="12" customHeight="1">
      <c r="A109" s="46"/>
      <c r="B109" s="46"/>
      <c r="C109" s="46"/>
      <c r="D109" s="46"/>
      <c r="E109" s="15"/>
      <c r="F109" s="15"/>
      <c r="G109" s="15"/>
    </row>
    <row r="110" spans="1:7" ht="12" customHeight="1">
      <c r="A110" s="46"/>
      <c r="B110" s="46"/>
      <c r="C110" s="46"/>
      <c r="D110" s="46"/>
      <c r="E110" s="15"/>
      <c r="F110" s="15"/>
      <c r="G110" s="15"/>
    </row>
    <row r="111" spans="1:7" ht="12" customHeight="1">
      <c r="A111" s="46"/>
      <c r="B111" s="46"/>
      <c r="C111" s="46"/>
      <c r="D111" s="46"/>
      <c r="E111" s="15"/>
      <c r="F111" s="15"/>
      <c r="G111" s="15"/>
    </row>
    <row r="112" spans="1:7" ht="12" customHeight="1">
      <c r="A112" s="46"/>
      <c r="B112" s="46"/>
      <c r="C112" s="46"/>
      <c r="D112" s="46"/>
      <c r="E112" s="15"/>
      <c r="F112" s="15"/>
      <c r="G112" s="15"/>
    </row>
    <row r="113" spans="1:7" ht="12" customHeight="1">
      <c r="A113" s="46"/>
      <c r="B113" s="46"/>
      <c r="C113" s="46"/>
      <c r="D113" s="46"/>
      <c r="E113" s="15"/>
      <c r="F113" s="15"/>
      <c r="G113" s="15"/>
    </row>
    <row r="114" spans="1:7" ht="12" customHeight="1">
      <c r="A114" s="46"/>
      <c r="B114" s="46"/>
      <c r="C114" s="46"/>
      <c r="D114" s="46"/>
      <c r="E114" s="15"/>
      <c r="F114" s="15"/>
      <c r="G114" s="15"/>
    </row>
    <row r="115" spans="1:7" ht="12" customHeight="1">
      <c r="A115" s="46"/>
      <c r="B115" s="46"/>
      <c r="C115" s="46"/>
      <c r="D115" s="46"/>
      <c r="E115" s="15"/>
      <c r="F115" s="15"/>
      <c r="G115" s="15"/>
    </row>
    <row r="116" spans="1:7" ht="12" customHeight="1">
      <c r="A116" s="46"/>
      <c r="B116" s="46"/>
      <c r="C116" s="46"/>
      <c r="D116" s="46"/>
      <c r="E116" s="15"/>
      <c r="F116" s="15"/>
      <c r="G116" s="15"/>
    </row>
    <row r="117" spans="1:7" ht="12" customHeight="1">
      <c r="A117" s="46"/>
      <c r="B117" s="46"/>
      <c r="C117" s="46"/>
      <c r="D117" s="46"/>
      <c r="E117" s="15"/>
      <c r="F117" s="15"/>
      <c r="G117" s="15"/>
    </row>
    <row r="118" spans="1:7" ht="12" customHeight="1">
      <c r="A118" s="46"/>
      <c r="B118" s="46"/>
      <c r="C118" s="46"/>
      <c r="D118" s="46"/>
      <c r="E118" s="15"/>
      <c r="F118" s="15"/>
      <c r="G118" s="15"/>
    </row>
    <row r="119" spans="1:7" ht="12" customHeight="1">
      <c r="A119" s="46"/>
      <c r="B119" s="46"/>
      <c r="C119" s="46"/>
      <c r="D119" s="46"/>
      <c r="E119" s="15"/>
      <c r="F119" s="15"/>
      <c r="G119" s="15"/>
    </row>
    <row r="120" spans="1:7" ht="12" customHeight="1">
      <c r="A120" s="46"/>
      <c r="B120" s="46"/>
      <c r="C120" s="46"/>
      <c r="D120" s="46"/>
      <c r="E120" s="15"/>
      <c r="F120" s="15"/>
      <c r="G120" s="15"/>
    </row>
    <row r="121" spans="1:7" ht="12" customHeight="1">
      <c r="A121" s="46"/>
      <c r="B121" s="46"/>
      <c r="C121" s="46"/>
      <c r="D121" s="46"/>
      <c r="E121" s="15"/>
      <c r="F121" s="15"/>
      <c r="G121" s="15"/>
    </row>
    <row r="122" spans="1:7" ht="12" customHeight="1">
      <c r="A122" s="46"/>
      <c r="B122" s="46"/>
      <c r="C122" s="46"/>
      <c r="D122" s="46"/>
      <c r="E122" s="15"/>
      <c r="F122" s="15"/>
      <c r="G122" s="15"/>
    </row>
    <row r="123" spans="1:7" ht="12" customHeight="1">
      <c r="A123" s="46"/>
      <c r="B123" s="46"/>
      <c r="C123" s="46"/>
      <c r="D123" s="46"/>
      <c r="E123" s="15"/>
      <c r="F123" s="15"/>
      <c r="G123" s="15"/>
    </row>
    <row r="124" spans="1:7" ht="12" customHeight="1">
      <c r="A124" s="46"/>
      <c r="B124" s="46"/>
      <c r="C124" s="46"/>
      <c r="D124" s="46"/>
      <c r="E124" s="15"/>
      <c r="F124" s="15"/>
      <c r="G124" s="15"/>
    </row>
    <row r="125" spans="1:7" ht="12" customHeight="1">
      <c r="A125" s="46"/>
      <c r="B125" s="46"/>
      <c r="C125" s="46"/>
      <c r="D125" s="46"/>
      <c r="E125" s="15"/>
      <c r="F125" s="15"/>
      <c r="G125" s="15"/>
    </row>
    <row r="126" spans="1:7" ht="12" customHeight="1">
      <c r="A126" s="46"/>
      <c r="B126" s="46"/>
      <c r="C126" s="46"/>
      <c r="D126" s="46"/>
      <c r="E126" s="15"/>
      <c r="F126" s="15"/>
      <c r="G126" s="15"/>
    </row>
    <row r="127" spans="1:7" ht="12" customHeight="1">
      <c r="A127" s="46"/>
      <c r="B127" s="46"/>
      <c r="C127" s="46"/>
      <c r="D127" s="46"/>
      <c r="E127" s="15"/>
      <c r="F127" s="15"/>
      <c r="G127" s="15"/>
    </row>
    <row r="128" spans="1:7" ht="12" customHeight="1">
      <c r="A128" s="46"/>
      <c r="B128" s="46"/>
      <c r="C128" s="46"/>
      <c r="D128" s="46"/>
      <c r="E128" s="15"/>
      <c r="F128" s="15"/>
      <c r="G128" s="15"/>
    </row>
    <row r="129" spans="1:7" ht="12" customHeight="1">
      <c r="A129" s="46"/>
      <c r="B129" s="46"/>
      <c r="C129" s="46"/>
      <c r="D129" s="46"/>
      <c r="E129" s="15"/>
      <c r="F129" s="15"/>
      <c r="G129" s="15"/>
    </row>
    <row r="130" spans="1:7" ht="12" customHeight="1">
      <c r="A130" s="46"/>
      <c r="B130" s="46"/>
      <c r="C130" s="46"/>
      <c r="D130" s="46"/>
      <c r="E130" s="15"/>
      <c r="F130" s="15"/>
      <c r="G130" s="15"/>
    </row>
    <row r="131" spans="1:7" ht="12" customHeight="1">
      <c r="A131" s="46"/>
      <c r="B131" s="46"/>
      <c r="C131" s="46"/>
      <c r="D131" s="46"/>
      <c r="E131" s="15"/>
      <c r="F131" s="15"/>
      <c r="G131" s="15"/>
    </row>
    <row r="132" spans="1:7" ht="12" customHeight="1">
      <c r="A132" s="46"/>
      <c r="B132" s="46"/>
      <c r="C132" s="46"/>
      <c r="D132" s="46"/>
      <c r="E132" s="15"/>
      <c r="F132" s="15"/>
      <c r="G132" s="15"/>
    </row>
    <row r="133" spans="1:7" ht="12" customHeight="1">
      <c r="A133" s="46"/>
      <c r="B133" s="46"/>
      <c r="C133" s="46"/>
      <c r="D133" s="46"/>
      <c r="E133" s="15"/>
      <c r="F133" s="15"/>
      <c r="G133" s="15"/>
    </row>
    <row r="134" spans="1:7" ht="12" customHeight="1">
      <c r="A134" s="46"/>
      <c r="B134" s="46"/>
      <c r="C134" s="46"/>
      <c r="D134" s="46"/>
      <c r="E134" s="15"/>
      <c r="F134" s="15"/>
      <c r="G134" s="15"/>
    </row>
    <row r="135" spans="1:7" ht="12" customHeight="1">
      <c r="A135" s="46"/>
      <c r="B135" s="46"/>
      <c r="C135" s="46"/>
      <c r="D135" s="46"/>
      <c r="E135" s="15"/>
      <c r="F135" s="15"/>
      <c r="G135" s="15"/>
    </row>
    <row r="136" spans="1:7" ht="12" customHeight="1">
      <c r="A136" s="46"/>
      <c r="B136" s="46"/>
      <c r="C136" s="46"/>
      <c r="D136" s="46"/>
      <c r="E136" s="15"/>
      <c r="F136" s="15"/>
      <c r="G136" s="15"/>
    </row>
    <row r="137" spans="1:7" ht="12" customHeight="1">
      <c r="A137" s="46"/>
      <c r="B137" s="46"/>
      <c r="C137" s="46"/>
      <c r="D137" s="46"/>
      <c r="E137" s="15"/>
      <c r="F137" s="15"/>
      <c r="G137" s="15"/>
    </row>
    <row r="138" spans="1:7" ht="12" customHeight="1">
      <c r="A138" s="46"/>
      <c r="B138" s="46"/>
      <c r="C138" s="46"/>
      <c r="D138" s="46"/>
      <c r="E138" s="15"/>
      <c r="F138" s="15"/>
      <c r="G138" s="15"/>
    </row>
    <row r="139" spans="1:7" ht="12" customHeight="1">
      <c r="A139" s="46"/>
      <c r="B139" s="46"/>
      <c r="C139" s="46"/>
      <c r="D139" s="46"/>
      <c r="E139" s="15"/>
      <c r="F139" s="15"/>
      <c r="G139" s="15"/>
    </row>
    <row r="140" spans="1:7" ht="12" customHeight="1">
      <c r="A140" s="46"/>
      <c r="B140" s="46"/>
      <c r="C140" s="46"/>
      <c r="D140" s="46"/>
      <c r="E140" s="15"/>
      <c r="F140" s="15"/>
      <c r="G140" s="15"/>
    </row>
    <row r="141" spans="1:7" ht="12" customHeight="1">
      <c r="A141" s="46"/>
      <c r="B141" s="46"/>
      <c r="C141" s="46"/>
      <c r="D141" s="46"/>
      <c r="E141" s="15"/>
      <c r="F141" s="15"/>
      <c r="G141" s="15"/>
    </row>
    <row r="142" spans="1:7" ht="12" customHeight="1">
      <c r="A142" s="46"/>
      <c r="B142" s="46"/>
      <c r="C142" s="46"/>
      <c r="D142" s="46"/>
      <c r="E142" s="15"/>
      <c r="F142" s="15"/>
      <c r="G142" s="15"/>
    </row>
    <row r="143" spans="1:7" ht="12" customHeight="1">
      <c r="A143" s="46"/>
      <c r="B143" s="46"/>
      <c r="C143" s="46"/>
      <c r="D143" s="46"/>
      <c r="E143" s="15"/>
      <c r="F143" s="15"/>
      <c r="G143" s="15"/>
    </row>
    <row r="144" spans="1:7" ht="12" customHeight="1">
      <c r="A144" s="46"/>
      <c r="B144" s="46"/>
      <c r="C144" s="46"/>
      <c r="D144" s="46"/>
      <c r="E144" s="15"/>
      <c r="F144" s="15"/>
      <c r="G144" s="15"/>
    </row>
    <row r="145" spans="1:7" ht="12" customHeight="1">
      <c r="A145" s="46"/>
      <c r="B145" s="46"/>
      <c r="C145" s="46"/>
      <c r="D145" s="46"/>
      <c r="E145" s="15"/>
      <c r="F145" s="15"/>
      <c r="G145" s="15"/>
    </row>
    <row r="146" spans="1:7" ht="12" customHeight="1">
      <c r="A146" s="46"/>
      <c r="B146" s="46"/>
      <c r="C146" s="46"/>
      <c r="D146" s="46"/>
      <c r="E146" s="15"/>
      <c r="F146" s="15"/>
      <c r="G146" s="15"/>
    </row>
    <row r="147" spans="1:7" ht="12" customHeight="1">
      <c r="A147" s="46"/>
      <c r="B147" s="46"/>
      <c r="C147" s="46"/>
      <c r="D147" s="46"/>
      <c r="E147" s="15"/>
      <c r="F147" s="15"/>
      <c r="G147" s="15"/>
    </row>
    <row r="148" spans="1:7" ht="12" customHeight="1">
      <c r="A148" s="46"/>
      <c r="B148" s="46"/>
      <c r="C148" s="46"/>
      <c r="D148" s="46"/>
      <c r="E148" s="15"/>
      <c r="F148" s="15"/>
      <c r="G148" s="15"/>
    </row>
    <row r="149" spans="1:7" ht="12" customHeight="1">
      <c r="A149" s="46"/>
      <c r="B149" s="46"/>
      <c r="C149" s="46"/>
      <c r="D149" s="46"/>
      <c r="E149" s="15"/>
      <c r="F149" s="15"/>
      <c r="G149" s="15"/>
    </row>
    <row r="150" spans="1:7" ht="12" customHeight="1">
      <c r="A150" s="46"/>
      <c r="B150" s="46"/>
      <c r="C150" s="46"/>
      <c r="D150" s="46"/>
      <c r="E150" s="15"/>
      <c r="F150" s="15"/>
      <c r="G150" s="15"/>
    </row>
    <row r="151" spans="1:7" ht="12" customHeight="1">
      <c r="A151" s="46"/>
      <c r="B151" s="46"/>
      <c r="C151" s="46"/>
      <c r="D151" s="46"/>
      <c r="E151" s="15"/>
      <c r="F151" s="15"/>
      <c r="G151" s="15"/>
    </row>
    <row r="152" spans="1:7" ht="12" customHeight="1">
      <c r="A152" s="46"/>
      <c r="B152" s="46"/>
      <c r="C152" s="46"/>
      <c r="D152" s="46"/>
      <c r="E152" s="15"/>
      <c r="F152" s="15"/>
      <c r="G152" s="15"/>
    </row>
    <row r="153" spans="1:7" ht="12" customHeight="1">
      <c r="A153" s="46"/>
      <c r="B153" s="46"/>
      <c r="C153" s="46"/>
      <c r="D153" s="46"/>
      <c r="E153" s="15"/>
      <c r="F153" s="15"/>
      <c r="G153" s="15"/>
    </row>
    <row r="154" spans="1:7" ht="12" customHeight="1">
      <c r="A154" s="46"/>
      <c r="B154" s="46"/>
      <c r="C154" s="46"/>
      <c r="D154" s="46"/>
      <c r="E154" s="15"/>
      <c r="F154" s="15"/>
      <c r="G154" s="15"/>
    </row>
    <row r="155" spans="1:7" ht="12" customHeight="1">
      <c r="A155" s="46"/>
      <c r="B155" s="46"/>
      <c r="C155" s="46"/>
      <c r="D155" s="46"/>
      <c r="E155" s="15"/>
      <c r="F155" s="15"/>
      <c r="G155" s="15"/>
    </row>
    <row r="156" spans="1:7" ht="12" customHeight="1">
      <c r="A156" s="46"/>
      <c r="B156" s="46"/>
      <c r="C156" s="46"/>
      <c r="D156" s="46"/>
      <c r="E156" s="15"/>
      <c r="F156" s="15"/>
      <c r="G156" s="15"/>
    </row>
    <row r="157" spans="1:7" ht="12" customHeight="1">
      <c r="A157" s="46"/>
      <c r="B157" s="46"/>
      <c r="C157" s="46"/>
      <c r="D157" s="46"/>
      <c r="E157" s="15"/>
      <c r="F157" s="15"/>
      <c r="G157" s="15"/>
    </row>
    <row r="158" spans="1:7" ht="12" customHeight="1">
      <c r="A158" s="46"/>
      <c r="B158" s="46"/>
      <c r="C158" s="46"/>
      <c r="D158" s="46"/>
      <c r="E158" s="15"/>
      <c r="F158" s="15"/>
      <c r="G158" s="15"/>
    </row>
    <row r="159" spans="1:7" ht="12" customHeight="1">
      <c r="A159" s="46"/>
      <c r="B159" s="46"/>
      <c r="C159" s="46"/>
      <c r="D159" s="46"/>
      <c r="E159" s="15"/>
      <c r="F159" s="15"/>
      <c r="G159" s="15"/>
    </row>
    <row r="160" spans="1:7" ht="12" customHeight="1">
      <c r="A160" s="46"/>
      <c r="B160" s="46"/>
      <c r="C160" s="46"/>
      <c r="D160" s="46"/>
      <c r="E160" s="15"/>
      <c r="F160" s="15"/>
      <c r="G160" s="15"/>
    </row>
    <row r="161" spans="1:7" ht="12" customHeight="1">
      <c r="A161" s="46"/>
      <c r="B161" s="46"/>
      <c r="C161" s="46"/>
      <c r="D161" s="46"/>
      <c r="E161" s="15"/>
      <c r="F161" s="15"/>
      <c r="G161" s="15"/>
    </row>
    <row r="162" spans="1:7" ht="12" customHeight="1">
      <c r="A162" s="46"/>
      <c r="B162" s="46"/>
      <c r="C162" s="46"/>
      <c r="D162" s="46"/>
      <c r="E162" s="15"/>
      <c r="F162" s="15"/>
      <c r="G162" s="15"/>
    </row>
    <row r="163" spans="1:7" ht="12" customHeight="1">
      <c r="A163" s="46"/>
      <c r="B163" s="46"/>
      <c r="C163" s="46"/>
      <c r="D163" s="46"/>
      <c r="E163" s="15"/>
      <c r="F163" s="15"/>
      <c r="G163" s="15"/>
    </row>
    <row r="164" spans="1:7" ht="33.75" customHeight="1">
      <c r="A164" s="46"/>
      <c r="B164" s="46"/>
      <c r="C164" s="46"/>
      <c r="D164" s="46"/>
      <c r="E164" s="15"/>
      <c r="F164" s="15"/>
      <c r="G164" s="15"/>
    </row>
    <row r="165" spans="1:7">
      <c r="A165" s="46"/>
      <c r="B165" s="46"/>
      <c r="C165" s="46"/>
      <c r="D165" s="46"/>
      <c r="E165" s="15"/>
      <c r="F165" s="15"/>
      <c r="G165" s="15"/>
    </row>
    <row r="166" spans="1:7">
      <c r="A166" s="46"/>
      <c r="B166" s="46"/>
      <c r="C166" s="46"/>
      <c r="D166" s="46"/>
      <c r="E166" s="15"/>
      <c r="F166" s="15"/>
      <c r="G166" s="15"/>
    </row>
    <row r="167" spans="1:7" ht="12.75" customHeight="1">
      <c r="A167" s="46"/>
      <c r="B167" s="46"/>
      <c r="C167" s="46"/>
      <c r="D167" s="46"/>
      <c r="E167" s="15"/>
      <c r="F167" s="15"/>
      <c r="G167" s="15"/>
    </row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5"/>
  <sheetViews>
    <sheetView showGridLines="0" workbookViewId="0">
      <selection activeCell="D31" sqref="D31"/>
    </sheetView>
  </sheetViews>
  <sheetFormatPr defaultColWidth="9.140625" defaultRowHeight="12.75"/>
  <cols>
    <col min="1" max="1" width="45.7109375" style="46" customWidth="1"/>
    <col min="2" max="2" width="5.7109375" style="46" customWidth="1"/>
    <col min="3" max="3" width="12.7109375" style="46" customWidth="1"/>
    <col min="4" max="4" width="15.7109375" style="46" customWidth="1"/>
    <col min="5" max="5" width="11.7109375" style="46" customWidth="1"/>
    <col min="6" max="8" width="12.5703125" style="15" customWidth="1"/>
    <col min="9" max="16384" width="9.140625" style="15"/>
  </cols>
  <sheetData>
    <row r="1" spans="1:5">
      <c r="A1" s="47" t="s">
        <v>43</v>
      </c>
      <c r="B1" s="47"/>
      <c r="C1" s="47"/>
      <c r="D1" s="47"/>
      <c r="E1" s="47"/>
    </row>
    <row r="2" spans="1:5">
      <c r="A2" s="47" t="s">
        <v>67</v>
      </c>
      <c r="B2" s="47"/>
      <c r="C2" s="47"/>
      <c r="D2" s="47"/>
      <c r="E2" s="47"/>
    </row>
    <row r="3" spans="1:5">
      <c r="A3" s="48" t="s">
        <v>135</v>
      </c>
      <c r="B3" s="66"/>
      <c r="C3" s="66"/>
      <c r="D3" s="49"/>
      <c r="E3" s="49"/>
    </row>
    <row r="4" spans="1:5" ht="13.5" thickBot="1">
      <c r="A4" s="67"/>
      <c r="B4" s="51"/>
      <c r="C4" s="51"/>
      <c r="D4" s="51"/>
      <c r="E4" s="51"/>
    </row>
    <row r="5" spans="1:5">
      <c r="A5" s="68"/>
      <c r="B5" s="68"/>
      <c r="C5" s="68"/>
      <c r="D5" s="68"/>
      <c r="E5" s="68"/>
    </row>
    <row r="6" spans="1:5" ht="25.5">
      <c r="A6" s="14" t="s">
        <v>0</v>
      </c>
      <c r="B6" s="9" t="s">
        <v>32</v>
      </c>
      <c r="C6" s="9" t="s">
        <v>7</v>
      </c>
      <c r="D6" s="9" t="s">
        <v>56</v>
      </c>
      <c r="E6" s="9" t="s">
        <v>68</v>
      </c>
    </row>
    <row r="7" spans="1:5" ht="14.1" customHeight="1">
      <c r="A7" s="69"/>
      <c r="B7" s="70"/>
      <c r="C7" s="36"/>
      <c r="D7" s="36"/>
      <c r="E7" s="36"/>
    </row>
    <row r="8" spans="1:5" ht="14.1" customHeight="1">
      <c r="A8" s="35" t="s">
        <v>88</v>
      </c>
      <c r="B8" s="35"/>
      <c r="C8" s="71">
        <v>3873780</v>
      </c>
      <c r="D8" s="71">
        <v>10731181</v>
      </c>
      <c r="E8" s="71">
        <f>C8+D8</f>
        <v>14604961</v>
      </c>
    </row>
    <row r="9" spans="1:5">
      <c r="A9" s="34" t="s">
        <v>33</v>
      </c>
      <c r="B9" s="34"/>
      <c r="C9" s="41">
        <v>0</v>
      </c>
      <c r="D9" s="41">
        <v>8742531</v>
      </c>
      <c r="E9" s="41">
        <f>D9</f>
        <v>8742531</v>
      </c>
    </row>
    <row r="10" spans="1:5" ht="14.1" customHeight="1">
      <c r="A10" s="72" t="s">
        <v>89</v>
      </c>
      <c r="B10" s="73"/>
      <c r="C10" s="74">
        <f>SUM(C9)</f>
        <v>0</v>
      </c>
      <c r="D10" s="74">
        <f>SUM(D9)</f>
        <v>8742531</v>
      </c>
      <c r="E10" s="74">
        <f>SUM(E9)</f>
        <v>8742531</v>
      </c>
    </row>
    <row r="11" spans="1:5" ht="14.1" customHeight="1">
      <c r="A11" s="34" t="s">
        <v>70</v>
      </c>
      <c r="B11" s="34"/>
      <c r="C11" s="41"/>
      <c r="D11" s="41"/>
      <c r="E11" s="41"/>
    </row>
    <row r="12" spans="1:5" ht="14.1" customHeight="1">
      <c r="A12" s="14" t="s">
        <v>69</v>
      </c>
      <c r="B12" s="14"/>
      <c r="C12" s="75">
        <v>0</v>
      </c>
      <c r="D12" s="75">
        <v>-9500000</v>
      </c>
      <c r="E12" s="75">
        <f>D12</f>
        <v>-9500000</v>
      </c>
    </row>
    <row r="13" spans="1:5" ht="14.1" customHeight="1">
      <c r="A13" s="27" t="s">
        <v>124</v>
      </c>
      <c r="B13" s="34"/>
      <c r="C13" s="41">
        <f>C8+C10-C12</f>
        <v>3873780</v>
      </c>
      <c r="D13" s="41">
        <f>D8+D10+D12</f>
        <v>9973712</v>
      </c>
      <c r="E13" s="41">
        <f>E8+E10+E12</f>
        <v>13847492</v>
      </c>
    </row>
    <row r="14" spans="1:5" ht="14.1" customHeight="1">
      <c r="A14" s="34" t="s">
        <v>33</v>
      </c>
      <c r="B14" s="34"/>
      <c r="C14" s="41"/>
      <c r="D14" s="41"/>
      <c r="E14" s="41">
        <f>D14</f>
        <v>0</v>
      </c>
    </row>
    <row r="15" spans="1:5" ht="14.1" customHeight="1">
      <c r="A15" s="72" t="s">
        <v>31</v>
      </c>
      <c r="B15" s="34"/>
      <c r="C15" s="41"/>
      <c r="D15" s="41"/>
      <c r="E15" s="41">
        <f t="shared" ref="E15:E17" si="0">D15</f>
        <v>0</v>
      </c>
    </row>
    <row r="16" spans="1:5" ht="14.1" customHeight="1">
      <c r="A16" s="34" t="s">
        <v>70</v>
      </c>
      <c r="B16" s="34"/>
      <c r="C16" s="41"/>
      <c r="D16" s="41"/>
      <c r="E16" s="41">
        <f t="shared" si="0"/>
        <v>0</v>
      </c>
    </row>
    <row r="17" spans="1:5" ht="14.1" customHeight="1">
      <c r="A17" s="34" t="s">
        <v>69</v>
      </c>
      <c r="B17" s="34"/>
      <c r="C17" s="41"/>
      <c r="D17" s="41"/>
      <c r="E17" s="41">
        <f t="shared" si="0"/>
        <v>0</v>
      </c>
    </row>
    <row r="18" spans="1:5" ht="14.1" customHeight="1">
      <c r="A18" s="35" t="s">
        <v>124</v>
      </c>
      <c r="B18" s="35"/>
      <c r="C18" s="71">
        <f>SUM(C8,C10:C12)</f>
        <v>3873780</v>
      </c>
      <c r="D18" s="71">
        <f>D13</f>
        <v>9973712</v>
      </c>
      <c r="E18" s="71">
        <f>C18+D18</f>
        <v>13847492</v>
      </c>
    </row>
    <row r="19" spans="1:5" ht="14.1" customHeight="1">
      <c r="A19" s="34" t="s">
        <v>33</v>
      </c>
      <c r="B19" s="34"/>
      <c r="C19" s="41"/>
      <c r="D19" s="41">
        <v>10866908</v>
      </c>
      <c r="E19" s="41">
        <f>C19+D19</f>
        <v>10866908</v>
      </c>
    </row>
    <row r="20" spans="1:5" ht="14.1" customHeight="1">
      <c r="A20" s="72" t="s">
        <v>31</v>
      </c>
      <c r="B20" s="72"/>
      <c r="C20" s="74">
        <f>SUM(C19)</f>
        <v>0</v>
      </c>
      <c r="D20" s="74">
        <f>SUM(D19)</f>
        <v>10866908</v>
      </c>
      <c r="E20" s="74">
        <f>SUM(E19)</f>
        <v>10866908</v>
      </c>
    </row>
    <row r="21" spans="1:5" ht="14.1" customHeight="1">
      <c r="A21" s="34" t="s">
        <v>70</v>
      </c>
      <c r="B21" s="34"/>
      <c r="C21" s="41"/>
      <c r="D21" s="41"/>
      <c r="E21" s="41">
        <v>0</v>
      </c>
    </row>
    <row r="22" spans="1:5" ht="14.1" customHeight="1">
      <c r="A22" s="34" t="s">
        <v>69</v>
      </c>
      <c r="B22" s="34"/>
      <c r="C22" s="41">
        <v>0</v>
      </c>
      <c r="D22" s="41">
        <v>-9900000</v>
      </c>
      <c r="E22" s="41">
        <f>D22</f>
        <v>-9900000</v>
      </c>
    </row>
    <row r="23" spans="1:5" ht="14.1" customHeight="1">
      <c r="A23" s="14" t="s">
        <v>30</v>
      </c>
      <c r="B23" s="55"/>
      <c r="C23" s="75">
        <v>0</v>
      </c>
      <c r="D23" s="75">
        <v>0</v>
      </c>
      <c r="E23" s="75">
        <v>0</v>
      </c>
    </row>
    <row r="24" spans="1:5" ht="14.1" customHeight="1">
      <c r="A24" s="34"/>
      <c r="B24" s="34"/>
      <c r="C24" s="41"/>
      <c r="D24" s="41"/>
      <c r="E24" s="41"/>
    </row>
    <row r="25" spans="1:5" ht="20.45" customHeight="1">
      <c r="A25" s="35" t="s">
        <v>136</v>
      </c>
      <c r="B25" s="35"/>
      <c r="C25" s="71">
        <f>C18</f>
        <v>3873780</v>
      </c>
      <c r="D25" s="71">
        <f>D18+D20+D22</f>
        <v>10940620</v>
      </c>
      <c r="E25" s="71">
        <f>E18+E20+E22</f>
        <v>14814400</v>
      </c>
    </row>
    <row r="26" spans="1:5" ht="14.1" customHeight="1">
      <c r="A26" s="16"/>
      <c r="B26" s="16"/>
      <c r="C26" s="76"/>
      <c r="D26" s="76"/>
      <c r="E26" s="76"/>
    </row>
    <row r="27" spans="1:5" ht="14.1" customHeight="1">
      <c r="A27" s="16"/>
      <c r="B27" s="16"/>
      <c r="C27" s="76"/>
      <c r="D27" s="76"/>
      <c r="E27" s="76"/>
    </row>
    <row r="28" spans="1:5" ht="14.1" customHeight="1">
      <c r="A28" s="40" t="s">
        <v>16</v>
      </c>
      <c r="B28" s="40"/>
      <c r="C28" s="77"/>
      <c r="D28" s="40" t="s">
        <v>75</v>
      </c>
      <c r="E28" s="76"/>
    </row>
    <row r="29" spans="1:5" ht="14.1" customHeight="1">
      <c r="A29" s="40"/>
      <c r="B29" s="40"/>
      <c r="C29" s="40"/>
      <c r="D29" s="40"/>
      <c r="E29" s="76"/>
    </row>
    <row r="30" spans="1:5" ht="14.1" customHeight="1">
      <c r="A30" s="40"/>
      <c r="B30" s="40"/>
      <c r="C30" s="40"/>
      <c r="D30" s="40"/>
      <c r="E30" s="76"/>
    </row>
    <row r="31" spans="1:5" ht="14.1" customHeight="1">
      <c r="A31" s="40" t="s">
        <v>17</v>
      </c>
      <c r="B31" s="40"/>
      <c r="C31" s="40"/>
      <c r="D31" s="40" t="s">
        <v>131</v>
      </c>
      <c r="E31" s="76"/>
    </row>
    <row r="32" spans="1:5" ht="14.1" customHeight="1">
      <c r="A32" s="16"/>
      <c r="B32" s="16"/>
      <c r="C32" s="78"/>
      <c r="D32" s="78"/>
      <c r="E32" s="78"/>
    </row>
    <row r="33" ht="14.1" customHeight="1"/>
    <row r="34" ht="14.1" customHeight="1"/>
    <row r="35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showGridLines="0" tabSelected="1" workbookViewId="0">
      <selection activeCell="B74" sqref="B74"/>
    </sheetView>
  </sheetViews>
  <sheetFormatPr defaultColWidth="9.140625" defaultRowHeight="12.75"/>
  <cols>
    <col min="1" max="1" width="59.5703125" style="46" customWidth="1"/>
    <col min="2" max="2" width="7.7109375" style="46" customWidth="1"/>
    <col min="3" max="4" width="11.7109375" style="96" customWidth="1"/>
    <col min="5" max="16384" width="9.140625" style="80"/>
  </cols>
  <sheetData>
    <row r="1" spans="1:4">
      <c r="A1" s="47" t="s">
        <v>43</v>
      </c>
      <c r="B1" s="40"/>
      <c r="C1" s="79"/>
      <c r="D1" s="79"/>
    </row>
    <row r="2" spans="1:4">
      <c r="A2" s="47" t="s">
        <v>58</v>
      </c>
      <c r="B2" s="40"/>
      <c r="C2" s="79"/>
      <c r="D2" s="79"/>
    </row>
    <row r="3" spans="1:4">
      <c r="A3" s="48" t="s">
        <v>128</v>
      </c>
      <c r="B3" s="66"/>
      <c r="C3" s="81"/>
      <c r="D3" s="81"/>
    </row>
    <row r="4" spans="1:4" ht="6.6" customHeight="1" thickBot="1">
      <c r="A4" s="67"/>
      <c r="B4" s="51"/>
      <c r="C4" s="82"/>
      <c r="D4" s="82"/>
    </row>
    <row r="5" spans="1:4">
      <c r="A5" s="83"/>
      <c r="B5" s="83"/>
      <c r="C5" s="79"/>
      <c r="D5" s="79"/>
    </row>
    <row r="6" spans="1:4" ht="76.5">
      <c r="A6" s="14" t="s">
        <v>0</v>
      </c>
      <c r="B6" s="9" t="s">
        <v>32</v>
      </c>
      <c r="C6" s="13" t="s">
        <v>137</v>
      </c>
      <c r="D6" s="13" t="s">
        <v>138</v>
      </c>
    </row>
    <row r="7" spans="1:4">
      <c r="A7" s="27" t="s">
        <v>21</v>
      </c>
      <c r="B7" s="36"/>
      <c r="C7" s="84"/>
      <c r="D7" s="84"/>
    </row>
    <row r="8" spans="1:4">
      <c r="A8" s="19" t="s">
        <v>59</v>
      </c>
      <c r="B8" s="17"/>
      <c r="C8" s="21">
        <v>15047971</v>
      </c>
      <c r="D8" s="20">
        <v>11279888</v>
      </c>
    </row>
    <row r="9" spans="1:4">
      <c r="A9" s="19" t="s">
        <v>22</v>
      </c>
      <c r="B9" s="17"/>
      <c r="C9" s="21"/>
      <c r="D9" s="20"/>
    </row>
    <row r="10" spans="1:4">
      <c r="A10" s="19" t="s">
        <v>60</v>
      </c>
      <c r="B10" s="17"/>
      <c r="C10" s="21">
        <v>3222478</v>
      </c>
      <c r="D10" s="20">
        <v>1969882</v>
      </c>
    </row>
    <row r="11" spans="1:4">
      <c r="A11" s="19" t="s">
        <v>140</v>
      </c>
      <c r="B11" s="17"/>
      <c r="C11" s="21"/>
      <c r="D11" s="20">
        <v>28008</v>
      </c>
    </row>
    <row r="12" spans="1:4">
      <c r="A12" s="19" t="s">
        <v>109</v>
      </c>
      <c r="B12" s="17"/>
      <c r="C12" s="21">
        <v>-683322</v>
      </c>
      <c r="D12" s="20">
        <v>-296337</v>
      </c>
    </row>
    <row r="13" spans="1:4">
      <c r="A13" s="19" t="s">
        <v>108</v>
      </c>
      <c r="B13" s="17"/>
      <c r="C13" s="21">
        <v>3490979</v>
      </c>
      <c r="D13" s="20">
        <v>1117202</v>
      </c>
    </row>
    <row r="14" spans="1:4">
      <c r="A14" s="19" t="s">
        <v>110</v>
      </c>
      <c r="B14" s="17"/>
      <c r="C14" s="21">
        <v>-837825</v>
      </c>
      <c r="D14" s="20">
        <v>35431</v>
      </c>
    </row>
    <row r="15" spans="1:4">
      <c r="A15" s="19" t="s">
        <v>90</v>
      </c>
      <c r="B15" s="17"/>
      <c r="C15" s="21">
        <v>108766</v>
      </c>
      <c r="D15" s="20">
        <v>351875</v>
      </c>
    </row>
    <row r="16" spans="1:4">
      <c r="A16" s="19" t="s">
        <v>111</v>
      </c>
      <c r="B16" s="17"/>
      <c r="C16" s="21">
        <v>2761</v>
      </c>
      <c r="D16" s="20">
        <v>2760</v>
      </c>
    </row>
    <row r="17" spans="1:4">
      <c r="A17" s="19" t="s">
        <v>139</v>
      </c>
      <c r="B17" s="17"/>
      <c r="C17" s="21"/>
      <c r="D17" s="20">
        <v>621971</v>
      </c>
    </row>
    <row r="18" spans="1:4">
      <c r="A18" s="19" t="s">
        <v>141</v>
      </c>
      <c r="B18" s="17"/>
      <c r="C18" s="21"/>
      <c r="D18" s="20">
        <v>664467</v>
      </c>
    </row>
    <row r="19" spans="1:4">
      <c r="A19" s="19" t="s">
        <v>142</v>
      </c>
      <c r="B19" s="17"/>
      <c r="C19" s="21"/>
      <c r="D19" s="20">
        <v>9901</v>
      </c>
    </row>
    <row r="20" spans="1:4">
      <c r="A20" s="19" t="s">
        <v>125</v>
      </c>
      <c r="B20" s="17"/>
      <c r="C20" s="21">
        <v>-132459</v>
      </c>
      <c r="D20" s="20"/>
    </row>
    <row r="21" spans="1:4" ht="25.5">
      <c r="A21" s="85" t="s">
        <v>23</v>
      </c>
      <c r="B21" s="86"/>
      <c r="C21" s="87">
        <f>SUM(C8:C20)</f>
        <v>20219349</v>
      </c>
      <c r="D21" s="87">
        <f>SUM(D8:D20)</f>
        <v>15785048</v>
      </c>
    </row>
    <row r="22" spans="1:4">
      <c r="A22" s="19" t="s">
        <v>24</v>
      </c>
      <c r="B22" s="17"/>
      <c r="C22" s="21">
        <v>-1391252</v>
      </c>
      <c r="D22" s="20">
        <v>-541515</v>
      </c>
    </row>
    <row r="23" spans="1:4">
      <c r="A23" s="19" t="s">
        <v>61</v>
      </c>
      <c r="B23" s="17"/>
      <c r="C23" s="21">
        <v>-324100</v>
      </c>
      <c r="D23" s="20">
        <v>218792</v>
      </c>
    </row>
    <row r="24" spans="1:4">
      <c r="A24" s="19" t="s">
        <v>91</v>
      </c>
      <c r="B24" s="17"/>
      <c r="C24" s="21">
        <v>-735264</v>
      </c>
      <c r="D24" s="20">
        <v>213766</v>
      </c>
    </row>
    <row r="25" spans="1:4">
      <c r="A25" s="19" t="s">
        <v>114</v>
      </c>
      <c r="B25" s="17"/>
      <c r="C25" s="21">
        <v>-734587</v>
      </c>
      <c r="D25" s="20">
        <v>-1871890</v>
      </c>
    </row>
    <row r="26" spans="1:4">
      <c r="A26" s="19" t="s">
        <v>92</v>
      </c>
      <c r="B26" s="17"/>
      <c r="C26" s="21">
        <v>3755308</v>
      </c>
      <c r="D26" s="20">
        <v>1381957</v>
      </c>
    </row>
    <row r="27" spans="1:4">
      <c r="A27" s="19" t="s">
        <v>93</v>
      </c>
      <c r="B27" s="17"/>
      <c r="C27" s="21">
        <v>56240</v>
      </c>
      <c r="D27" s="20"/>
    </row>
    <row r="28" spans="1:4">
      <c r="A28" s="19" t="s">
        <v>94</v>
      </c>
      <c r="B28" s="17"/>
      <c r="C28" s="21">
        <v>-541393</v>
      </c>
      <c r="D28" s="20">
        <v>-170849</v>
      </c>
    </row>
    <row r="29" spans="1:4">
      <c r="A29" s="19" t="s">
        <v>112</v>
      </c>
      <c r="B29" s="17"/>
      <c r="C29" s="21">
        <v>459605</v>
      </c>
      <c r="D29" s="20">
        <v>683882</v>
      </c>
    </row>
    <row r="30" spans="1:4">
      <c r="A30" s="19" t="s">
        <v>113</v>
      </c>
      <c r="B30" s="17"/>
      <c r="C30" s="21">
        <v>151574</v>
      </c>
      <c r="D30" s="21">
        <v>-130921</v>
      </c>
    </row>
    <row r="31" spans="1:4" ht="25.5">
      <c r="A31" s="85" t="s">
        <v>25</v>
      </c>
      <c r="B31" s="86"/>
      <c r="C31" s="88">
        <f>SUM(C21:C30)</f>
        <v>20915480</v>
      </c>
      <c r="D31" s="88">
        <f>SUM(D21:D30)</f>
        <v>15568270</v>
      </c>
    </row>
    <row r="32" spans="1:4">
      <c r="A32" s="19" t="s">
        <v>62</v>
      </c>
      <c r="B32" s="17"/>
      <c r="C32" s="21"/>
      <c r="D32" s="20"/>
    </row>
    <row r="33" spans="1:4">
      <c r="A33" s="19" t="s">
        <v>26</v>
      </c>
      <c r="B33" s="17"/>
      <c r="C33" s="21">
        <v>-3772841</v>
      </c>
      <c r="D33" s="20">
        <v>-3164784</v>
      </c>
    </row>
    <row r="34" spans="1:4">
      <c r="A34" s="19" t="s">
        <v>71</v>
      </c>
      <c r="B34" s="17"/>
      <c r="C34" s="21">
        <v>-613045</v>
      </c>
      <c r="D34" s="20">
        <v>-208161</v>
      </c>
    </row>
    <row r="35" spans="1:4" ht="25.5">
      <c r="A35" s="35" t="s">
        <v>27</v>
      </c>
      <c r="B35" s="89"/>
      <c r="C35" s="33">
        <f>SUM(C31:C34)</f>
        <v>16529594</v>
      </c>
      <c r="D35" s="32">
        <f>SUM(D31:D34)</f>
        <v>12195325</v>
      </c>
    </row>
    <row r="36" spans="1:4">
      <c r="A36" s="34"/>
      <c r="B36" s="17"/>
      <c r="C36" s="21"/>
      <c r="D36" s="20"/>
    </row>
    <row r="37" spans="1:4">
      <c r="A37" s="27" t="s">
        <v>28</v>
      </c>
      <c r="B37" s="90"/>
      <c r="C37" s="21"/>
      <c r="D37" s="20"/>
    </row>
    <row r="38" spans="1:4" ht="25.5">
      <c r="A38" s="34" t="s">
        <v>143</v>
      </c>
      <c r="B38" s="90"/>
      <c r="C38" s="21"/>
      <c r="D38" s="20">
        <v>-19952451</v>
      </c>
    </row>
    <row r="39" spans="1:4">
      <c r="A39" s="19" t="s">
        <v>63</v>
      </c>
      <c r="B39" s="17"/>
      <c r="C39" s="21">
        <v>-9139524</v>
      </c>
      <c r="D39" s="20">
        <v>-2762990</v>
      </c>
    </row>
    <row r="40" spans="1:4">
      <c r="A40" s="19" t="s">
        <v>64</v>
      </c>
      <c r="B40" s="17"/>
      <c r="C40" s="21">
        <v>352000</v>
      </c>
      <c r="D40" s="20">
        <v>44985</v>
      </c>
    </row>
    <row r="41" spans="1:4">
      <c r="A41" s="19" t="s">
        <v>65</v>
      </c>
      <c r="B41" s="17"/>
      <c r="C41" s="21">
        <v>-1165645</v>
      </c>
      <c r="D41" s="20"/>
    </row>
    <row r="42" spans="1:4">
      <c r="A42" s="19" t="s">
        <v>83</v>
      </c>
      <c r="B42" s="17"/>
      <c r="C42" s="21">
        <v>-3621480</v>
      </c>
      <c r="D42" s="20">
        <v>-5134220</v>
      </c>
    </row>
    <row r="43" spans="1:4">
      <c r="A43" s="19" t="s">
        <v>117</v>
      </c>
      <c r="B43" s="17"/>
      <c r="C43" s="21"/>
      <c r="D43" s="20">
        <v>1839918</v>
      </c>
    </row>
    <row r="44" spans="1:4">
      <c r="A44" s="19" t="s">
        <v>115</v>
      </c>
      <c r="B44" s="17"/>
      <c r="C44" s="21">
        <v>-26495</v>
      </c>
      <c r="D44" s="20">
        <v>-26153</v>
      </c>
    </row>
    <row r="45" spans="1:4">
      <c r="A45" s="19" t="s">
        <v>41</v>
      </c>
      <c r="B45" s="17"/>
      <c r="C45" s="91">
        <v>656126</v>
      </c>
      <c r="D45" s="20"/>
    </row>
    <row r="46" spans="1:4">
      <c r="A46" s="19" t="s">
        <v>144</v>
      </c>
      <c r="B46" s="17"/>
      <c r="C46" s="21"/>
      <c r="D46" s="20">
        <v>-1379462</v>
      </c>
    </row>
    <row r="47" spans="1:4">
      <c r="A47" s="19" t="s">
        <v>116</v>
      </c>
      <c r="B47" s="17"/>
      <c r="C47" s="21">
        <v>2141</v>
      </c>
      <c r="D47" s="20">
        <v>27337</v>
      </c>
    </row>
    <row r="48" spans="1:4" ht="25.5">
      <c r="A48" s="35" t="s">
        <v>37</v>
      </c>
      <c r="B48" s="89"/>
      <c r="C48" s="33">
        <f>SUM(C39:C47)</f>
        <v>-12942877</v>
      </c>
      <c r="D48" s="32">
        <f>SUM(D38:D47)</f>
        <v>-27343036</v>
      </c>
    </row>
    <row r="49" spans="1:4">
      <c r="A49" s="34"/>
      <c r="B49" s="17"/>
      <c r="C49" s="21"/>
      <c r="D49" s="20"/>
    </row>
    <row r="50" spans="1:4">
      <c r="A50" s="27" t="s">
        <v>29</v>
      </c>
      <c r="B50" s="36"/>
      <c r="C50" s="38"/>
      <c r="D50" s="37"/>
    </row>
    <row r="51" spans="1:4">
      <c r="A51" s="19" t="s">
        <v>118</v>
      </c>
      <c r="B51" s="17"/>
      <c r="C51" s="21">
        <v>30290425</v>
      </c>
      <c r="D51" s="21">
        <v>13883900</v>
      </c>
    </row>
    <row r="52" spans="1:4">
      <c r="A52" s="19" t="s">
        <v>126</v>
      </c>
      <c r="B52" s="17"/>
      <c r="C52" s="21">
        <v>-20708086</v>
      </c>
      <c r="D52" s="20">
        <v>-9162820</v>
      </c>
    </row>
    <row r="53" spans="1:4">
      <c r="A53" s="19" t="s">
        <v>66</v>
      </c>
      <c r="B53" s="17"/>
      <c r="C53" s="92">
        <v>-9900000</v>
      </c>
      <c r="D53" s="93">
        <v>-9500000</v>
      </c>
    </row>
    <row r="54" spans="1:4">
      <c r="A54" s="19" t="s">
        <v>119</v>
      </c>
      <c r="B54" s="17"/>
      <c r="C54" s="92">
        <v>-2800000</v>
      </c>
      <c r="D54" s="93"/>
    </row>
    <row r="55" spans="1:4">
      <c r="A55" s="19" t="s">
        <v>145</v>
      </c>
      <c r="B55" s="17"/>
      <c r="C55" s="92"/>
      <c r="D55" s="93">
        <v>20000000</v>
      </c>
    </row>
    <row r="56" spans="1:4">
      <c r="A56" s="19" t="s">
        <v>120</v>
      </c>
      <c r="B56" s="17"/>
      <c r="C56" s="92">
        <v>-75805</v>
      </c>
      <c r="D56" s="93"/>
    </row>
    <row r="57" spans="1:4">
      <c r="A57" s="97" t="s">
        <v>38</v>
      </c>
      <c r="B57" s="31"/>
      <c r="C57" s="33">
        <f>SUM(C51:C56)</f>
        <v>-3193466</v>
      </c>
      <c r="D57" s="32">
        <f>SUM(D51:D56)</f>
        <v>15221080</v>
      </c>
    </row>
    <row r="58" spans="1:4">
      <c r="A58" s="16"/>
      <c r="B58" s="36"/>
      <c r="C58" s="38"/>
      <c r="D58" s="37"/>
    </row>
    <row r="59" spans="1:4">
      <c r="A59" s="19" t="s">
        <v>121</v>
      </c>
      <c r="B59" s="17"/>
      <c r="C59" s="21">
        <f>C35+C48+C57</f>
        <v>393251</v>
      </c>
      <c r="D59" s="20">
        <f>D35+D48+D57</f>
        <v>73369</v>
      </c>
    </row>
    <row r="60" spans="1:4" ht="25.5">
      <c r="A60" s="19" t="s">
        <v>122</v>
      </c>
      <c r="B60" s="17"/>
      <c r="C60" s="21">
        <v>-153429</v>
      </c>
      <c r="D60" s="20">
        <v>47296</v>
      </c>
    </row>
    <row r="61" spans="1:4">
      <c r="A61" s="34" t="s">
        <v>107</v>
      </c>
      <c r="B61" s="17"/>
      <c r="C61" s="21">
        <v>263776</v>
      </c>
      <c r="D61" s="20">
        <v>143111</v>
      </c>
    </row>
    <row r="62" spans="1:4" ht="19.5" customHeight="1">
      <c r="A62" s="35" t="s">
        <v>42</v>
      </c>
      <c r="B62" s="89"/>
      <c r="C62" s="33">
        <f>SUM(C59:C61)</f>
        <v>503598</v>
      </c>
      <c r="D62" s="32">
        <f>SUM(D59:D61)</f>
        <v>263776</v>
      </c>
    </row>
    <row r="63" spans="1:4" ht="23.25" hidden="1" customHeight="1">
      <c r="A63" s="16"/>
      <c r="B63" s="94"/>
      <c r="C63" s="38"/>
      <c r="D63" s="38">
        <v>720020</v>
      </c>
    </row>
    <row r="64" spans="1:4" hidden="1">
      <c r="A64" s="16"/>
      <c r="B64" s="94"/>
      <c r="C64" s="38"/>
      <c r="D64" s="38"/>
    </row>
    <row r="65" spans="1:4">
      <c r="A65" s="40" t="s">
        <v>16</v>
      </c>
      <c r="B65" s="40"/>
      <c r="C65" s="95" t="s">
        <v>75</v>
      </c>
      <c r="D65" s="21"/>
    </row>
    <row r="66" spans="1:4" ht="21.75" customHeight="1">
      <c r="A66" s="40" t="s">
        <v>17</v>
      </c>
      <c r="B66" s="40"/>
      <c r="C66" s="95" t="s">
        <v>131</v>
      </c>
      <c r="D66" s="95"/>
    </row>
    <row r="67" spans="1:4" ht="12.75" customHeight="1">
      <c r="A67" s="40"/>
      <c r="B67" s="40"/>
      <c r="C67" s="95"/>
      <c r="D67" s="95"/>
    </row>
    <row r="68" spans="1:4" ht="12.75" customHeight="1">
      <c r="D68" s="95"/>
    </row>
  </sheetData>
  <pageMargins left="0.59055118110236227" right="0.11811023622047245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ОИК</vt:lpstr>
      <vt:lpstr>ОДДС с изм.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Windows</cp:lastModifiedBy>
  <cp:lastPrinted>2022-11-18T06:27:16Z</cp:lastPrinted>
  <dcterms:created xsi:type="dcterms:W3CDTF">2014-05-15T07:31:14Z</dcterms:created>
  <dcterms:modified xsi:type="dcterms:W3CDTF">2023-02-14T03:33:06Z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