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080" yWindow="840" windowWidth="19440" windowHeight="8520" activeTab="1"/>
  </bookViews>
  <sheets>
    <sheet name="ОПУ" sheetId="2" r:id="rId1"/>
    <sheet name="Баланс" sheetId="1" r:id="rId2"/>
    <sheet name="ОИК" sheetId="4" r:id="rId3"/>
    <sheet name="ОДДС с изм." sheetId="5" r:id="rId4"/>
    <sheet name="Лист1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D59" i="5"/>
  <c r="C59"/>
  <c r="D52"/>
  <c r="C52"/>
  <c r="D23"/>
  <c r="C23"/>
  <c r="C61" i="1" l="1"/>
  <c r="C50"/>
  <c r="C20"/>
  <c r="D16" i="2"/>
  <c r="D9"/>
  <c r="D33" i="5"/>
  <c r="D37" s="1"/>
  <c r="D23" i="4"/>
  <c r="E23" s="1"/>
  <c r="E25" s="1"/>
  <c r="E21"/>
  <c r="E18"/>
  <c r="E19"/>
  <c r="E8"/>
  <c r="D14"/>
  <c r="D16" s="1"/>
  <c r="E12"/>
  <c r="E10"/>
  <c r="E14" s="1"/>
  <c r="E16" s="1"/>
  <c r="C42" i="1"/>
  <c r="C66" s="1"/>
  <c r="C35"/>
  <c r="D66"/>
  <c r="D63"/>
  <c r="D62"/>
  <c r="D61"/>
  <c r="D50"/>
  <c r="D42"/>
  <c r="D36"/>
  <c r="D35"/>
  <c r="D20"/>
  <c r="C9" i="2"/>
  <c r="C16" s="1"/>
  <c r="D20"/>
  <c r="D24" s="1"/>
  <c r="D26" s="1"/>
  <c r="D64" i="5" l="1"/>
  <c r="C33"/>
  <c r="C37" s="1"/>
  <c r="C61" s="1"/>
  <c r="D25" i="4"/>
  <c r="C62" i="1"/>
  <c r="C63" s="1"/>
  <c r="C20" i="2"/>
  <c r="C22" s="1"/>
  <c r="C24" s="1"/>
  <c r="C26" s="1"/>
  <c r="C36" i="1"/>
  <c r="C68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1030 3110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5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D5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  <comment ref="D6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<sst xmlns="http://schemas.openxmlformats.org/spreadsheetml/2006/main" count="187" uniqueCount="151">
  <si>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</si>
  <si>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</si>
  <si>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</si>
  <si>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</si>
  <si>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</si>
  <si>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</si>
  <si>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</si>
  <si>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</si>
  <si>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</si>
  <si>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</si>
  <si>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</si>
  <si>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</si>
  <si>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</si>
  <si>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</si>
  <si>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</si>
  <si>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</si>
  <si>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</si>
  <si>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</si>
  <si>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</si>
  <si>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</si>
  <si>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</si>
  <si>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</si>
  <si>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</si>
  <si>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</si>
  <si>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</si>
  <si>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</si>
  <si>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</si>
  <si>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</si>
  <si>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</si>
  <si>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</si>
  <si>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</si>
  <si>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</si>
  <si>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</si>
  <si>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</si>
  <si>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</si>
  <si>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</si>
  <si>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</si>
  <si>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</si>
  <si>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</si>
  <si>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</si>
  <si>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</si>
  <si>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</si>
  <si>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</si>
  <si>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</si>
  <si>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</si>
  <si>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</si>
  <si>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</si>
  <si>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</si>
  <si>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</si>
  <si>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</si>
  <si>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</si>
  <si>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</si>
  <si>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</si>
  <si>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</si>
  <si>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</si>
  <si>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</si>
  <si>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</si>
  <si>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</si>
  <si>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</si>
  <si>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</si>
  <si>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</si>
  <si>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</si>
  <si>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</si>
  <si>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</si>
  <si>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</si>
  <si>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</si>
  <si>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</si>
  <si>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</si>
  <si>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</si>
  <si>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</si>
  <si>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</si>
  <si>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</si>
  <si>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</si>
  <si>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</si>
  <si>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</si>
  <si>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</si>
  <si>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</si>
  <si>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</si>
  <si>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</si>
  <si>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</si>
  <si>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</si>
  <si>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</si>
  <si>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</si>
  <si>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</si>
  <si>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</si>
  <si>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</si>
  <si>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</si>
  <si>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</si>
  <si>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</si>
  <si>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</si>
  <si>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</si>
  <si>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</si>
  <si>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</si>
  <si>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</si>
  <si>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</si>
  <si>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</si>
  <si>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</si>
  <si>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</si>
  <si>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Производные финансовые  инструменты</t>
  </si>
  <si>
    <t>Изменения в учетной политике МСФО 9 и 15</t>
  </si>
  <si>
    <t>Денежные средства и их эквиваленты на 1 января 2020 г.</t>
  </si>
  <si>
    <t>Доход от выбытия активов</t>
  </si>
  <si>
    <t>Прочие доходы</t>
  </si>
  <si>
    <t>Прочие расходы</t>
  </si>
  <si>
    <t>Краснянская Л.Н.</t>
  </si>
  <si>
    <t>Нагатаев М.С.</t>
  </si>
  <si>
    <t>31 декабря 2020 г.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</si>
  <si>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</si>
  <si>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</si>
  <si>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</si>
  <si>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</si>
  <si>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</si>
  <si>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</si>
  <si>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</si>
  <si>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</si>
  <si>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</si>
  <si>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</si>
  <si>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r>
      <t xml:space="preserve">    </t>
    </r>
    <r>
      <rPr>
        <sz val="10"/>
        <color rgb="FF000000"/>
        <rFont val="Arial Narrow"/>
        <family val="2"/>
        <charset val="204"/>
      </rPr>
      <t>Обязательства по договору</t>
    </r>
  </si>
  <si>
    <t>Задолженность перед сотрудниками</t>
  </si>
  <si>
    <t>Прочие краткосрочные обязательства</t>
  </si>
  <si>
    <t>На 1 января 2021 года</t>
  </si>
  <si>
    <t>На 1 января 2020 года</t>
  </si>
  <si>
    <t>Итого совокупный доход/убыток за год</t>
  </si>
  <si>
    <t>Прибыль от выбытия активов</t>
  </si>
  <si>
    <t>Прочие неденежные операции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</si>
  <si>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</si>
  <si>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</si>
  <si>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</si>
  <si>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</si>
  <si>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30 сентября 2021 г.</t>
  </si>
  <si>
    <t>За 12 месяцев , закончивщийся 31 декабря  2021 года</t>
  </si>
  <si>
    <t>31 декабря 2021 г.</t>
  </si>
  <si>
    <t>31 декабря  2020г.</t>
  </si>
  <si>
    <t>Начисление/Восстановление оценочного резерва под ожидаемые кредитные убытки</t>
  </si>
  <si>
    <t>За 12 месяцев , закончивщийся 31 декабря 2021 года</t>
  </si>
  <si>
    <t>Займы полученные</t>
  </si>
  <si>
    <t>Задолженность по облигациям</t>
  </si>
  <si>
    <t>На 31 декабря 2021  года</t>
  </si>
  <si>
    <t>На 31 декабря 2020 года</t>
  </si>
  <si>
    <t>За 12  месяцев , закончивщийся 31 декабря  2021 года</t>
  </si>
  <si>
    <t>31 декабря  2020 г.</t>
  </si>
  <si>
    <t>Резерв по устаревшим и неликвидным запасам</t>
  </si>
  <si>
    <t>Изменения в расходах будущих периодов</t>
  </si>
  <si>
    <t xml:space="preserve">Резерв ОКУ </t>
  </si>
  <si>
    <t>Изменения в обязательствах по вознаграждению работников</t>
  </si>
  <si>
    <t>Поступления от приобретения компании</t>
  </si>
  <si>
    <t>Займы выданные связанным сторонам</t>
  </si>
  <si>
    <t>Погашение займов выданных связанным сторонам</t>
  </si>
  <si>
    <t>Займы, выданные сотрудникам</t>
  </si>
  <si>
    <t>Погашение займа, выданного сотрудникам</t>
  </si>
  <si>
    <t xml:space="preserve">    Поступления от выпуска облигаций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</si>
</sst>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21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0" fontId="251" fillId="5" borderId="52" xfId="0" applyFont="1" applyFill="1" applyBorder="1" applyAlignment="1">
      <alignment horizontal="center" wrapText="1"/>
    </xf>
    <xf numFmtId="0" fontId="252" fillId="5" borderId="0" xfId="0" applyFont="1" applyFill="1" applyAlignment="1">
      <alignment horizontal="center"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0" fontId="251" fillId="5" borderId="0" xfId="0" applyFont="1" applyFill="1" applyBorder="1" applyAlignment="1">
      <alignment horizontal="center" wrapText="1"/>
    </xf>
    <xf numFmtId="174" fontId="38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wrapText="1"/>
    </xf>
    <xf numFmtId="174" fontId="38" fillId="0" borderId="52" xfId="0" applyNumberFormat="1" applyFont="1" applyFill="1" applyBorder="1" applyAlignment="1">
      <alignment wrapText="1"/>
    </xf>
    <xf numFmtId="174" fontId="250" fillId="0" borderId="52" xfId="0" applyNumberFormat="1" applyFont="1" applyFill="1" applyBorder="1" applyAlignment="1">
      <alignment wrapText="1"/>
    </xf>
    <xf numFmtId="174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  <xf numFmtId="37" fontId="38" fillId="0" borderId="0" xfId="5178" applyNumberFormat="1" applyFont="1" applyFill="1"/>
    <xf numFmtId="14" fontId="253" fillId="0" borderId="0" xfId="0" applyNumberFormat="1" applyFont="1" applyFill="1" applyAlignment="1"/>
    <xf numFmtId="0" fontId="38" fillId="0" borderId="5" xfId="0" applyFont="1" applyFill="1" applyBorder="1"/>
    <xf numFmtId="14" fontId="250" fillId="0" borderId="51" xfId="0" applyNumberFormat="1" applyFont="1" applyFill="1" applyBorder="1" applyAlignment="1">
      <alignment horizontal="center" vertical="center" wrapText="1"/>
    </xf>
    <xf numFmtId="174" fontId="250" fillId="0" borderId="0" xfId="0" applyNumberFormat="1" applyFont="1" applyFill="1" applyAlignment="1">
      <alignment horizontal="right" wrapText="1"/>
    </xf>
    <xf numFmtId="174" fontId="250" fillId="0" borderId="53" xfId="0" applyNumberFormat="1" applyFont="1" applyFill="1" applyBorder="1" applyAlignment="1">
      <alignment vertical="top" wrapText="1"/>
    </xf>
    <xf numFmtId="174" fontId="250" fillId="0" borderId="52" xfId="0" applyNumberFormat="1" applyFont="1" applyFill="1" applyBorder="1" applyAlignment="1">
      <alignment vertical="top" wrapText="1"/>
    </xf>
    <xf numFmtId="174" fontId="3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wrapText="1"/>
    </xf>
    <xf numFmtId="174" fontId="250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255" fillId="0" borderId="0" xfId="0" applyFont="1" applyFill="1"/>
    <xf numFmtId="174" fontId="250" fillId="5" borderId="53" xfId="0" applyNumberFormat="1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vertical="top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4" fontId="38" fillId="5" borderId="0" xfId="0" applyNumberFormat="1" applyFont="1" applyFill="1" applyBorder="1" applyAlignment="1">
      <alignment horizontal="center" wrapText="1"/>
    </xf>
    <xf numFmtId="174" fontId="255" fillId="0" borderId="0" xfId="0" applyNumberFormat="1" applyFont="1" applyFill="1" applyBorder="1" applyAlignment="1">
      <alignment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externalLink" Target="externalLinks/externalLink97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externalLink" Target="externalLinks/externalLink98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zoomScaleNormal="100" workbookViewId="0">
      <selection activeCell="G24" sqref="G24"/>
    </sheetView>
  </sheetViews>
  <sheetFormatPr defaultColWidth="9.140625" defaultRowHeight="12.75"/>
  <cols>
    <col min="1" max="1" width="57.7109375" style="65" customWidth="1"/>
    <col min="2" max="2" width="7.7109375" style="65" customWidth="1"/>
    <col min="3" max="3" width="10.28515625" style="65" customWidth="1"/>
    <col min="4" max="4" width="11.42578125" style="65" customWidth="1"/>
    <col min="5" max="16384" width="9.140625" style="2"/>
  </cols>
  <sheetData>
    <row r="1" spans="1:4">
      <c r="A1" s="52" t="s">
        <v>59</v>
      </c>
      <c r="B1" s="3"/>
      <c r="C1" s="3"/>
      <c r="D1" s="3"/>
    </row>
    <row r="2" spans="1:4">
      <c r="A2" s="52" t="s">
        <v>60</v>
      </c>
      <c r="B2" s="3"/>
      <c r="C2" s="3"/>
      <c r="D2" s="3"/>
    </row>
    <row r="3" spans="1:4">
      <c r="A3" s="92" t="s">
        <v>130</v>
      </c>
      <c r="B3" s="4"/>
      <c r="C3" s="4"/>
      <c r="D3" s="4"/>
    </row>
    <row r="4" spans="1:4" ht="13.5" thickBot="1">
      <c r="A4" s="5"/>
      <c r="B4" s="6"/>
      <c r="C4" s="6"/>
      <c r="D4" s="6"/>
    </row>
    <row r="5" spans="1:4">
      <c r="A5" s="7"/>
      <c r="B5" s="3"/>
      <c r="C5" s="3"/>
      <c r="D5" s="3"/>
    </row>
    <row r="6" spans="1:4" ht="25.5">
      <c r="A6" s="8" t="s">
        <v>1</v>
      </c>
      <c r="B6" s="9" t="s">
        <v>47</v>
      </c>
      <c r="C6" s="87" t="s">
        <v>131</v>
      </c>
      <c r="D6" s="104" t="s">
        <v>132</v>
      </c>
    </row>
    <row r="7" spans="1:4" ht="14.1" customHeight="1">
      <c r="A7" s="66" t="s">
        <v>54</v>
      </c>
      <c r="B7" s="11">
        <v>11</v>
      </c>
      <c r="C7" s="67">
        <v>48310426</v>
      </c>
      <c r="D7" s="67">
        <v>41137871</v>
      </c>
    </row>
    <row r="8" spans="1:4" ht="14.1" customHeight="1">
      <c r="A8" s="68" t="s">
        <v>61</v>
      </c>
      <c r="B8" s="12">
        <v>12</v>
      </c>
      <c r="C8" s="69">
        <v>-30184719</v>
      </c>
      <c r="D8" s="69">
        <v>-30480836</v>
      </c>
    </row>
    <row r="9" spans="1:4" ht="14.1" customHeight="1">
      <c r="A9" s="70" t="s">
        <v>62</v>
      </c>
      <c r="B9" s="14"/>
      <c r="C9" s="71">
        <f>C7+C8</f>
        <v>18125707</v>
      </c>
      <c r="D9" s="71">
        <f>D7+D8</f>
        <v>10657035</v>
      </c>
    </row>
    <row r="10" spans="1:4" ht="14.1" customHeight="1">
      <c r="A10" s="72" t="s">
        <v>63</v>
      </c>
      <c r="B10" s="16">
        <v>13</v>
      </c>
      <c r="C10" s="67">
        <v>-1215732</v>
      </c>
      <c r="D10" s="67">
        <v>-1374464</v>
      </c>
    </row>
    <row r="11" spans="1:4" ht="14.1" customHeight="1">
      <c r="A11" s="72" t="s">
        <v>24</v>
      </c>
      <c r="B11" s="16">
        <v>14</v>
      </c>
      <c r="C11" s="67">
        <v>-1598465</v>
      </c>
      <c r="D11" s="67">
        <v>-997412</v>
      </c>
    </row>
    <row r="12" spans="1:4" ht="24.75" customHeight="1">
      <c r="A12" s="72" t="s">
        <v>133</v>
      </c>
      <c r="B12" s="16"/>
      <c r="C12" s="67">
        <v>46884</v>
      </c>
      <c r="D12" s="67">
        <v>-113282</v>
      </c>
    </row>
    <row r="13" spans="1:4" ht="14.1" customHeight="1">
      <c r="A13" s="72" t="s">
        <v>101</v>
      </c>
      <c r="B13" s="16"/>
      <c r="C13" s="67">
        <v>-180690</v>
      </c>
      <c r="D13" s="67">
        <v>2518</v>
      </c>
    </row>
    <row r="14" spans="1:4" ht="14.1" customHeight="1">
      <c r="A14" s="72" t="s">
        <v>102</v>
      </c>
      <c r="B14" s="16">
        <v>15</v>
      </c>
      <c r="C14" s="67">
        <v>3547064</v>
      </c>
      <c r="D14" s="67">
        <v>2814015</v>
      </c>
    </row>
    <row r="15" spans="1:4" ht="14.1" customHeight="1">
      <c r="A15" s="68" t="s">
        <v>103</v>
      </c>
      <c r="B15" s="12">
        <v>15</v>
      </c>
      <c r="C15" s="69">
        <v>-3558220</v>
      </c>
      <c r="D15" s="69">
        <v>-4763093</v>
      </c>
    </row>
    <row r="16" spans="1:4" ht="14.1" customHeight="1">
      <c r="A16" s="70" t="s">
        <v>64</v>
      </c>
      <c r="B16" s="16"/>
      <c r="C16" s="71">
        <f>C9+C10+C11+C13+C14+C15+C12</f>
        <v>15166548</v>
      </c>
      <c r="D16" s="71">
        <f>D9+D10+D11+D13+D14+D15+D12</f>
        <v>6225317</v>
      </c>
    </row>
    <row r="17" spans="1:4" ht="14.1" customHeight="1">
      <c r="A17" s="72" t="s">
        <v>50</v>
      </c>
      <c r="B17" s="16">
        <v>16</v>
      </c>
      <c r="C17" s="67">
        <v>306597</v>
      </c>
      <c r="D17" s="67">
        <v>256581</v>
      </c>
    </row>
    <row r="18" spans="1:4" ht="14.1" customHeight="1">
      <c r="A18" s="72" t="s">
        <v>51</v>
      </c>
      <c r="B18" s="16">
        <v>17</v>
      </c>
      <c r="C18" s="67">
        <v>-879640</v>
      </c>
      <c r="D18" s="67">
        <v>-164101</v>
      </c>
    </row>
    <row r="19" spans="1:4" ht="14.1" customHeight="1">
      <c r="A19" s="73" t="s">
        <v>26</v>
      </c>
      <c r="B19" s="9"/>
      <c r="C19" s="69">
        <v>236062</v>
      </c>
      <c r="D19" s="69">
        <v>-69286</v>
      </c>
    </row>
    <row r="20" spans="1:4" ht="14.1" customHeight="1">
      <c r="A20" s="74" t="s">
        <v>65</v>
      </c>
      <c r="B20" s="18"/>
      <c r="C20" s="75">
        <f>C16+C17+C18+C19</f>
        <v>14829567</v>
      </c>
      <c r="D20" s="75">
        <f>D16+D17+D18+D19</f>
        <v>6248511</v>
      </c>
    </row>
    <row r="21" spans="1:4" ht="14.1" customHeight="1">
      <c r="A21" s="72" t="s">
        <v>49</v>
      </c>
      <c r="B21" s="16"/>
      <c r="C21" s="67">
        <v>-3544842</v>
      </c>
      <c r="D21" s="67">
        <v>-1536472</v>
      </c>
    </row>
    <row r="22" spans="1:4" ht="14.1" customHeight="1">
      <c r="A22" s="76" t="s">
        <v>66</v>
      </c>
      <c r="B22" s="20">
        <v>8</v>
      </c>
      <c r="C22" s="77">
        <f>C20+C21</f>
        <v>11284725</v>
      </c>
      <c r="D22" s="77">
        <v>2510632</v>
      </c>
    </row>
    <row r="23" spans="1:4" ht="14.1" customHeight="1">
      <c r="A23" s="78" t="s">
        <v>67</v>
      </c>
      <c r="B23" s="16"/>
      <c r="C23" s="67">
        <v>0</v>
      </c>
      <c r="D23" s="67">
        <v>0</v>
      </c>
    </row>
    <row r="24" spans="1:4" ht="14.1" customHeight="1">
      <c r="A24" s="76" t="s">
        <v>68</v>
      </c>
      <c r="B24" s="20"/>
      <c r="C24" s="79">
        <f>C22</f>
        <v>11284725</v>
      </c>
      <c r="D24" s="79">
        <f>D22</f>
        <v>2510632</v>
      </c>
    </row>
    <row r="25" spans="1:4" ht="14.1" customHeight="1">
      <c r="A25" s="80"/>
      <c r="B25" s="3"/>
      <c r="C25" s="81"/>
      <c r="D25" s="81"/>
    </row>
    <row r="26" spans="1:4" ht="14.1" customHeight="1">
      <c r="A26" s="82" t="s">
        <v>55</v>
      </c>
      <c r="B26" s="23"/>
      <c r="C26" s="90">
        <f>C24/1000</f>
        <v>11284.725</v>
      </c>
      <c r="D26" s="90">
        <f>D24/1000</f>
        <v>2510.6320000000001</v>
      </c>
    </row>
    <row r="27" spans="1:4" ht="14.1" customHeight="1">
      <c r="A27" s="21"/>
      <c r="B27" s="3"/>
      <c r="C27" s="3"/>
      <c r="D27" s="3"/>
    </row>
    <row r="28" spans="1:4" ht="14.1" customHeight="1">
      <c r="A28" s="24" t="s">
        <v>27</v>
      </c>
      <c r="B28" s="3"/>
      <c r="C28" s="3"/>
      <c r="D28" s="3"/>
    </row>
    <row r="29" spans="1:4" ht="14.1" customHeight="1">
      <c r="A29" s="24"/>
      <c r="B29" s="3"/>
      <c r="C29" s="25"/>
      <c r="D29" s="3"/>
    </row>
    <row r="30" spans="1:4" ht="14.1" customHeight="1">
      <c r="A30" s="24"/>
      <c r="B30" s="3"/>
      <c r="C30" s="3"/>
      <c r="D30" s="3"/>
    </row>
    <row r="31" spans="1:4" ht="14.1" customHeight="1">
      <c r="A31" s="21"/>
      <c r="B31" s="3"/>
      <c r="C31" s="3"/>
      <c r="D31" s="3"/>
    </row>
    <row r="32" spans="1:4" ht="14.1" customHeight="1">
      <c r="A32" s="21" t="s">
        <v>22</v>
      </c>
      <c r="B32" s="3"/>
      <c r="C32" s="3" t="s">
        <v>104</v>
      </c>
      <c r="D32" s="3"/>
    </row>
    <row r="33" spans="1:4" ht="14.1" customHeight="1">
      <c r="A33" s="21"/>
      <c r="B33" s="3"/>
      <c r="C33" s="3"/>
      <c r="D33" s="3"/>
    </row>
    <row r="34" spans="1:4" ht="14.1" customHeight="1">
      <c r="A34" s="21"/>
      <c r="B34" s="3"/>
      <c r="C34" s="3"/>
      <c r="D34" s="3"/>
    </row>
    <row r="35" spans="1:4" ht="14.1" customHeight="1">
      <c r="A35" s="21" t="s">
        <v>23</v>
      </c>
      <c r="B35" s="3"/>
      <c r="C35" s="3" t="s">
        <v>105</v>
      </c>
      <c r="D35" s="3"/>
    </row>
    <row r="36" spans="1:4" ht="15" customHeight="1"/>
    <row r="37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9"/>
  <sheetViews>
    <sheetView tabSelected="1" topLeftCell="A4" zoomScaleNormal="100" workbookViewId="0">
      <selection activeCell="C25" sqref="C25"/>
    </sheetView>
  </sheetViews>
  <sheetFormatPr defaultColWidth="9.140625" defaultRowHeight="12.75"/>
  <cols>
    <col min="1" max="1" width="44.140625" style="65" customWidth="1"/>
    <col min="2" max="2" width="7.7109375" style="65" customWidth="1"/>
    <col min="3" max="3" width="11.7109375" style="65" customWidth="1"/>
    <col min="4" max="4" width="12.42578125" style="65" customWidth="1"/>
    <col min="5" max="16384" width="9.140625" style="2"/>
  </cols>
  <sheetData>
    <row r="1" spans="1:4">
      <c r="A1" s="52" t="s">
        <v>59</v>
      </c>
      <c r="B1" s="3"/>
      <c r="C1" s="3"/>
      <c r="D1" s="3"/>
    </row>
    <row r="2" spans="1:4">
      <c r="A2" s="52" t="s">
        <v>69</v>
      </c>
      <c r="B2" s="3"/>
      <c r="C2" s="3"/>
      <c r="D2" s="3"/>
    </row>
    <row r="3" spans="1:4">
      <c r="A3" s="92" t="s">
        <v>134</v>
      </c>
      <c r="B3" s="4"/>
      <c r="C3" s="4"/>
      <c r="D3" s="4"/>
    </row>
    <row r="4" spans="1:4" ht="13.5" customHeight="1" thickBot="1">
      <c r="A4" s="26"/>
      <c r="B4" s="27"/>
      <c r="C4" s="27"/>
      <c r="D4" s="27"/>
    </row>
    <row r="5" spans="1:4">
      <c r="A5" s="28"/>
      <c r="B5" s="3"/>
      <c r="C5" s="3"/>
      <c r="D5" s="3"/>
    </row>
    <row r="6" spans="1:4" ht="25.5">
      <c r="A6" s="8" t="s">
        <v>1</v>
      </c>
      <c r="B6" s="9" t="s">
        <v>47</v>
      </c>
      <c r="C6" s="87" t="s">
        <v>131</v>
      </c>
      <c r="D6" s="104" t="s">
        <v>106</v>
      </c>
    </row>
    <row r="7" spans="1:4" ht="14.1" customHeight="1">
      <c r="A7" s="17" t="s">
        <v>2</v>
      </c>
      <c r="B7" s="11"/>
      <c r="C7" s="29"/>
      <c r="D7" s="29"/>
    </row>
    <row r="8" spans="1:4" ht="14.1" customHeight="1">
      <c r="A8" s="17" t="s">
        <v>3</v>
      </c>
      <c r="B8" s="11"/>
      <c r="C8" s="29"/>
      <c r="D8" s="29"/>
    </row>
    <row r="9" spans="1:4" ht="14.1" customHeight="1">
      <c r="A9" s="46" t="s">
        <v>70</v>
      </c>
      <c r="B9" s="11">
        <v>4</v>
      </c>
      <c r="C9" s="30">
        <v>16919372</v>
      </c>
      <c r="D9" s="94">
        <v>3962684</v>
      </c>
    </row>
    <row r="10" spans="1:4" ht="14.1" customHeight="1">
      <c r="A10" s="46" t="s">
        <v>107</v>
      </c>
      <c r="B10" s="11"/>
      <c r="C10" s="30">
        <v>3032202</v>
      </c>
      <c r="D10" s="94">
        <v>3032202</v>
      </c>
    </row>
    <row r="11" spans="1:4" ht="14.1" customHeight="1">
      <c r="A11" s="46" t="s">
        <v>71</v>
      </c>
      <c r="B11" s="11"/>
      <c r="C11" s="30"/>
      <c r="D11" s="94"/>
    </row>
    <row r="12" spans="1:4" ht="14.1" customHeight="1">
      <c r="A12" s="46" t="s">
        <v>72</v>
      </c>
      <c r="B12" s="11">
        <v>5</v>
      </c>
      <c r="C12" s="30">
        <v>931399</v>
      </c>
      <c r="D12" s="94">
        <v>520643</v>
      </c>
    </row>
    <row r="13" spans="1:4" ht="14.1" customHeight="1">
      <c r="A13" s="46" t="s">
        <v>4</v>
      </c>
      <c r="B13" s="11"/>
      <c r="C13" s="30">
        <v>4272101</v>
      </c>
      <c r="D13" s="94">
        <v>316</v>
      </c>
    </row>
    <row r="14" spans="1:4" ht="14.1" customHeight="1">
      <c r="A14" s="83" t="s">
        <v>73</v>
      </c>
      <c r="B14" s="16"/>
      <c r="C14" s="35"/>
      <c r="D14" s="95">
        <v>5000</v>
      </c>
    </row>
    <row r="15" spans="1:4" ht="14.1" customHeight="1">
      <c r="A15" s="83" t="s">
        <v>108</v>
      </c>
      <c r="B15" s="16"/>
      <c r="C15" s="35">
        <v>48377</v>
      </c>
      <c r="D15" s="95">
        <v>51137</v>
      </c>
    </row>
    <row r="16" spans="1:4" ht="14.1" customHeight="1">
      <c r="A16" s="46" t="s">
        <v>74</v>
      </c>
      <c r="B16" s="11"/>
      <c r="C16" s="30">
        <v>3507694</v>
      </c>
      <c r="D16" s="94">
        <v>203309</v>
      </c>
    </row>
    <row r="17" spans="1:4" ht="14.1" customHeight="1">
      <c r="A17" s="46" t="s">
        <v>109</v>
      </c>
      <c r="B17" s="11"/>
      <c r="C17" s="30">
        <v>1936750</v>
      </c>
      <c r="D17" s="94">
        <v>1315800</v>
      </c>
    </row>
    <row r="18" spans="1:4" ht="14.1" customHeight="1">
      <c r="A18" s="46" t="s">
        <v>78</v>
      </c>
      <c r="B18" s="11"/>
      <c r="C18" s="30">
        <v>94926</v>
      </c>
      <c r="D18" s="94"/>
    </row>
    <row r="19" spans="1:4" ht="14.1" customHeight="1">
      <c r="A19" s="46" t="s">
        <v>75</v>
      </c>
      <c r="B19" s="11"/>
      <c r="C19" s="30">
        <v>11702</v>
      </c>
      <c r="D19" s="94">
        <v>16411</v>
      </c>
    </row>
    <row r="20" spans="1:4" ht="14.1" customHeight="1">
      <c r="A20" s="31"/>
      <c r="B20" s="32"/>
      <c r="C20" s="33">
        <f>C9+C10+C11+C12+C13+C14+C15+C16+C17+C19+C18</f>
        <v>30754523</v>
      </c>
      <c r="D20" s="96">
        <f>D9+D10+D11+D12+D13+D14+D15+D16+D17+D19</f>
        <v>9107502</v>
      </c>
    </row>
    <row r="21" spans="1:4" ht="14.1" customHeight="1">
      <c r="A21" s="34" t="s">
        <v>6</v>
      </c>
      <c r="B21" s="11"/>
      <c r="C21" s="30"/>
      <c r="D21" s="94"/>
    </row>
    <row r="22" spans="1:4" ht="14.1" customHeight="1">
      <c r="A22" s="99" t="s">
        <v>112</v>
      </c>
      <c r="B22" s="100">
        <v>6</v>
      </c>
      <c r="C22" s="94">
        <v>3908898</v>
      </c>
      <c r="D22" s="94">
        <v>714282</v>
      </c>
    </row>
    <row r="23" spans="1:4" ht="14.1" customHeight="1">
      <c r="A23" s="99" t="s">
        <v>75</v>
      </c>
      <c r="B23" s="100">
        <v>10</v>
      </c>
      <c r="C23" s="118">
        <v>6040959</v>
      </c>
      <c r="D23" s="94">
        <v>6023261</v>
      </c>
    </row>
    <row r="24" spans="1:4" ht="14.1" customHeight="1">
      <c r="A24" s="99" t="s">
        <v>7</v>
      </c>
      <c r="B24" s="100"/>
      <c r="C24" s="111">
        <v>2479846</v>
      </c>
      <c r="D24" s="94">
        <v>1608826</v>
      </c>
    </row>
    <row r="25" spans="1:4" ht="14.1" customHeight="1">
      <c r="A25" s="83" t="s">
        <v>8</v>
      </c>
      <c r="B25" s="16"/>
      <c r="C25" s="37">
        <v>263780</v>
      </c>
      <c r="D25" s="95">
        <v>143111</v>
      </c>
    </row>
    <row r="26" spans="1:4" ht="14.1" customHeight="1">
      <c r="A26" s="46" t="s">
        <v>76</v>
      </c>
      <c r="B26" s="11"/>
      <c r="C26" s="118">
        <v>71773</v>
      </c>
      <c r="D26" s="94">
        <v>431523</v>
      </c>
    </row>
    <row r="27" spans="1:4" ht="14.1" customHeight="1">
      <c r="A27" s="46" t="s">
        <v>110</v>
      </c>
      <c r="B27" s="11"/>
      <c r="C27" s="30">
        <v>721560</v>
      </c>
      <c r="D27" s="94">
        <v>187940</v>
      </c>
    </row>
    <row r="28" spans="1:4" ht="14.1" customHeight="1">
      <c r="A28" s="46" t="s">
        <v>111</v>
      </c>
      <c r="B28" s="11"/>
      <c r="C28" s="118">
        <v>33503</v>
      </c>
      <c r="D28" s="94">
        <v>25287</v>
      </c>
    </row>
    <row r="29" spans="1:4" ht="14.1" customHeight="1">
      <c r="A29" s="46" t="s">
        <v>108</v>
      </c>
      <c r="B29" s="11">
        <v>6</v>
      </c>
      <c r="C29" s="30">
        <v>4810493</v>
      </c>
      <c r="D29" s="94">
        <v>2974963</v>
      </c>
    </row>
    <row r="30" spans="1:4" ht="14.1" customHeight="1">
      <c r="A30" s="46" t="s">
        <v>98</v>
      </c>
      <c r="B30" s="11"/>
      <c r="C30" s="30"/>
      <c r="D30" s="94"/>
    </row>
    <row r="31" spans="1:4" ht="14.1" customHeight="1">
      <c r="A31" s="46" t="s">
        <v>113</v>
      </c>
      <c r="B31" s="11"/>
      <c r="C31" s="30">
        <v>6190</v>
      </c>
      <c r="D31" s="94">
        <v>189789</v>
      </c>
    </row>
    <row r="32" spans="1:4" ht="14.1" customHeight="1">
      <c r="A32" s="46" t="s">
        <v>114</v>
      </c>
      <c r="B32" s="11"/>
      <c r="C32" s="30">
        <v>1821622</v>
      </c>
      <c r="D32" s="94">
        <v>1697916</v>
      </c>
    </row>
    <row r="33" spans="1:4" ht="14.1" customHeight="1">
      <c r="A33" s="83" t="s">
        <v>5</v>
      </c>
      <c r="B33" s="16"/>
      <c r="C33" s="35"/>
      <c r="D33" s="95"/>
    </row>
    <row r="34" spans="1:4" ht="14.1" customHeight="1">
      <c r="A34" s="46" t="s">
        <v>74</v>
      </c>
      <c r="B34" s="11"/>
      <c r="C34" s="30">
        <v>1563963</v>
      </c>
      <c r="D34" s="94">
        <v>588722</v>
      </c>
    </row>
    <row r="35" spans="1:4" ht="14.1" customHeight="1">
      <c r="A35" s="84"/>
      <c r="B35" s="32"/>
      <c r="C35" s="33">
        <f>C22+C23+C24+C25+C26+C27+C28+C29+C30+C31+C32+C33+C34</f>
        <v>21722587</v>
      </c>
      <c r="D35" s="96">
        <f>D22+D23+D24+D25+D26+D27+D28+D29+D30+D31+D32+D33+D34</f>
        <v>14585620</v>
      </c>
    </row>
    <row r="36" spans="1:4" ht="14.1" customHeight="1">
      <c r="A36" s="31" t="s">
        <v>9</v>
      </c>
      <c r="B36" s="20"/>
      <c r="C36" s="36">
        <f>C20+C35</f>
        <v>52477110</v>
      </c>
      <c r="D36" s="97">
        <f>D20+D35</f>
        <v>23693122</v>
      </c>
    </row>
    <row r="37" spans="1:4" ht="14.1" customHeight="1">
      <c r="A37" s="17"/>
      <c r="B37" s="15"/>
      <c r="C37" s="35"/>
      <c r="D37" s="95"/>
    </row>
    <row r="38" spans="1:4" ht="14.1" customHeight="1">
      <c r="A38" s="17" t="s">
        <v>10</v>
      </c>
      <c r="B38" s="10"/>
      <c r="C38" s="30"/>
      <c r="D38" s="94"/>
    </row>
    <row r="39" spans="1:4" ht="14.1" customHeight="1">
      <c r="A39" s="46" t="s">
        <v>11</v>
      </c>
      <c r="B39" s="11">
        <v>8</v>
      </c>
      <c r="C39" s="30">
        <v>3873780</v>
      </c>
      <c r="D39" s="94">
        <v>3873780</v>
      </c>
    </row>
    <row r="40" spans="1:4" ht="14.1" customHeight="1">
      <c r="A40" s="46" t="s">
        <v>0</v>
      </c>
      <c r="B40" s="11"/>
      <c r="C40" s="30">
        <v>0</v>
      </c>
      <c r="D40" s="94">
        <v>0</v>
      </c>
    </row>
    <row r="41" spans="1:4" ht="14.1" customHeight="1">
      <c r="A41" s="83" t="s">
        <v>77</v>
      </c>
      <c r="B41" s="16">
        <v>8</v>
      </c>
      <c r="C41" s="35">
        <v>12515906</v>
      </c>
      <c r="D41" s="94">
        <v>10731181</v>
      </c>
    </row>
    <row r="42" spans="1:4" ht="14.1" customHeight="1">
      <c r="A42" s="19" t="s">
        <v>12</v>
      </c>
      <c r="B42" s="20"/>
      <c r="C42" s="36">
        <f>C39+C41</f>
        <v>16389686</v>
      </c>
      <c r="D42" s="97">
        <f>D39+D41</f>
        <v>14604961</v>
      </c>
    </row>
    <row r="43" spans="1:4" ht="14.1" customHeight="1">
      <c r="A43" s="13"/>
      <c r="B43" s="14"/>
      <c r="C43" s="37"/>
      <c r="D43" s="98"/>
    </row>
    <row r="44" spans="1:4" ht="14.1" customHeight="1">
      <c r="A44" s="17" t="s">
        <v>13</v>
      </c>
      <c r="B44" s="11"/>
      <c r="C44" s="30"/>
      <c r="D44" s="94"/>
    </row>
    <row r="45" spans="1:4" ht="14.1" customHeight="1">
      <c r="A45" s="99" t="s">
        <v>116</v>
      </c>
      <c r="B45" s="100"/>
      <c r="C45" s="95">
        <v>79639</v>
      </c>
      <c r="D45" s="95">
        <v>79639</v>
      </c>
    </row>
    <row r="46" spans="1:4" ht="14.1" customHeight="1">
      <c r="A46" s="99" t="s">
        <v>115</v>
      </c>
      <c r="B46" s="100"/>
      <c r="C46" s="95">
        <v>3446551</v>
      </c>
      <c r="D46" s="95">
        <v>3446551</v>
      </c>
    </row>
    <row r="47" spans="1:4" ht="14.1" customHeight="1">
      <c r="A47" s="99" t="s">
        <v>78</v>
      </c>
      <c r="B47" s="100"/>
      <c r="C47" s="95">
        <v>357590</v>
      </c>
      <c r="D47" s="95">
        <v>357590</v>
      </c>
    </row>
    <row r="48" spans="1:4" ht="14.1" customHeight="1">
      <c r="A48" s="99" t="s">
        <v>135</v>
      </c>
      <c r="B48" s="100">
        <v>9</v>
      </c>
      <c r="C48" s="95">
        <v>2258369</v>
      </c>
      <c r="D48" s="95"/>
    </row>
    <row r="49" spans="1:4" ht="14.1" customHeight="1">
      <c r="A49" s="99" t="s">
        <v>136</v>
      </c>
      <c r="B49" s="100"/>
      <c r="C49" s="95">
        <v>20000000</v>
      </c>
      <c r="D49" s="95"/>
    </row>
    <row r="50" spans="1:4" ht="14.1" customHeight="1">
      <c r="A50" s="19"/>
      <c r="B50" s="32"/>
      <c r="C50" s="33">
        <f>C45+C46+C47+C48+C49</f>
        <v>26142149</v>
      </c>
      <c r="D50" s="96">
        <f>D45+D46+D47</f>
        <v>3883780</v>
      </c>
    </row>
    <row r="51" spans="1:4" ht="14.1" customHeight="1">
      <c r="A51" s="17" t="s">
        <v>14</v>
      </c>
      <c r="B51" s="11"/>
      <c r="C51" s="94"/>
      <c r="D51" s="94"/>
    </row>
    <row r="52" spans="1:4" ht="14.1" customHeight="1">
      <c r="A52" s="17" t="s">
        <v>117</v>
      </c>
      <c r="B52" s="11">
        <v>10</v>
      </c>
      <c r="C52" s="94">
        <v>1108193</v>
      </c>
      <c r="D52" s="94">
        <v>494430</v>
      </c>
    </row>
    <row r="53" spans="1:4" ht="14.1" customHeight="1">
      <c r="A53" s="99" t="s">
        <v>17</v>
      </c>
      <c r="B53" s="100">
        <v>10</v>
      </c>
      <c r="C53" s="95">
        <v>3251316</v>
      </c>
      <c r="D53" s="95">
        <v>4125274</v>
      </c>
    </row>
    <row r="54" spans="1:4" ht="14.1" customHeight="1">
      <c r="A54" s="99" t="s">
        <v>118</v>
      </c>
      <c r="B54" s="100">
        <v>10</v>
      </c>
      <c r="C54" s="95">
        <v>264931</v>
      </c>
      <c r="D54" s="95">
        <v>139632</v>
      </c>
    </row>
    <row r="55" spans="1:4" ht="14.1" customHeight="1">
      <c r="A55" s="99" t="s">
        <v>136</v>
      </c>
      <c r="B55" s="100">
        <v>10</v>
      </c>
      <c r="C55" s="95">
        <v>637778</v>
      </c>
      <c r="D55" s="95"/>
    </row>
    <row r="56" spans="1:4" ht="14.1" customHeight="1">
      <c r="A56" s="99" t="s">
        <v>15</v>
      </c>
      <c r="B56" s="100">
        <v>9</v>
      </c>
      <c r="C56" s="95">
        <v>4221911</v>
      </c>
      <c r="D56" s="95"/>
    </row>
    <row r="57" spans="1:4" ht="14.1" customHeight="1">
      <c r="A57" s="46" t="s">
        <v>79</v>
      </c>
      <c r="B57" s="11"/>
      <c r="C57" s="95"/>
      <c r="D57" s="95"/>
    </row>
    <row r="58" spans="1:4" ht="24.75" customHeight="1">
      <c r="A58" s="83" t="s">
        <v>119</v>
      </c>
      <c r="B58" s="16"/>
      <c r="C58" s="95">
        <v>457709</v>
      </c>
      <c r="D58" s="95">
        <v>438023</v>
      </c>
    </row>
    <row r="59" spans="1:4" ht="14.1" customHeight="1">
      <c r="A59" s="83" t="s">
        <v>97</v>
      </c>
      <c r="B59" s="16">
        <v>10</v>
      </c>
      <c r="C59" s="95">
        <v>3437</v>
      </c>
      <c r="D59" s="95">
        <v>7022</v>
      </c>
    </row>
    <row r="60" spans="1:4" ht="14.1" customHeight="1">
      <c r="A60" s="83" t="s">
        <v>16</v>
      </c>
      <c r="B60" s="16"/>
      <c r="C60" s="95"/>
      <c r="D60" s="35">
        <v>0</v>
      </c>
    </row>
    <row r="61" spans="1:4" ht="14.1" customHeight="1">
      <c r="A61" s="19"/>
      <c r="B61" s="32"/>
      <c r="C61" s="96">
        <f>C52+C53+C54+C56+C57+C58+C59+C60+C55</f>
        <v>9945275</v>
      </c>
      <c r="D61" s="33">
        <f>D52+D53+D54+D58+D59</f>
        <v>5204381</v>
      </c>
    </row>
    <row r="62" spans="1:4" ht="14.1" customHeight="1">
      <c r="A62" s="19" t="s">
        <v>18</v>
      </c>
      <c r="B62" s="20"/>
      <c r="C62" s="36">
        <f>C50+C61</f>
        <v>36087424</v>
      </c>
      <c r="D62" s="36">
        <f>D50+D61</f>
        <v>9088161</v>
      </c>
    </row>
    <row r="63" spans="1:4" ht="14.1" customHeight="1">
      <c r="A63" s="19" t="s">
        <v>19</v>
      </c>
      <c r="B63" s="20"/>
      <c r="C63" s="36">
        <f>C42+C62</f>
        <v>52477110</v>
      </c>
      <c r="D63" s="36">
        <f>D42+D62</f>
        <v>23693122</v>
      </c>
    </row>
    <row r="64" spans="1:4" ht="14.1" customHeight="1">
      <c r="A64" s="21"/>
      <c r="B64" s="3"/>
      <c r="C64" s="22">
        <v>1</v>
      </c>
      <c r="D64" s="22">
        <v>0</v>
      </c>
    </row>
    <row r="65" spans="1:4" ht="14.1" customHeight="1">
      <c r="A65" s="85" t="s">
        <v>20</v>
      </c>
      <c r="B65" s="38"/>
      <c r="C65" s="39">
        <v>1000000</v>
      </c>
      <c r="D65" s="39">
        <v>1000000</v>
      </c>
    </row>
    <row r="66" spans="1:4" ht="14.1" customHeight="1">
      <c r="A66" s="40" t="s">
        <v>21</v>
      </c>
      <c r="B66" s="41">
        <v>8</v>
      </c>
      <c r="C66" s="91">
        <f>C42/1000</f>
        <v>16389.686000000002</v>
      </c>
      <c r="D66" s="91">
        <f>D42/1000</f>
        <v>14604.960999999999</v>
      </c>
    </row>
    <row r="67" spans="1:4" ht="14.1" customHeight="1">
      <c r="A67" s="21"/>
      <c r="B67" s="3"/>
      <c r="C67" s="3"/>
      <c r="D67" s="3"/>
    </row>
    <row r="68" spans="1:4" ht="14.1" customHeight="1">
      <c r="A68" s="21"/>
      <c r="B68" s="3"/>
      <c r="C68" s="22">
        <f>C36-C63</f>
        <v>0</v>
      </c>
      <c r="D68" s="3"/>
    </row>
    <row r="69" spans="1:4" ht="14.1" customHeight="1">
      <c r="A69" s="21" t="s">
        <v>22</v>
      </c>
      <c r="B69" s="3"/>
      <c r="C69" s="3" t="s">
        <v>104</v>
      </c>
      <c r="D69" s="3"/>
    </row>
    <row r="70" spans="1:4" ht="14.1" customHeight="1">
      <c r="A70" s="21"/>
      <c r="B70" s="3"/>
      <c r="C70" s="3"/>
      <c r="D70" s="3"/>
    </row>
    <row r="71" spans="1:4" ht="14.1" customHeight="1">
      <c r="A71" s="21"/>
      <c r="B71" s="3"/>
      <c r="C71" s="3"/>
      <c r="D71" s="3"/>
    </row>
    <row r="72" spans="1:4" ht="14.1" customHeight="1">
      <c r="A72" s="21" t="s">
        <v>23</v>
      </c>
      <c r="B72" s="3"/>
      <c r="C72" s="3" t="s">
        <v>105</v>
      </c>
      <c r="D72" s="3"/>
    </row>
    <row r="73" spans="1:4" ht="12" customHeight="1"/>
    <row r="74" spans="1:4" ht="12" customHeight="1"/>
    <row r="75" spans="1:4" ht="12" customHeight="1"/>
    <row r="76" spans="1:4" ht="12" customHeight="1"/>
    <row r="77" spans="1:4" ht="12" customHeight="1"/>
    <row r="78" spans="1:4" ht="12" customHeight="1"/>
    <row r="79" spans="1:4" ht="12" customHeight="1"/>
    <row r="80" spans="1: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33.75" customHeight="1"/>
    <row r="169" ht="12.75" customHeight="1"/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workbookViewId="0">
      <selection activeCell="B25" sqref="B25"/>
    </sheetView>
  </sheetViews>
  <sheetFormatPr defaultColWidth="9.140625" defaultRowHeight="12.75"/>
  <cols>
    <col min="1" max="1" width="45.7109375" style="65" customWidth="1"/>
    <col min="2" max="2" width="5.7109375" style="65" customWidth="1"/>
    <col min="3" max="3" width="12.7109375" style="65" customWidth="1"/>
    <col min="4" max="4" width="15.7109375" style="65" customWidth="1"/>
    <col min="5" max="5" width="11.7109375" style="65" customWidth="1"/>
    <col min="6" max="8" width="12.5703125" style="1" customWidth="1"/>
    <col min="9" max="16384" width="9.140625" style="1"/>
  </cols>
  <sheetData>
    <row r="1" spans="1:6">
      <c r="A1" s="52" t="s">
        <v>59</v>
      </c>
      <c r="B1" s="52"/>
      <c r="C1" s="52"/>
      <c r="D1" s="52"/>
      <c r="E1" s="52"/>
    </row>
    <row r="2" spans="1:6">
      <c r="A2" s="52" t="s">
        <v>90</v>
      </c>
      <c r="B2" s="52"/>
      <c r="C2" s="52"/>
      <c r="D2" s="52"/>
      <c r="E2" s="52"/>
    </row>
    <row r="3" spans="1:6">
      <c r="A3" s="92" t="s">
        <v>130</v>
      </c>
      <c r="B3" s="43"/>
      <c r="C3" s="43"/>
      <c r="D3" s="4"/>
      <c r="E3" s="4"/>
    </row>
    <row r="4" spans="1:6" ht="13.5" thickBot="1">
      <c r="A4" s="44"/>
      <c r="B4" s="6"/>
      <c r="C4" s="6"/>
      <c r="D4" s="6"/>
      <c r="E4" s="6"/>
    </row>
    <row r="5" spans="1:6">
      <c r="A5" s="53"/>
      <c r="B5" s="53"/>
      <c r="C5" s="53"/>
      <c r="D5" s="53"/>
      <c r="E5" s="53"/>
    </row>
    <row r="6" spans="1:6" ht="25.5">
      <c r="A6" s="8" t="s">
        <v>1</v>
      </c>
      <c r="B6" s="54" t="s">
        <v>47</v>
      </c>
      <c r="C6" s="54" t="s">
        <v>10</v>
      </c>
      <c r="D6" s="54" t="s">
        <v>77</v>
      </c>
      <c r="E6" s="54" t="s">
        <v>91</v>
      </c>
    </row>
    <row r="7" spans="1:6" ht="14.1" customHeight="1">
      <c r="A7" s="55"/>
      <c r="B7" s="56"/>
      <c r="C7" s="57"/>
      <c r="D7" s="57"/>
      <c r="E7" s="57"/>
    </row>
    <row r="8" spans="1:6" ht="14.1" customHeight="1">
      <c r="A8" s="19" t="s">
        <v>121</v>
      </c>
      <c r="B8" s="19"/>
      <c r="C8" s="58">
        <v>3873780</v>
      </c>
      <c r="D8" s="58">
        <v>9019142</v>
      </c>
      <c r="E8" s="58">
        <f>C8+D8</f>
        <v>12892922</v>
      </c>
    </row>
    <row r="9" spans="1:6" ht="14.1" customHeight="1">
      <c r="A9" s="13"/>
      <c r="B9" s="13"/>
      <c r="C9" s="59"/>
      <c r="D9" s="59"/>
      <c r="E9" s="59"/>
    </row>
    <row r="10" spans="1:6" ht="14.1" customHeight="1">
      <c r="A10" s="15" t="s">
        <v>48</v>
      </c>
      <c r="B10" s="15"/>
      <c r="C10" s="60">
        <v>0</v>
      </c>
      <c r="D10" s="60">
        <v>4712039</v>
      </c>
      <c r="E10" s="60">
        <f>D10</f>
        <v>4712039</v>
      </c>
    </row>
    <row r="11" spans="1:6" ht="14.1" customHeight="1">
      <c r="A11" s="15" t="s">
        <v>93</v>
      </c>
      <c r="B11" s="15"/>
      <c r="C11" s="60"/>
      <c r="D11" s="60"/>
      <c r="E11" s="60"/>
    </row>
    <row r="12" spans="1:6" ht="14.1" customHeight="1">
      <c r="A12" s="15" t="s">
        <v>92</v>
      </c>
      <c r="B12" s="15"/>
      <c r="C12" s="61">
        <v>0</v>
      </c>
      <c r="D12" s="61">
        <v>-3000000</v>
      </c>
      <c r="E12" s="60">
        <f>D12</f>
        <v>-3000000</v>
      </c>
      <c r="F12" s="89"/>
    </row>
    <row r="13" spans="1:6" ht="14.1" customHeight="1">
      <c r="A13" s="8" t="s">
        <v>99</v>
      </c>
      <c r="B13" s="12"/>
      <c r="C13" s="62">
        <v>0</v>
      </c>
      <c r="D13" s="88"/>
      <c r="E13" s="88">
        <v>0</v>
      </c>
      <c r="F13" s="89"/>
    </row>
    <row r="14" spans="1:6" ht="14.1" customHeight="1">
      <c r="A14" s="15" t="s">
        <v>122</v>
      </c>
      <c r="B14" s="15"/>
      <c r="C14" s="60">
        <v>0</v>
      </c>
      <c r="D14" s="60">
        <f>D10+D12</f>
        <v>1712039</v>
      </c>
      <c r="E14" s="60">
        <f>E10+E12</f>
        <v>1712039</v>
      </c>
      <c r="F14" s="89"/>
    </row>
    <row r="15" spans="1:6" ht="14.1" customHeight="1">
      <c r="A15" s="15"/>
      <c r="B15" s="15"/>
      <c r="C15" s="60"/>
      <c r="D15" s="60"/>
      <c r="E15" s="60"/>
      <c r="F15" s="89"/>
    </row>
    <row r="16" spans="1:6" ht="14.1" customHeight="1">
      <c r="A16" s="19" t="s">
        <v>138</v>
      </c>
      <c r="B16" s="19"/>
      <c r="C16" s="58">
        <v>3873780</v>
      </c>
      <c r="D16" s="58">
        <f>D8+D14</f>
        <v>10731181</v>
      </c>
      <c r="E16" s="58">
        <f>E8+E14</f>
        <v>14604961</v>
      </c>
      <c r="F16" s="89"/>
    </row>
    <row r="17" spans="1:6" ht="14.1" customHeight="1">
      <c r="A17" s="13"/>
      <c r="B17" s="13"/>
      <c r="C17" s="59"/>
      <c r="D17" s="59"/>
      <c r="E17" s="59"/>
      <c r="F17" s="89"/>
    </row>
    <row r="18" spans="1:6" ht="14.1" customHeight="1">
      <c r="A18" s="19" t="s">
        <v>120</v>
      </c>
      <c r="B18" s="13"/>
      <c r="C18" s="59">
        <v>3873780</v>
      </c>
      <c r="D18" s="59">
        <v>10731181</v>
      </c>
      <c r="E18" s="59">
        <f>C18+D18</f>
        <v>14604961</v>
      </c>
    </row>
    <row r="19" spans="1:6" ht="14.1" customHeight="1">
      <c r="A19" s="15" t="s">
        <v>48</v>
      </c>
      <c r="B19" s="15">
        <v>8</v>
      </c>
      <c r="C19" s="60"/>
      <c r="D19" s="60">
        <v>11284725</v>
      </c>
      <c r="E19" s="60">
        <f>C19+D19</f>
        <v>11284725</v>
      </c>
    </row>
    <row r="20" spans="1:6" ht="14.1" customHeight="1">
      <c r="A20" s="15" t="s">
        <v>93</v>
      </c>
      <c r="B20" s="15"/>
      <c r="C20" s="60"/>
      <c r="D20" s="60"/>
      <c r="E20" s="60">
        <v>0</v>
      </c>
    </row>
    <row r="21" spans="1:6" ht="14.1" customHeight="1">
      <c r="A21" s="15" t="s">
        <v>92</v>
      </c>
      <c r="B21" s="15"/>
      <c r="C21" s="61">
        <v>0</v>
      </c>
      <c r="D21" s="61">
        <v>-9500000</v>
      </c>
      <c r="E21" s="60">
        <f>D21</f>
        <v>-9500000</v>
      </c>
    </row>
    <row r="22" spans="1:6" ht="14.1" customHeight="1">
      <c r="A22" s="8" t="s">
        <v>45</v>
      </c>
      <c r="B22" s="12"/>
      <c r="C22" s="62">
        <v>0</v>
      </c>
      <c r="D22" s="62">
        <v>0</v>
      </c>
      <c r="E22" s="62">
        <v>0</v>
      </c>
    </row>
    <row r="23" spans="1:6" ht="14.1" customHeight="1">
      <c r="A23" s="15" t="s">
        <v>46</v>
      </c>
      <c r="B23" s="15"/>
      <c r="C23" s="60">
        <v>0</v>
      </c>
      <c r="D23" s="60">
        <f>D19+D21</f>
        <v>1784725</v>
      </c>
      <c r="E23" s="60">
        <f>D23</f>
        <v>1784725</v>
      </c>
    </row>
    <row r="24" spans="1:6" ht="14.1" customHeight="1">
      <c r="A24" s="15"/>
      <c r="B24" s="15"/>
      <c r="C24" s="60"/>
      <c r="D24" s="60"/>
      <c r="E24" s="60"/>
    </row>
    <row r="25" spans="1:6" ht="20.45" customHeight="1">
      <c r="A25" s="19" t="s">
        <v>137</v>
      </c>
      <c r="B25" s="19"/>
      <c r="C25" s="58">
        <v>3873780</v>
      </c>
      <c r="D25" s="58">
        <f>D18+D23</f>
        <v>12515906</v>
      </c>
      <c r="E25" s="58">
        <f>E18+E23</f>
        <v>16389686</v>
      </c>
    </row>
    <row r="26" spans="1:6" ht="14.1" customHeight="1">
      <c r="A26" s="13"/>
      <c r="B26" s="13"/>
      <c r="C26" s="59"/>
      <c r="D26" s="59"/>
      <c r="E26" s="59"/>
    </row>
    <row r="27" spans="1:6" ht="14.1" customHeight="1">
      <c r="A27" s="13"/>
      <c r="B27" s="13"/>
      <c r="C27" s="59"/>
      <c r="D27" s="59"/>
      <c r="E27" s="59"/>
    </row>
    <row r="28" spans="1:6" ht="14.1" customHeight="1">
      <c r="A28" s="21" t="s">
        <v>22</v>
      </c>
      <c r="B28" s="21"/>
      <c r="C28" s="51"/>
      <c r="D28" s="3" t="s">
        <v>104</v>
      </c>
      <c r="E28" s="59"/>
    </row>
    <row r="29" spans="1:6" ht="14.1" customHeight="1">
      <c r="A29" s="21"/>
      <c r="B29" s="21"/>
      <c r="C29" s="3"/>
      <c r="D29" s="3"/>
      <c r="E29" s="59"/>
    </row>
    <row r="30" spans="1:6" ht="14.1" customHeight="1">
      <c r="A30" s="21"/>
      <c r="B30" s="21"/>
      <c r="C30" s="3"/>
      <c r="D30" s="3"/>
      <c r="E30" s="59"/>
    </row>
    <row r="31" spans="1:6" ht="14.1" customHeight="1">
      <c r="A31" s="21" t="s">
        <v>23</v>
      </c>
      <c r="B31" s="21"/>
      <c r="C31" s="3"/>
      <c r="D31" s="3" t="s">
        <v>105</v>
      </c>
      <c r="E31" s="59"/>
    </row>
    <row r="32" spans="1:6" ht="14.1" customHeight="1">
      <c r="A32" s="13"/>
      <c r="B32" s="13"/>
      <c r="C32" s="64"/>
      <c r="D32" s="64"/>
      <c r="E32" s="64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opLeftCell="A25" workbookViewId="0">
      <selection activeCell="C67" sqref="C67"/>
    </sheetView>
  </sheetViews>
  <sheetFormatPr defaultColWidth="9.140625" defaultRowHeight="12.75"/>
  <cols>
    <col min="1" max="1" width="59.5703125" style="65" customWidth="1"/>
    <col min="2" max="2" width="7.7109375" style="65" customWidth="1"/>
    <col min="3" max="3" width="10.42578125" style="114" customWidth="1"/>
    <col min="4" max="4" width="11.140625" style="114" customWidth="1"/>
    <col min="5" max="16384" width="9.140625" style="63"/>
  </cols>
  <sheetData>
    <row r="1" spans="1:4">
      <c r="A1" s="52" t="s">
        <v>59</v>
      </c>
      <c r="B1" s="21"/>
      <c r="C1" s="101"/>
      <c r="D1" s="101"/>
    </row>
    <row r="2" spans="1:4">
      <c r="A2" s="52" t="s">
        <v>80</v>
      </c>
      <c r="B2" s="21"/>
      <c r="C2" s="101"/>
      <c r="D2" s="101"/>
    </row>
    <row r="3" spans="1:4">
      <c r="A3" s="92" t="s">
        <v>139</v>
      </c>
      <c r="B3" s="43"/>
      <c r="C3" s="102"/>
      <c r="D3" s="102"/>
    </row>
    <row r="4" spans="1:4" ht="6.6" customHeight="1" thickBot="1">
      <c r="A4" s="44"/>
      <c r="B4" s="6"/>
      <c r="C4" s="103"/>
      <c r="D4" s="103"/>
    </row>
    <row r="5" spans="1:4">
      <c r="A5" s="45"/>
      <c r="B5" s="42"/>
      <c r="C5" s="101"/>
      <c r="D5" s="101"/>
    </row>
    <row r="6" spans="1:4" ht="25.5">
      <c r="A6" s="8" t="s">
        <v>1</v>
      </c>
      <c r="B6" s="9" t="s">
        <v>47</v>
      </c>
      <c r="C6" s="104" t="s">
        <v>129</v>
      </c>
      <c r="D6" s="104" t="s">
        <v>140</v>
      </c>
    </row>
    <row r="7" spans="1:4">
      <c r="A7" s="34" t="s">
        <v>28</v>
      </c>
      <c r="B7" s="18"/>
      <c r="C7" s="105"/>
      <c r="D7" s="105"/>
    </row>
    <row r="8" spans="1:4">
      <c r="A8" s="46" t="s">
        <v>81</v>
      </c>
      <c r="B8" s="11"/>
      <c r="C8" s="94">
        <v>14829567</v>
      </c>
      <c r="D8" s="30">
        <v>6248511</v>
      </c>
    </row>
    <row r="9" spans="1:4">
      <c r="A9" s="46" t="s">
        <v>29</v>
      </c>
      <c r="B9" s="11"/>
      <c r="C9" s="94"/>
      <c r="D9" s="30"/>
    </row>
    <row r="10" spans="1:4">
      <c r="A10" s="86" t="s">
        <v>30</v>
      </c>
      <c r="B10" s="11"/>
      <c r="C10" s="94">
        <v>-64555</v>
      </c>
      <c r="D10" s="30">
        <v>-256581</v>
      </c>
    </row>
    <row r="11" spans="1:4">
      <c r="A11" s="86" t="s">
        <v>31</v>
      </c>
      <c r="B11" s="11"/>
      <c r="C11" s="94">
        <v>877203</v>
      </c>
      <c r="D11" s="30">
        <v>164101</v>
      </c>
    </row>
    <row r="12" spans="1:4">
      <c r="A12" s="86" t="s">
        <v>123</v>
      </c>
      <c r="B12" s="11"/>
      <c r="C12" s="94">
        <v>174721</v>
      </c>
      <c r="D12" s="30">
        <v>-2518</v>
      </c>
    </row>
    <row r="13" spans="1:4">
      <c r="A13" s="86" t="s">
        <v>124</v>
      </c>
      <c r="B13" s="11"/>
      <c r="C13" s="94"/>
      <c r="D13" s="30"/>
    </row>
    <row r="14" spans="1:4">
      <c r="A14" s="86" t="s">
        <v>25</v>
      </c>
      <c r="B14" s="11"/>
      <c r="C14" s="94"/>
      <c r="D14" s="30"/>
    </row>
    <row r="15" spans="1:4">
      <c r="A15" s="86" t="s">
        <v>82</v>
      </c>
      <c r="B15" s="11"/>
      <c r="C15" s="94">
        <v>1368132</v>
      </c>
      <c r="D15" s="30">
        <v>467109</v>
      </c>
    </row>
    <row r="16" spans="1:4">
      <c r="A16" s="86" t="s">
        <v>141</v>
      </c>
      <c r="B16" s="11"/>
      <c r="C16" s="94"/>
      <c r="D16" s="30">
        <v>109696</v>
      </c>
    </row>
    <row r="17" spans="1:4">
      <c r="A17" s="86" t="s">
        <v>142</v>
      </c>
      <c r="B17" s="11"/>
      <c r="C17" s="94">
        <v>2760</v>
      </c>
      <c r="D17" s="30">
        <v>2760</v>
      </c>
    </row>
    <row r="18" spans="1:4">
      <c r="A18" s="86" t="s">
        <v>32</v>
      </c>
      <c r="B18" s="11"/>
      <c r="C18" s="94"/>
      <c r="D18" s="30"/>
    </row>
    <row r="19" spans="1:4">
      <c r="A19" s="86" t="s">
        <v>144</v>
      </c>
      <c r="B19" s="11"/>
      <c r="C19" s="94">
        <v>-3585</v>
      </c>
      <c r="D19" s="30">
        <v>-1910</v>
      </c>
    </row>
    <row r="20" spans="1:4">
      <c r="A20" s="86" t="s">
        <v>143</v>
      </c>
      <c r="B20" s="11"/>
      <c r="C20" s="94">
        <v>-46884</v>
      </c>
      <c r="D20" s="30">
        <v>113282</v>
      </c>
    </row>
    <row r="21" spans="1:4">
      <c r="A21" s="86" t="s">
        <v>124</v>
      </c>
      <c r="B21" s="11"/>
      <c r="C21" s="94">
        <v>12466</v>
      </c>
      <c r="D21" s="30">
        <v>-5000</v>
      </c>
    </row>
    <row r="22" spans="1:4">
      <c r="A22" s="86" t="s">
        <v>33</v>
      </c>
      <c r="B22" s="11"/>
      <c r="C22" s="94">
        <v>236062</v>
      </c>
      <c r="D22" s="30">
        <v>69286</v>
      </c>
    </row>
    <row r="23" spans="1:4" ht="25.5">
      <c r="A23" s="47" t="s">
        <v>34</v>
      </c>
      <c r="B23" s="48"/>
      <c r="C23" s="106">
        <f>C8+C9+C10+C11+C12+C13+C14+C15+C18+C22+C17+C19+C20+C21</f>
        <v>17385887</v>
      </c>
      <c r="D23" s="106">
        <f>D8+D10+D11+D12+D13+D14+D15+D18+D22+D16+D17+D19+D20+D21</f>
        <v>6908736</v>
      </c>
    </row>
    <row r="24" spans="1:4">
      <c r="A24" s="46" t="s">
        <v>35</v>
      </c>
      <c r="B24" s="11"/>
      <c r="C24" s="94">
        <v>-452158</v>
      </c>
      <c r="D24" s="30">
        <v>908133</v>
      </c>
    </row>
    <row r="25" spans="1:4">
      <c r="A25" s="46" t="s">
        <v>83</v>
      </c>
      <c r="B25" s="11"/>
      <c r="C25" s="94">
        <v>3157294</v>
      </c>
      <c r="D25" s="30">
        <v>-1352034</v>
      </c>
    </row>
    <row r="26" spans="1:4">
      <c r="A26" s="46" t="s">
        <v>125</v>
      </c>
      <c r="B26" s="11"/>
      <c r="C26" s="94">
        <v>183599</v>
      </c>
      <c r="D26" s="30">
        <v>32113</v>
      </c>
    </row>
    <row r="27" spans="1:4">
      <c r="A27" s="46" t="s">
        <v>36</v>
      </c>
      <c r="B27" s="11"/>
      <c r="C27" s="94">
        <v>-4319561</v>
      </c>
      <c r="D27" s="30">
        <v>-432132</v>
      </c>
    </row>
    <row r="28" spans="1:4">
      <c r="A28" s="46" t="s">
        <v>126</v>
      </c>
      <c r="B28" s="11"/>
      <c r="C28" s="94">
        <v>-21842760</v>
      </c>
      <c r="D28" s="30">
        <v>1215930</v>
      </c>
    </row>
    <row r="29" spans="1:4">
      <c r="A29" s="46" t="s">
        <v>127</v>
      </c>
      <c r="B29" s="11"/>
      <c r="C29" s="94"/>
      <c r="D29" s="30"/>
    </row>
    <row r="30" spans="1:4">
      <c r="A30" s="46" t="s">
        <v>128</v>
      </c>
      <c r="B30" s="11"/>
      <c r="C30" s="94">
        <v>-241850</v>
      </c>
      <c r="D30" s="30">
        <v>-2518</v>
      </c>
    </row>
    <row r="31" spans="1:4">
      <c r="A31" s="46" t="s">
        <v>37</v>
      </c>
      <c r="B31" s="11"/>
      <c r="C31" s="94">
        <v>539532</v>
      </c>
      <c r="D31" s="30">
        <v>157412</v>
      </c>
    </row>
    <row r="32" spans="1:4">
      <c r="A32" s="46" t="s">
        <v>84</v>
      </c>
      <c r="B32" s="11"/>
      <c r="C32" s="94">
        <v>79413</v>
      </c>
      <c r="D32" s="94">
        <v>169311</v>
      </c>
    </row>
    <row r="33" spans="1:4" ht="25.5">
      <c r="A33" s="47" t="s">
        <v>38</v>
      </c>
      <c r="B33" s="48"/>
      <c r="C33" s="115">
        <f>C23+C24+C25+C26+C27+C28+C29+C30+C31+C32</f>
        <v>-5510604</v>
      </c>
      <c r="D33" s="115">
        <f>D24+D25+D26+D27+D28+D29+D30+D31+D32+D23</f>
        <v>7604951</v>
      </c>
    </row>
    <row r="34" spans="1:4">
      <c r="A34" s="83" t="s">
        <v>85</v>
      </c>
      <c r="B34" s="16"/>
      <c r="C34" s="95"/>
      <c r="D34" s="35"/>
    </row>
    <row r="35" spans="1:4">
      <c r="A35" s="83" t="s">
        <v>39</v>
      </c>
      <c r="B35" s="16"/>
      <c r="C35" s="95">
        <v>-3181637</v>
      </c>
      <c r="D35" s="35">
        <v>-1816898</v>
      </c>
    </row>
    <row r="36" spans="1:4">
      <c r="A36" s="83" t="s">
        <v>95</v>
      </c>
      <c r="B36" s="16"/>
      <c r="C36" s="95">
        <v>-239467</v>
      </c>
      <c r="D36" s="35">
        <v>-63931</v>
      </c>
    </row>
    <row r="37" spans="1:4" ht="25.5">
      <c r="A37" s="19" t="s">
        <v>40</v>
      </c>
      <c r="B37" s="49"/>
      <c r="C37" s="107">
        <f>C33+C34+C35+C36</f>
        <v>-8931708</v>
      </c>
      <c r="D37" s="116">
        <f>D33+D35+D36</f>
        <v>5724122</v>
      </c>
    </row>
    <row r="38" spans="1:4">
      <c r="A38" s="10"/>
      <c r="B38" s="11"/>
      <c r="C38" s="94"/>
      <c r="D38" s="30"/>
    </row>
    <row r="39" spans="1:4">
      <c r="A39" s="34" t="s">
        <v>41</v>
      </c>
      <c r="B39" s="50"/>
      <c r="C39" s="94"/>
      <c r="D39" s="30"/>
    </row>
    <row r="40" spans="1:4">
      <c r="A40" s="46" t="s">
        <v>86</v>
      </c>
      <c r="B40" s="11"/>
      <c r="C40" s="94">
        <v>-1283389</v>
      </c>
      <c r="D40" s="30">
        <v>-738255</v>
      </c>
    </row>
    <row r="41" spans="1:4">
      <c r="A41" s="46" t="s">
        <v>87</v>
      </c>
      <c r="B41" s="11"/>
      <c r="C41" s="108">
        <v>44950</v>
      </c>
      <c r="D41" s="117">
        <v>18537</v>
      </c>
    </row>
    <row r="42" spans="1:4">
      <c r="A42" s="46" t="s">
        <v>88</v>
      </c>
      <c r="B42" s="11"/>
      <c r="C42" s="109">
        <v>-1553891</v>
      </c>
      <c r="D42" s="117">
        <v>-581827</v>
      </c>
    </row>
    <row r="43" spans="1:4">
      <c r="A43" s="46" t="s">
        <v>5</v>
      </c>
      <c r="B43" s="11"/>
      <c r="C43" s="110"/>
      <c r="D43" s="30"/>
    </row>
    <row r="44" spans="1:4">
      <c r="A44" s="46" t="s">
        <v>145</v>
      </c>
      <c r="B44" s="11"/>
      <c r="C44" s="110">
        <v>5246</v>
      </c>
      <c r="D44" s="30"/>
    </row>
    <row r="45" spans="1:4">
      <c r="A45" s="46" t="s">
        <v>94</v>
      </c>
      <c r="B45" s="11"/>
      <c r="C45" s="110"/>
      <c r="D45" s="30"/>
    </row>
    <row r="46" spans="1:4">
      <c r="A46" s="46" t="s">
        <v>148</v>
      </c>
      <c r="B46" s="11"/>
      <c r="C46" s="95">
        <v>-34253</v>
      </c>
      <c r="D46" s="35">
        <v>-14920</v>
      </c>
    </row>
    <row r="47" spans="1:4">
      <c r="A47" s="46" t="s">
        <v>146</v>
      </c>
      <c r="B47" s="11"/>
      <c r="C47" s="95">
        <v>-5134220</v>
      </c>
      <c r="D47" s="35"/>
    </row>
    <row r="48" spans="1:4">
      <c r="A48" s="46" t="s">
        <v>147</v>
      </c>
      <c r="B48" s="11"/>
      <c r="C48" s="95">
        <v>1618240</v>
      </c>
      <c r="D48" s="35">
        <v>1533</v>
      </c>
    </row>
    <row r="49" spans="1:4">
      <c r="A49" s="46" t="s">
        <v>56</v>
      </c>
      <c r="B49" s="11"/>
      <c r="C49" s="120">
        <v>181268</v>
      </c>
      <c r="D49" s="35">
        <v>0</v>
      </c>
    </row>
    <row r="50" spans="1:4">
      <c r="A50" s="46" t="s">
        <v>96</v>
      </c>
      <c r="B50" s="11"/>
      <c r="C50" s="95"/>
      <c r="D50" s="35"/>
    </row>
    <row r="51" spans="1:4">
      <c r="A51" s="46" t="s">
        <v>149</v>
      </c>
      <c r="B51" s="16"/>
      <c r="C51" s="95">
        <v>27337</v>
      </c>
      <c r="D51" s="35">
        <v>3899</v>
      </c>
    </row>
    <row r="52" spans="1:4" ht="25.5">
      <c r="A52" s="19" t="s">
        <v>52</v>
      </c>
      <c r="B52" s="49"/>
      <c r="C52" s="107">
        <f>C40+C41+C42+C43+C45+C46+C49+C50+C51+C44+C47+C48</f>
        <v>-6128712</v>
      </c>
      <c r="D52" s="116">
        <f>D40+D41+D42+D43+D45+D46+D49+D50+D51+D48</f>
        <v>-1311033</v>
      </c>
    </row>
    <row r="53" spans="1:4">
      <c r="A53" s="10"/>
      <c r="B53" s="11"/>
      <c r="C53" s="94"/>
      <c r="D53" s="30"/>
    </row>
    <row r="54" spans="1:4">
      <c r="A54" s="34" t="s">
        <v>42</v>
      </c>
      <c r="B54" s="18"/>
      <c r="C54" s="111"/>
      <c r="D54" s="118"/>
    </row>
    <row r="55" spans="1:4">
      <c r="A55" s="10" t="s">
        <v>150</v>
      </c>
      <c r="B55" s="18"/>
      <c r="C55" s="94">
        <v>20000000</v>
      </c>
      <c r="D55" s="118"/>
    </row>
    <row r="56" spans="1:4">
      <c r="A56" s="83" t="s">
        <v>57</v>
      </c>
      <c r="B56" s="16"/>
      <c r="C56" s="95">
        <v>13886900</v>
      </c>
      <c r="D56" s="95">
        <v>7580631</v>
      </c>
    </row>
    <row r="57" spans="1:4">
      <c r="A57" s="83" t="s">
        <v>43</v>
      </c>
      <c r="B57" s="16"/>
      <c r="C57" s="95">
        <v>-9131512</v>
      </c>
      <c r="D57" s="35">
        <v>-9053765</v>
      </c>
    </row>
    <row r="58" spans="1:4">
      <c r="A58" s="83" t="s">
        <v>89</v>
      </c>
      <c r="B58" s="16"/>
      <c r="C58" s="112">
        <v>-9500000</v>
      </c>
      <c r="D58" s="119">
        <v>-3000000</v>
      </c>
    </row>
    <row r="59" spans="1:4">
      <c r="A59" s="19" t="s">
        <v>53</v>
      </c>
      <c r="B59" s="20"/>
      <c r="C59" s="107">
        <f>C56+C57+C58+C55</f>
        <v>15255388</v>
      </c>
      <c r="D59" s="116">
        <f>D56+D57+D58</f>
        <v>-4473134</v>
      </c>
    </row>
    <row r="60" spans="1:4">
      <c r="A60" s="13"/>
      <c r="B60" s="14"/>
      <c r="C60" s="98"/>
      <c r="D60" s="37"/>
    </row>
    <row r="61" spans="1:4">
      <c r="A61" s="46" t="s">
        <v>44</v>
      </c>
      <c r="B61" s="11"/>
      <c r="C61" s="94">
        <f>C37+C52+C59</f>
        <v>194968</v>
      </c>
      <c r="D61" s="30">
        <v>-60045</v>
      </c>
    </row>
    <row r="62" spans="1:4">
      <c r="A62" s="46" t="s">
        <v>33</v>
      </c>
      <c r="B62" s="11"/>
      <c r="C62" s="94">
        <v>-74299</v>
      </c>
      <c r="D62" s="30">
        <v>-34135</v>
      </c>
    </row>
    <row r="63" spans="1:4">
      <c r="A63" s="15" t="s">
        <v>100</v>
      </c>
      <c r="B63" s="16"/>
      <c r="C63" s="95">
        <v>143111</v>
      </c>
      <c r="D63" s="35">
        <v>237291</v>
      </c>
    </row>
    <row r="64" spans="1:4" ht="19.5" customHeight="1">
      <c r="A64" s="19" t="s">
        <v>58</v>
      </c>
      <c r="B64" s="49"/>
      <c r="C64" s="97">
        <v>263780</v>
      </c>
      <c r="D64" s="36">
        <f>D63+D61+D62</f>
        <v>143111</v>
      </c>
    </row>
    <row r="65" spans="1:4" ht="23.25" hidden="1" customHeight="1">
      <c r="A65" s="13"/>
      <c r="B65" s="93"/>
      <c r="C65" s="98"/>
      <c r="D65" s="98">
        <v>720020</v>
      </c>
    </row>
    <row r="66" spans="1:4" hidden="1">
      <c r="A66" s="13"/>
      <c r="B66" s="93"/>
      <c r="C66" s="98"/>
      <c r="D66" s="98"/>
    </row>
    <row r="67" spans="1:4" ht="21.75" customHeight="1">
      <c r="A67" s="45"/>
      <c r="B67" s="42"/>
      <c r="C67" s="94"/>
      <c r="D67" s="94"/>
    </row>
    <row r="68" spans="1:4">
      <c r="A68" s="45"/>
      <c r="B68" s="42"/>
      <c r="C68" s="94"/>
      <c r="D68" s="94"/>
    </row>
    <row r="69" spans="1:4">
      <c r="A69" s="21" t="s">
        <v>22</v>
      </c>
      <c r="B69" s="21"/>
      <c r="C69" s="113" t="s">
        <v>104</v>
      </c>
      <c r="D69" s="94"/>
    </row>
    <row r="70" spans="1:4" ht="29.25" customHeight="1">
      <c r="D70" s="113"/>
    </row>
    <row r="71" spans="1:4" ht="12.75" customHeight="1">
      <c r="A71" s="21" t="s">
        <v>23</v>
      </c>
      <c r="B71" s="21"/>
      <c r="C71" s="113" t="s">
        <v>105</v>
      </c>
      <c r="D71" s="113"/>
    </row>
    <row r="72" spans="1:4" ht="12.75" customHeight="1">
      <c r="A72" s="21"/>
      <c r="B72" s="21"/>
      <c r="C72" s="113"/>
      <c r="D72" s="113"/>
    </row>
    <row r="73" spans="1:4" ht="12.75" customHeight="1">
      <c r="D73" s="113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ОПУ</vt:lpstr>
      <vt:lpstr>Баланс</vt:lpstr>
      <vt:lpstr>ОИК</vt:lpstr>
      <vt:lpstr>ОДДС с изм.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2020-05-12T04:38:01Z</cp:lastPrinted>
  <dcterms:created xsi:type="dcterms:W3CDTF">2014-05-15T07:31:14Z</dcterms:created>
  <dcterms:modified xsi:type="dcterms:W3CDTF">2022-03-01T11:07:41Z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