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ОФП" sheetId="1" r:id="rId1"/>
    <sheet name="ОСД" sheetId="2" r:id="rId2"/>
    <sheet name="ОДДС" sheetId="3" r:id="rId3"/>
    <sheet name="Капитал" sheetId="4" r:id="rId4"/>
  </sheets>
  <calcPr calcId="124519" refMode="R1C1"/>
</workbook>
</file>

<file path=xl/calcChain.xml><?xml version="1.0" encoding="utf-8"?>
<calcChain xmlns="http://schemas.openxmlformats.org/spreadsheetml/2006/main">
  <c r="B7" i="4"/>
  <c r="D40" i="1"/>
  <c r="D43"/>
  <c r="C43"/>
  <c r="C19" l="1"/>
  <c r="B24" i="3" l="1"/>
  <c r="E13" i="4"/>
  <c r="E16" s="1"/>
  <c r="D16"/>
  <c r="D7" s="1"/>
  <c r="C16"/>
  <c r="C35" i="3"/>
  <c r="B35"/>
  <c r="C28" i="1"/>
  <c r="C21"/>
  <c r="C14"/>
  <c r="D14"/>
  <c r="D11" i="4"/>
  <c r="B11"/>
  <c r="E8"/>
  <c r="E9"/>
  <c r="E10"/>
  <c r="C11" l="1"/>
  <c r="C7"/>
  <c r="C22" i="1"/>
  <c r="D10" i="2"/>
  <c r="C10"/>
  <c r="E7" i="4" l="1"/>
  <c r="E11" s="1"/>
  <c r="C40" i="3"/>
  <c r="B40"/>
  <c r="C28"/>
  <c r="B28"/>
  <c r="C24"/>
  <c r="C14"/>
  <c r="C9"/>
  <c r="B14"/>
  <c r="B9"/>
  <c r="D15" i="2"/>
  <c r="D17" s="1"/>
  <c r="C15"/>
  <c r="C17" s="1"/>
  <c r="C44" i="1"/>
  <c r="D44"/>
  <c r="C34"/>
  <c r="D34"/>
  <c r="D28"/>
  <c r="D21"/>
  <c r="D19" i="2" l="1"/>
  <c r="D20"/>
  <c r="C19"/>
  <c r="C20"/>
  <c r="D45" i="1"/>
  <c r="D46" s="1"/>
  <c r="D22"/>
  <c r="B45" i="3"/>
  <c r="B33"/>
  <c r="C33"/>
  <c r="C45"/>
  <c r="B22"/>
  <c r="C22"/>
  <c r="C45" i="1"/>
  <c r="C46" s="1"/>
  <c r="B46" i="3" l="1"/>
  <c r="B48" s="1"/>
  <c r="C46"/>
  <c r="C48" s="1"/>
</calcChain>
</file>

<file path=xl/sharedStrings.xml><?xml version="1.0" encoding="utf-8"?>
<sst xmlns="http://schemas.openxmlformats.org/spreadsheetml/2006/main" count="156" uniqueCount="111">
  <si>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</si>
  <si>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</si>
  <si>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</si>
  <si>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</si>
  <si>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</si>
  <si>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</si>
  <si>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</si>
  <si>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</si>
  <si>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</si>
  <si>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</si>
  <si>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</si>
  <si>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</si>
  <si>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</si>
  <si>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</si>
  <si>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</si>
  <si>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</si>
  <si>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</si>
  <si>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</si>
  <si>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</si>
  <si>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</si>
  <si>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</si>
  <si>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</si>
  <si>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</si>
  <si>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</si>
  <si>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</si>
  <si>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</si>
  <si>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</si>
  <si>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Обязательства по другим налогам</t>
  </si>
  <si>
    <t>Обязательства по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</si>
  <si>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</si>
  <si>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</si>
  <si>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</si>
  <si>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</si>
  <si>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</si>
  <si>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</si>
  <si>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</si>
  <si>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</si>
  <si>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</si>
  <si>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</si>
  <si>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</si>
  <si>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</si>
  <si>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</si>
  <si>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</si>
  <si>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</si>
  <si>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</si>
  <si>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</si>
  <si>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</si>
  <si>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</si>
  <si>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</si>
  <si>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</si>
  <si>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</si>
  <si>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</si>
  <si>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</si>
  <si>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</si>
  <si>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</si>
  <si>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</si>
  <si>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</si>
  <si>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</si>
  <si>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</si>
  <si>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</si>
  <si>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</si>
  <si>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</si>
  <si>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</si>
  <si>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</si>
  <si>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</si>
  <si>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</si>
  <si>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</si>
  <si>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</si>
  <si>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</si>
  <si>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</si>
  <si>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</si>
  <si>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</si>
  <si>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</si>
  <si>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</si>
  <si>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</si>
  <si>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</si>
  <si>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</si>
  <si>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</si>
  <si>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</si>
  <si>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</si>
  <si>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</si>
  <si>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</si>
  <si>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</si>
  <si>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</si>
  <si>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</si>
  <si>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</si>
  <si>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</si>
  <si>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</si>
  <si>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</si>
  <si>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</si>
  <si>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</si>
  <si>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</si>
  <si>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</si>
  <si>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</si>
  <si>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>Сальдо на 01 января 2015 года</t>
  </si>
  <si>
    <t xml:space="preserve">                         полученные вознаграждения</t>
  </si>
  <si>
    <t>Инвестиционная недвижимость</t>
  </si>
  <si>
    <t>Авансы, выданные под поставку основных средств</t>
  </si>
  <si>
    <t xml:space="preserve">                         полученные дивиденды</t>
  </si>
  <si>
    <t>Кабылов Ж.Б.</t>
  </si>
  <si>
    <t>по состоянию на 31 марта 2016 года</t>
  </si>
  <si>
    <t>на 31.12.2015 года</t>
  </si>
  <si>
    <t>на 31.03.2016 года</t>
  </si>
  <si>
    <t>Прочие долгосрочные финансовые активы</t>
  </si>
  <si>
    <t>Прочие долгосрочные обязательства</t>
  </si>
  <si>
    <t>за период, закончившийся 31 марта 2016 года</t>
  </si>
  <si>
    <t>за 1 квартал 2016 года</t>
  </si>
  <si>
    <t>за 1 квартал 2015 года</t>
  </si>
  <si>
    <t>Сальдо на 01 января 2016 года</t>
  </si>
  <si>
    <t>Сальдо на 31 марта 2016 года</t>
  </si>
  <si>
    <t>Сальдо на 31 декабря 2015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</si>
</sst>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/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topLeftCell="A37" workbookViewId="0">
      <selection activeCell="D48" sqref="D48"/>
    </sheetView>
  </sheetViews>
  <sheetFormatPr defaultColWidth="9.109375" defaultRowHeight="13.8"/>
  <cols>
    <col min="1" max="1" width="45.5546875" style="2" customWidth="1"/>
    <col min="2" max="2" width="14.4414062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>
      <c r="A1" s="1" t="s">
        <v>35</v>
      </c>
    </row>
    <row r="3" spans="1:4">
      <c r="A3" s="19" t="s">
        <v>34</v>
      </c>
      <c r="B3" s="19"/>
      <c r="C3" s="19"/>
      <c r="D3" s="19"/>
    </row>
    <row r="4" spans="1:4">
      <c r="A4" s="19" t="s">
        <v>100</v>
      </c>
      <c r="B4" s="19"/>
      <c r="C4" s="19"/>
      <c r="D4" s="19"/>
    </row>
    <row r="6" spans="1:4" ht="27.6">
      <c r="A6" s="3"/>
      <c r="B6" s="4" t="s">
        <v>33</v>
      </c>
      <c r="C6" s="4" t="s">
        <v>102</v>
      </c>
      <c r="D6" s="4" t="s">
        <v>101</v>
      </c>
    </row>
    <row r="7" spans="1:4">
      <c r="A7" s="11" t="s">
        <v>0</v>
      </c>
      <c r="B7" s="5"/>
      <c r="C7" s="5"/>
      <c r="D7" s="5"/>
    </row>
    <row r="8" spans="1:4">
      <c r="A8" s="11" t="s">
        <v>1</v>
      </c>
      <c r="B8" s="5"/>
      <c r="C8" s="5"/>
      <c r="D8" s="6"/>
    </row>
    <row r="9" spans="1:4">
      <c r="A9" s="12" t="s">
        <v>96</v>
      </c>
      <c r="B9" s="5">
        <v>5</v>
      </c>
      <c r="C9" s="6">
        <v>141016</v>
      </c>
      <c r="D9" s="6">
        <v>138823</v>
      </c>
    </row>
    <row r="10" spans="1:4">
      <c r="A10" s="12" t="s">
        <v>2</v>
      </c>
      <c r="B10" s="5">
        <v>6</v>
      </c>
      <c r="C10" s="6">
        <v>1369853</v>
      </c>
      <c r="D10" s="6">
        <v>1356298</v>
      </c>
    </row>
    <row r="11" spans="1:4">
      <c r="A11" s="12" t="s">
        <v>3</v>
      </c>
      <c r="B11" s="5"/>
      <c r="C11" s="6">
        <v>1555</v>
      </c>
      <c r="D11" s="6">
        <v>1608</v>
      </c>
    </row>
    <row r="12" spans="1:4" ht="27.6">
      <c r="A12" s="12" t="s">
        <v>97</v>
      </c>
      <c r="B12" s="5"/>
      <c r="C12" s="6"/>
      <c r="D12" s="6"/>
    </row>
    <row r="13" spans="1:4">
      <c r="A13" s="12" t="s">
        <v>103</v>
      </c>
      <c r="B13" s="5">
        <v>10</v>
      </c>
      <c r="C13" s="6">
        <v>1000</v>
      </c>
      <c r="D13" s="6">
        <v>1000</v>
      </c>
    </row>
    <row r="14" spans="1:4">
      <c r="A14" s="11" t="s">
        <v>4</v>
      </c>
      <c r="B14" s="5"/>
      <c r="C14" s="7">
        <f>SUM(C9:C13)</f>
        <v>1513424</v>
      </c>
      <c r="D14" s="7">
        <f>SUM(D9:D13)</f>
        <v>1497729</v>
      </c>
    </row>
    <row r="15" spans="1:4">
      <c r="A15" s="11" t="s">
        <v>5</v>
      </c>
      <c r="B15" s="5"/>
      <c r="C15" s="6"/>
      <c r="D15" s="6"/>
    </row>
    <row r="16" spans="1:4">
      <c r="A16" s="12" t="s">
        <v>6</v>
      </c>
      <c r="B16" s="5">
        <v>7</v>
      </c>
      <c r="C16" s="6">
        <v>456789</v>
      </c>
      <c r="D16" s="6">
        <v>383727</v>
      </c>
    </row>
    <row r="17" spans="1:4">
      <c r="A17" s="12" t="s">
        <v>7</v>
      </c>
      <c r="B17" s="5">
        <v>8</v>
      </c>
      <c r="C17" s="6">
        <v>395083</v>
      </c>
      <c r="D17" s="6">
        <v>651826</v>
      </c>
    </row>
    <row r="18" spans="1:4">
      <c r="A18" s="12" t="s">
        <v>8</v>
      </c>
      <c r="B18" s="5">
        <v>9</v>
      </c>
      <c r="C18" s="6">
        <v>1482</v>
      </c>
      <c r="D18" s="6">
        <v>0</v>
      </c>
    </row>
    <row r="19" spans="1:4">
      <c r="A19" s="12" t="s">
        <v>9</v>
      </c>
      <c r="B19" s="5">
        <v>10</v>
      </c>
      <c r="C19" s="6">
        <f>73756+164913</f>
        <v>238669</v>
      </c>
      <c r="D19" s="6">
        <v>73304</v>
      </c>
    </row>
    <row r="20" spans="1:4">
      <c r="A20" s="12" t="s">
        <v>10</v>
      </c>
      <c r="B20" s="5">
        <v>11</v>
      </c>
      <c r="C20" s="6">
        <v>53740</v>
      </c>
      <c r="D20" s="6">
        <v>70285</v>
      </c>
    </row>
    <row r="21" spans="1:4">
      <c r="A21" s="11" t="s">
        <v>11</v>
      </c>
      <c r="B21" s="5"/>
      <c r="C21" s="7">
        <f>SUM(C16:C20)</f>
        <v>1145763</v>
      </c>
      <c r="D21" s="7">
        <f>SUM(D16:D20)</f>
        <v>1179142</v>
      </c>
    </row>
    <row r="22" spans="1:4">
      <c r="A22" s="11" t="s">
        <v>12</v>
      </c>
      <c r="B22" s="5"/>
      <c r="C22" s="7">
        <f>C14+C21</f>
        <v>2659187</v>
      </c>
      <c r="D22" s="7">
        <f>D14+D21</f>
        <v>2676871</v>
      </c>
    </row>
    <row r="23" spans="1:4">
      <c r="A23" s="11" t="s">
        <v>13</v>
      </c>
      <c r="B23" s="5"/>
      <c r="C23" s="6"/>
      <c r="D23" s="6"/>
    </row>
    <row r="24" spans="1:4">
      <c r="A24" s="11" t="s">
        <v>14</v>
      </c>
      <c r="B24" s="5"/>
      <c r="C24" s="6"/>
      <c r="D24" s="6"/>
    </row>
    <row r="25" spans="1:4">
      <c r="A25" s="12" t="s">
        <v>15</v>
      </c>
      <c r="B25" s="5">
        <v>12</v>
      </c>
      <c r="C25" s="6">
        <v>956377</v>
      </c>
      <c r="D25" s="6">
        <v>956377</v>
      </c>
    </row>
    <row r="26" spans="1:4">
      <c r="A26" s="12" t="s">
        <v>16</v>
      </c>
      <c r="B26" s="5">
        <v>13</v>
      </c>
      <c r="C26" s="6">
        <v>356643</v>
      </c>
      <c r="D26" s="6">
        <v>356643</v>
      </c>
    </row>
    <row r="27" spans="1:4">
      <c r="A27" s="12" t="s">
        <v>17</v>
      </c>
      <c r="B27" s="5"/>
      <c r="C27" s="6">
        <v>418157</v>
      </c>
      <c r="D27" s="6">
        <v>367100</v>
      </c>
    </row>
    <row r="28" spans="1:4">
      <c r="A28" s="11" t="s">
        <v>18</v>
      </c>
      <c r="B28" s="5"/>
      <c r="C28" s="7">
        <f>SUM(C25:C27)</f>
        <v>1731177</v>
      </c>
      <c r="D28" s="7">
        <f>SUM(D25:D27)</f>
        <v>1680120</v>
      </c>
    </row>
    <row r="29" spans="1:4">
      <c r="A29" s="11" t="s">
        <v>36</v>
      </c>
      <c r="B29" s="5"/>
      <c r="C29" s="6"/>
      <c r="D29" s="6"/>
    </row>
    <row r="30" spans="1:4">
      <c r="A30" s="12" t="s">
        <v>19</v>
      </c>
      <c r="B30" s="5">
        <v>14</v>
      </c>
      <c r="C30" s="6">
        <v>151081</v>
      </c>
      <c r="D30" s="6">
        <v>151081</v>
      </c>
    </row>
    <row r="31" spans="1:4">
      <c r="A31" s="12" t="s">
        <v>20</v>
      </c>
      <c r="B31" s="5">
        <v>15</v>
      </c>
      <c r="C31" s="6">
        <v>37334</v>
      </c>
      <c r="D31" s="6">
        <v>37334</v>
      </c>
    </row>
    <row r="32" spans="1:4">
      <c r="A32" s="12" t="s">
        <v>104</v>
      </c>
      <c r="B32" s="5">
        <v>20</v>
      </c>
      <c r="C32" s="6">
        <v>46127</v>
      </c>
      <c r="D32" s="6">
        <v>46127</v>
      </c>
    </row>
    <row r="33" spans="1:4">
      <c r="A33" s="12" t="s">
        <v>21</v>
      </c>
      <c r="B33" s="5"/>
      <c r="C33" s="6">
        <v>54237</v>
      </c>
      <c r="D33" s="6">
        <v>54237</v>
      </c>
    </row>
    <row r="34" spans="1:4">
      <c r="A34" s="11" t="s">
        <v>22</v>
      </c>
      <c r="B34" s="5"/>
      <c r="C34" s="7">
        <f>SUM(C30:C33)</f>
        <v>288779</v>
      </c>
      <c r="D34" s="7">
        <f>SUM(D30:D33)</f>
        <v>288779</v>
      </c>
    </row>
    <row r="35" spans="1:4">
      <c r="A35" s="11" t="s">
        <v>23</v>
      </c>
      <c r="B35" s="5"/>
      <c r="C35" s="6"/>
      <c r="D35" s="6"/>
    </row>
    <row r="36" spans="1:4">
      <c r="A36" s="12" t="s">
        <v>24</v>
      </c>
      <c r="B36" s="5">
        <v>14</v>
      </c>
      <c r="C36" s="6">
        <v>124561</v>
      </c>
      <c r="D36" s="6">
        <v>192346</v>
      </c>
    </row>
    <row r="37" spans="1:4">
      <c r="A37" s="12" t="s">
        <v>25</v>
      </c>
      <c r="B37" s="5">
        <v>16</v>
      </c>
      <c r="C37" s="6">
        <v>6451</v>
      </c>
      <c r="D37" s="6">
        <v>6506</v>
      </c>
    </row>
    <row r="38" spans="1:4">
      <c r="A38" s="12" t="s">
        <v>37</v>
      </c>
      <c r="B38" s="5">
        <v>17</v>
      </c>
      <c r="C38" s="6">
        <v>390687</v>
      </c>
      <c r="D38" s="6">
        <v>361463</v>
      </c>
    </row>
    <row r="39" spans="1:4">
      <c r="A39" s="12" t="s">
        <v>26</v>
      </c>
      <c r="B39" s="5"/>
      <c r="C39" s="6">
        <v>11895</v>
      </c>
      <c r="D39" s="6">
        <v>15266</v>
      </c>
    </row>
    <row r="40" spans="1:4">
      <c r="A40" s="12" t="s">
        <v>27</v>
      </c>
      <c r="B40" s="5">
        <v>18</v>
      </c>
      <c r="C40" s="6">
        <v>14664</v>
      </c>
      <c r="D40" s="6">
        <f>62844-15266</f>
        <v>47578</v>
      </c>
    </row>
    <row r="41" spans="1:4" ht="27.6">
      <c r="A41" s="12" t="s">
        <v>28</v>
      </c>
      <c r="B41" s="5">
        <v>19</v>
      </c>
      <c r="C41" s="6">
        <v>5629</v>
      </c>
      <c r="D41" s="6">
        <v>7497</v>
      </c>
    </row>
    <row r="42" spans="1:4" ht="28.5" customHeight="1">
      <c r="A42" s="12" t="s">
        <v>29</v>
      </c>
      <c r="B42" s="5">
        <v>15</v>
      </c>
      <c r="C42" s="6">
        <v>6854</v>
      </c>
      <c r="D42" s="6">
        <v>8514</v>
      </c>
    </row>
    <row r="43" spans="1:4">
      <c r="A43" s="12" t="s">
        <v>30</v>
      </c>
      <c r="B43" s="5">
        <v>20</v>
      </c>
      <c r="C43" s="6">
        <f>43473+23122+11895</f>
        <v>78490</v>
      </c>
      <c r="D43" s="6">
        <f>68802</f>
        <v>68802</v>
      </c>
    </row>
    <row r="44" spans="1:4">
      <c r="A44" s="11" t="s">
        <v>38</v>
      </c>
      <c r="B44" s="5"/>
      <c r="C44" s="7">
        <f>SUM(C36:C43)</f>
        <v>639231</v>
      </c>
      <c r="D44" s="7">
        <f>SUM(D36:D43)</f>
        <v>707972</v>
      </c>
    </row>
    <row r="45" spans="1:4">
      <c r="A45" s="11" t="s">
        <v>31</v>
      </c>
      <c r="B45" s="5"/>
      <c r="C45" s="7">
        <f>C34+C44</f>
        <v>928010</v>
      </c>
      <c r="D45" s="7">
        <f>D34+D44</f>
        <v>996751</v>
      </c>
    </row>
    <row r="46" spans="1:4">
      <c r="A46" s="11" t="s">
        <v>32</v>
      </c>
      <c r="B46" s="5"/>
      <c r="C46" s="7">
        <f>C28+C45</f>
        <v>2659187</v>
      </c>
      <c r="D46" s="7">
        <f>D28+D45</f>
        <v>2676871</v>
      </c>
    </row>
    <row r="47" spans="1:4">
      <c r="A47" s="20" t="s">
        <v>92</v>
      </c>
      <c r="B47" s="21"/>
      <c r="C47" s="10">
        <v>1823.19</v>
      </c>
      <c r="D47" s="10">
        <v>1768.78</v>
      </c>
    </row>
    <row r="48" spans="1:4" ht="27" customHeight="1">
      <c r="A48" s="20" t="s">
        <v>93</v>
      </c>
      <c r="B48" s="21"/>
      <c r="C48" s="17">
        <v>1378.47</v>
      </c>
      <c r="D48" s="17">
        <v>1381.7</v>
      </c>
    </row>
    <row r="49" spans="1:4">
      <c r="C49" s="8"/>
      <c r="D49" s="8"/>
    </row>
    <row r="50" spans="1:4">
      <c r="A50" s="1" t="s">
        <v>39</v>
      </c>
      <c r="C50" s="1" t="s">
        <v>99</v>
      </c>
    </row>
    <row r="51" spans="1:4">
      <c r="A51" s="9" t="s">
        <v>42</v>
      </c>
      <c r="C51" s="1"/>
    </row>
    <row r="53" spans="1:4">
      <c r="A53" s="1" t="s">
        <v>40</v>
      </c>
      <c r="C53" s="1" t="s">
        <v>41</v>
      </c>
    </row>
    <row r="54" spans="1:4">
      <c r="A54" s="9" t="s">
        <v>42</v>
      </c>
    </row>
  </sheetData>
  <mergeCells count="4">
    <mergeCell ref="A3:D3"/>
    <mergeCell ref="A4:D4"/>
    <mergeCell ref="A47:B47"/>
    <mergeCell ref="A48:B48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4" workbookViewId="0">
      <selection activeCell="C6" sqref="C6:D6"/>
    </sheetView>
  </sheetViews>
  <sheetFormatPr defaultColWidth="9.109375" defaultRowHeight="13.8"/>
  <cols>
    <col min="1" max="1" width="44.88671875" style="2" customWidth="1"/>
    <col min="2" max="2" width="14.88671875" style="2" customWidth="1"/>
    <col min="3" max="3" width="16.44140625" style="2" customWidth="1"/>
    <col min="4" max="4" width="15.77734375" style="2" customWidth="1"/>
    <col min="5" max="16384" width="9.109375" style="2"/>
  </cols>
  <sheetData>
    <row r="1" spans="1:4">
      <c r="A1" s="1" t="s">
        <v>35</v>
      </c>
    </row>
    <row r="3" spans="1:4">
      <c r="A3" s="19" t="s">
        <v>89</v>
      </c>
      <c r="B3" s="19"/>
      <c r="C3" s="19"/>
      <c r="D3" s="19"/>
    </row>
    <row r="4" spans="1:4">
      <c r="A4" s="19" t="s">
        <v>105</v>
      </c>
      <c r="B4" s="19"/>
      <c r="C4" s="19"/>
      <c r="D4" s="19"/>
    </row>
    <row r="6" spans="1:4" ht="27.6">
      <c r="A6" s="3"/>
      <c r="B6" s="4" t="s">
        <v>33</v>
      </c>
      <c r="C6" s="4" t="s">
        <v>106</v>
      </c>
      <c r="D6" s="4" t="s">
        <v>107</v>
      </c>
    </row>
    <row r="7" spans="1:4">
      <c r="A7" s="11" t="s">
        <v>46</v>
      </c>
      <c r="B7" s="5"/>
      <c r="C7" s="5"/>
      <c r="D7" s="5"/>
    </row>
    <row r="8" spans="1:4">
      <c r="A8" s="12" t="s">
        <v>43</v>
      </c>
      <c r="B8" s="5">
        <v>21</v>
      </c>
      <c r="C8" s="6">
        <v>419707</v>
      </c>
      <c r="D8" s="6">
        <v>554756</v>
      </c>
    </row>
    <row r="9" spans="1:4">
      <c r="A9" s="12" t="s">
        <v>44</v>
      </c>
      <c r="B9" s="5">
        <v>22</v>
      </c>
      <c r="C9" s="6">
        <v>301874</v>
      </c>
      <c r="D9" s="6">
        <v>457918</v>
      </c>
    </row>
    <row r="10" spans="1:4">
      <c r="A10" s="11" t="s">
        <v>45</v>
      </c>
      <c r="B10" s="5"/>
      <c r="C10" s="7">
        <f>C8-C9</f>
        <v>117833</v>
      </c>
      <c r="D10" s="7">
        <f>D8-D9</f>
        <v>96838</v>
      </c>
    </row>
    <row r="11" spans="1:4">
      <c r="A11" s="12" t="s">
        <v>47</v>
      </c>
      <c r="B11" s="5">
        <v>23</v>
      </c>
      <c r="C11" s="6">
        <v>45350</v>
      </c>
      <c r="D11" s="6">
        <v>46328</v>
      </c>
    </row>
    <row r="12" spans="1:4">
      <c r="A12" s="12" t="s">
        <v>48</v>
      </c>
      <c r="B12" s="5"/>
      <c r="C12" s="6">
        <v>1255</v>
      </c>
      <c r="D12" s="6">
        <v>73</v>
      </c>
    </row>
    <row r="13" spans="1:4">
      <c r="A13" s="12" t="s">
        <v>49</v>
      </c>
      <c r="B13" s="5">
        <v>24</v>
      </c>
      <c r="C13" s="6">
        <v>7493</v>
      </c>
      <c r="D13" s="6">
        <v>8305</v>
      </c>
    </row>
    <row r="14" spans="1:4">
      <c r="A14" s="12" t="s">
        <v>50</v>
      </c>
      <c r="B14" s="5">
        <v>25</v>
      </c>
      <c r="C14" s="6">
        <v>1831</v>
      </c>
      <c r="D14" s="6">
        <v>2907</v>
      </c>
    </row>
    <row r="15" spans="1:4">
      <c r="A15" s="11" t="s">
        <v>51</v>
      </c>
      <c r="B15" s="5"/>
      <c r="C15" s="7">
        <f>C10-C11+C12-C13+C14</f>
        <v>68076</v>
      </c>
      <c r="D15" s="7">
        <f>D10-D11+D12-D13+D14</f>
        <v>45185</v>
      </c>
    </row>
    <row r="16" spans="1:4" ht="27.6">
      <c r="A16" s="12" t="s">
        <v>52</v>
      </c>
      <c r="B16" s="5"/>
      <c r="C16" s="6">
        <v>17019</v>
      </c>
      <c r="D16" s="6">
        <v>13000</v>
      </c>
    </row>
    <row r="17" spans="1:4">
      <c r="A17" s="11" t="s">
        <v>53</v>
      </c>
      <c r="B17" s="5"/>
      <c r="C17" s="7">
        <f>C15-C16</f>
        <v>51057</v>
      </c>
      <c r="D17" s="7">
        <f>D15-D16</f>
        <v>32185</v>
      </c>
    </row>
    <row r="18" spans="1:4">
      <c r="A18" s="12" t="s">
        <v>54</v>
      </c>
      <c r="B18" s="5"/>
      <c r="C18" s="6">
        <v>0</v>
      </c>
      <c r="D18" s="6">
        <v>871</v>
      </c>
    </row>
    <row r="19" spans="1:4">
      <c r="A19" s="11" t="s">
        <v>55</v>
      </c>
      <c r="B19" s="5"/>
      <c r="C19" s="7">
        <f>C17+C18</f>
        <v>51057</v>
      </c>
      <c r="D19" s="7">
        <f>D17+D18</f>
        <v>33056</v>
      </c>
    </row>
    <row r="20" spans="1:4">
      <c r="A20" s="11" t="s">
        <v>56</v>
      </c>
      <c r="B20" s="5"/>
      <c r="C20" s="10">
        <f>(C17-852.25)/939332*1000</f>
        <v>53.447290201973317</v>
      </c>
      <c r="D20" s="10">
        <f>(D17-852.25)/939332*1000</f>
        <v>33.356417113438056</v>
      </c>
    </row>
    <row r="22" spans="1:4">
      <c r="C22" s="8"/>
      <c r="D22" s="8"/>
    </row>
    <row r="23" spans="1:4">
      <c r="A23" s="1" t="s">
        <v>39</v>
      </c>
      <c r="C23" s="1" t="s">
        <v>99</v>
      </c>
    </row>
    <row r="24" spans="1:4">
      <c r="A24" s="9" t="s">
        <v>42</v>
      </c>
      <c r="C24" s="1"/>
    </row>
    <row r="26" spans="1:4">
      <c r="A26" s="1" t="s">
        <v>40</v>
      </c>
      <c r="C26" s="1" t="s">
        <v>41</v>
      </c>
    </row>
    <row r="27" spans="1:4">
      <c r="A27" s="9" t="s">
        <v>42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workbookViewId="0">
      <selection activeCell="C48" sqref="C48"/>
    </sheetView>
  </sheetViews>
  <sheetFormatPr defaultColWidth="9.109375" defaultRowHeight="13.8"/>
  <cols>
    <col min="1" max="1" width="61.5546875" style="2" customWidth="1"/>
    <col min="2" max="3" width="16.88671875" style="2" customWidth="1"/>
    <col min="4" max="16384" width="9.109375" style="2"/>
  </cols>
  <sheetData>
    <row r="1" spans="1:3">
      <c r="A1" s="1" t="s">
        <v>35</v>
      </c>
    </row>
    <row r="3" spans="1:3">
      <c r="A3" s="19" t="s">
        <v>57</v>
      </c>
      <c r="B3" s="19"/>
      <c r="C3" s="19"/>
    </row>
    <row r="4" spans="1:3">
      <c r="A4" s="19" t="s">
        <v>105</v>
      </c>
      <c r="B4" s="19"/>
      <c r="C4" s="19"/>
    </row>
    <row r="5" spans="1:3">
      <c r="A5" s="19" t="s">
        <v>58</v>
      </c>
      <c r="B5" s="19"/>
      <c r="C5" s="19"/>
    </row>
    <row r="7" spans="1:3" ht="27.6">
      <c r="A7" s="3"/>
      <c r="B7" s="4" t="s">
        <v>106</v>
      </c>
      <c r="C7" s="4" t="s">
        <v>107</v>
      </c>
    </row>
    <row r="8" spans="1:3" ht="27.6">
      <c r="A8" s="11" t="s">
        <v>59</v>
      </c>
      <c r="B8" s="4"/>
      <c r="C8" s="4"/>
    </row>
    <row r="9" spans="1:3">
      <c r="A9" s="12" t="s">
        <v>60</v>
      </c>
      <c r="B9" s="13">
        <f>SUM(B11:B13)</f>
        <v>740707</v>
      </c>
      <c r="C9" s="13">
        <f>SUM(C11:C13)</f>
        <v>1079961</v>
      </c>
    </row>
    <row r="10" spans="1:3">
      <c r="A10" s="12" t="s">
        <v>61</v>
      </c>
      <c r="B10" s="13"/>
      <c r="C10" s="13"/>
    </row>
    <row r="11" spans="1:3">
      <c r="A11" s="12" t="s">
        <v>62</v>
      </c>
      <c r="B11" s="14">
        <v>715872</v>
      </c>
      <c r="C11" s="14">
        <v>1071606</v>
      </c>
    </row>
    <row r="12" spans="1:3">
      <c r="A12" s="12" t="s">
        <v>63</v>
      </c>
      <c r="B12" s="14">
        <v>21726</v>
      </c>
      <c r="C12" s="14">
        <v>280</v>
      </c>
    </row>
    <row r="13" spans="1:3">
      <c r="A13" s="12" t="s">
        <v>64</v>
      </c>
      <c r="B13" s="14">
        <v>3109</v>
      </c>
      <c r="C13" s="14">
        <v>8075</v>
      </c>
    </row>
    <row r="14" spans="1:3">
      <c r="A14" s="12" t="s">
        <v>65</v>
      </c>
      <c r="B14" s="13">
        <f>SUM(B16:B21)</f>
        <v>443819</v>
      </c>
      <c r="C14" s="13">
        <f>SUM(C16:C21)</f>
        <v>739810</v>
      </c>
    </row>
    <row r="15" spans="1:3">
      <c r="A15" s="12" t="s">
        <v>61</v>
      </c>
      <c r="B15" s="13"/>
      <c r="C15" s="13"/>
    </row>
    <row r="16" spans="1:3">
      <c r="A16" s="12" t="s">
        <v>66</v>
      </c>
      <c r="B16" s="14">
        <v>150343</v>
      </c>
      <c r="C16" s="14">
        <v>429438</v>
      </c>
    </row>
    <row r="17" spans="1:3">
      <c r="A17" s="12" t="s">
        <v>67</v>
      </c>
      <c r="B17" s="14">
        <v>50616</v>
      </c>
      <c r="C17" s="14">
        <v>29922</v>
      </c>
    </row>
    <row r="18" spans="1:3">
      <c r="A18" s="12" t="s">
        <v>68</v>
      </c>
      <c r="B18" s="14">
        <v>94149</v>
      </c>
      <c r="C18" s="14">
        <v>115010</v>
      </c>
    </row>
    <row r="19" spans="1:3">
      <c r="A19" s="12" t="s">
        <v>69</v>
      </c>
      <c r="B19" s="14">
        <v>7829</v>
      </c>
      <c r="C19" s="14">
        <v>8457</v>
      </c>
    </row>
    <row r="20" spans="1:3">
      <c r="A20" s="12" t="s">
        <v>90</v>
      </c>
      <c r="B20" s="14">
        <v>113212</v>
      </c>
      <c r="C20" s="14">
        <v>104544</v>
      </c>
    </row>
    <row r="21" spans="1:3">
      <c r="A21" s="12" t="s">
        <v>70</v>
      </c>
      <c r="B21" s="14">
        <v>27670</v>
      </c>
      <c r="C21" s="14">
        <v>52439</v>
      </c>
    </row>
    <row r="22" spans="1:3" ht="27.6">
      <c r="A22" s="12" t="s">
        <v>71</v>
      </c>
      <c r="B22" s="13">
        <f>B9-B14</f>
        <v>296888</v>
      </c>
      <c r="C22" s="13">
        <f>C9-C14</f>
        <v>340151</v>
      </c>
    </row>
    <row r="23" spans="1:3" ht="27.6">
      <c r="A23" s="11" t="s">
        <v>91</v>
      </c>
      <c r="B23" s="13"/>
      <c r="C23" s="13"/>
    </row>
    <row r="24" spans="1:3">
      <c r="A24" s="12" t="s">
        <v>60</v>
      </c>
      <c r="B24" s="13">
        <f>SUM(B26:B27)</f>
        <v>7517</v>
      </c>
      <c r="C24" s="13">
        <f>SUM(C26)</f>
        <v>45</v>
      </c>
    </row>
    <row r="25" spans="1:3">
      <c r="A25" s="12" t="s">
        <v>61</v>
      </c>
      <c r="B25" s="13"/>
      <c r="C25" s="13"/>
    </row>
    <row r="26" spans="1:3">
      <c r="A26" s="12" t="s">
        <v>72</v>
      </c>
      <c r="B26" s="14">
        <v>6450</v>
      </c>
      <c r="C26" s="14">
        <v>45</v>
      </c>
    </row>
    <row r="27" spans="1:3">
      <c r="A27" s="12" t="s">
        <v>98</v>
      </c>
      <c r="B27" s="14">
        <v>1067</v>
      </c>
      <c r="C27" s="13"/>
    </row>
    <row r="28" spans="1:3">
      <c r="A28" s="12" t="s">
        <v>65</v>
      </c>
      <c r="B28" s="13">
        <f>SUM(B30:B32)</f>
        <v>193883</v>
      </c>
      <c r="C28" s="13">
        <f>SUM(C30:C32)</f>
        <v>244214</v>
      </c>
    </row>
    <row r="29" spans="1:3">
      <c r="A29" s="12" t="s">
        <v>61</v>
      </c>
      <c r="B29" s="13"/>
      <c r="C29" s="13"/>
    </row>
    <row r="30" spans="1:3" ht="27.6">
      <c r="A30" s="12" t="s">
        <v>73</v>
      </c>
      <c r="B30" s="14">
        <v>86883</v>
      </c>
      <c r="C30" s="14">
        <v>55064</v>
      </c>
    </row>
    <row r="31" spans="1:3">
      <c r="A31" s="12" t="s">
        <v>74</v>
      </c>
      <c r="B31" s="13"/>
      <c r="C31" s="13"/>
    </row>
    <row r="32" spans="1:3">
      <c r="A32" s="12" t="s">
        <v>70</v>
      </c>
      <c r="B32" s="14">
        <v>107000</v>
      </c>
      <c r="C32" s="13">
        <v>189150</v>
      </c>
    </row>
    <row r="33" spans="1:3" ht="27.6">
      <c r="A33" s="12" t="s">
        <v>75</v>
      </c>
      <c r="B33" s="13">
        <f>B24-B28</f>
        <v>-186366</v>
      </c>
      <c r="C33" s="13">
        <f>C24-C28</f>
        <v>-244169</v>
      </c>
    </row>
    <row r="34" spans="1:3" ht="27.6">
      <c r="A34" s="11" t="s">
        <v>76</v>
      </c>
      <c r="B34" s="13"/>
      <c r="C34" s="13"/>
    </row>
    <row r="35" spans="1:3">
      <c r="A35" s="12" t="s">
        <v>60</v>
      </c>
      <c r="B35" s="13">
        <f>SUM(B37:B39)</f>
        <v>0</v>
      </c>
      <c r="C35" s="13">
        <f>SUM(C37:C39)</f>
        <v>117403</v>
      </c>
    </row>
    <row r="36" spans="1:3">
      <c r="A36" s="12" t="s">
        <v>61</v>
      </c>
      <c r="B36" s="13"/>
      <c r="C36" s="13"/>
    </row>
    <row r="37" spans="1:3">
      <c r="A37" s="12" t="s">
        <v>77</v>
      </c>
      <c r="B37" s="14">
        <v>0</v>
      </c>
      <c r="C37" s="14">
        <v>115478</v>
      </c>
    </row>
    <row r="38" spans="1:3">
      <c r="A38" s="12" t="s">
        <v>95</v>
      </c>
      <c r="B38" s="14">
        <v>0</v>
      </c>
      <c r="C38" s="14">
        <v>62</v>
      </c>
    </row>
    <row r="39" spans="1:3">
      <c r="A39" s="12" t="s">
        <v>64</v>
      </c>
      <c r="B39" s="14">
        <v>0</v>
      </c>
      <c r="C39" s="14">
        <v>1863</v>
      </c>
    </row>
    <row r="40" spans="1:3">
      <c r="A40" s="12" t="s">
        <v>65</v>
      </c>
      <c r="B40" s="13">
        <f>SUM(B42:B44)</f>
        <v>127067</v>
      </c>
      <c r="C40" s="13">
        <f>SUM(C42:C44)</f>
        <v>107077</v>
      </c>
    </row>
    <row r="41" spans="1:3">
      <c r="A41" s="12" t="s">
        <v>61</v>
      </c>
      <c r="B41" s="13"/>
      <c r="C41" s="13"/>
    </row>
    <row r="42" spans="1:3">
      <c r="A42" s="12" t="s">
        <v>78</v>
      </c>
      <c r="B42" s="14">
        <v>67784</v>
      </c>
      <c r="C42" s="14">
        <v>74452</v>
      </c>
    </row>
    <row r="43" spans="1:3">
      <c r="A43" s="12" t="s">
        <v>79</v>
      </c>
      <c r="B43" s="14">
        <v>55</v>
      </c>
      <c r="C43" s="14">
        <v>28287</v>
      </c>
    </row>
    <row r="44" spans="1:3">
      <c r="A44" s="12" t="s">
        <v>80</v>
      </c>
      <c r="B44" s="14">
        <v>59228</v>
      </c>
      <c r="C44" s="14">
        <v>4338</v>
      </c>
    </row>
    <row r="45" spans="1:3" ht="27.6">
      <c r="A45" s="12" t="s">
        <v>81</v>
      </c>
      <c r="B45" s="13">
        <f>B35-B40</f>
        <v>-127067</v>
      </c>
      <c r="C45" s="13">
        <f>C35-C40</f>
        <v>10326</v>
      </c>
    </row>
    <row r="46" spans="1:3">
      <c r="A46" s="11" t="s">
        <v>82</v>
      </c>
      <c r="B46" s="15">
        <f>B22+B33+B45</f>
        <v>-16545</v>
      </c>
      <c r="C46" s="15">
        <f>C22+C33+C45</f>
        <v>106308</v>
      </c>
    </row>
    <row r="47" spans="1:3" ht="27.6">
      <c r="A47" s="12" t="s">
        <v>83</v>
      </c>
      <c r="B47" s="16">
        <v>70285</v>
      </c>
      <c r="C47" s="16">
        <v>24094</v>
      </c>
    </row>
    <row r="48" spans="1:3" ht="27.6">
      <c r="A48" s="12" t="s">
        <v>84</v>
      </c>
      <c r="B48" s="15">
        <f>B46+B47</f>
        <v>53740</v>
      </c>
      <c r="C48" s="15">
        <f>C46+C47</f>
        <v>130402</v>
      </c>
    </row>
    <row r="49" spans="1:3">
      <c r="B49" s="8"/>
      <c r="C49" s="8"/>
    </row>
    <row r="50" spans="1:3">
      <c r="A50" s="1" t="s">
        <v>39</v>
      </c>
      <c r="B50" s="1" t="s">
        <v>99</v>
      </c>
    </row>
    <row r="51" spans="1:3">
      <c r="A51" s="9" t="s">
        <v>42</v>
      </c>
      <c r="B51" s="1"/>
    </row>
    <row r="53" spans="1:3">
      <c r="A53" s="1" t="s">
        <v>40</v>
      </c>
      <c r="B53" s="1" t="s">
        <v>41</v>
      </c>
    </row>
    <row r="54" spans="1:3">
      <c r="A54" s="9" t="s">
        <v>42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opLeftCell="A7" workbookViewId="0">
      <selection activeCell="D23" sqref="D23"/>
    </sheetView>
  </sheetViews>
  <sheetFormatPr defaultColWidth="9.109375" defaultRowHeight="13.8"/>
  <cols>
    <col min="1" max="1" width="35.5546875" style="2" customWidth="1"/>
    <col min="2" max="2" width="13.109375" style="2" customWidth="1"/>
    <col min="3" max="3" width="18.109375" style="2" customWidth="1"/>
    <col min="4" max="4" width="22.88671875" style="2" customWidth="1"/>
    <col min="5" max="5" width="13.44140625" style="2" customWidth="1"/>
    <col min="6" max="16384" width="9.109375" style="2"/>
  </cols>
  <sheetData>
    <row r="1" spans="1:5">
      <c r="A1" s="1" t="s">
        <v>35</v>
      </c>
    </row>
    <row r="3" spans="1:5">
      <c r="A3" s="19" t="s">
        <v>85</v>
      </c>
      <c r="B3" s="19"/>
      <c r="C3" s="19"/>
      <c r="D3" s="19"/>
    </row>
    <row r="4" spans="1:5">
      <c r="A4" s="19" t="s">
        <v>105</v>
      </c>
      <c r="B4" s="19"/>
      <c r="C4" s="19"/>
      <c r="D4" s="19"/>
    </row>
    <row r="6" spans="1:5" ht="55.2">
      <c r="A6" s="3"/>
      <c r="B6" s="4" t="s">
        <v>15</v>
      </c>
      <c r="C6" s="4" t="s">
        <v>16</v>
      </c>
      <c r="D6" s="4" t="s">
        <v>17</v>
      </c>
      <c r="E6" s="4" t="s">
        <v>88</v>
      </c>
    </row>
    <row r="7" spans="1:5">
      <c r="A7" s="11" t="s">
        <v>108</v>
      </c>
      <c r="B7" s="7">
        <f>B16</f>
        <v>956377</v>
      </c>
      <c r="C7" s="7">
        <f>C16</f>
        <v>356643</v>
      </c>
      <c r="D7" s="7">
        <f>D16</f>
        <v>367100</v>
      </c>
      <c r="E7" s="7">
        <f>D7+C7+B7</f>
        <v>1680120</v>
      </c>
    </row>
    <row r="8" spans="1:5">
      <c r="A8" s="18" t="s">
        <v>55</v>
      </c>
      <c r="B8" s="6"/>
      <c r="C8" s="6"/>
      <c r="D8" s="6">
        <v>51057</v>
      </c>
      <c r="E8" s="7">
        <f t="shared" ref="E8:E10" si="0">D8+C8+B8</f>
        <v>51057</v>
      </c>
    </row>
    <row r="9" spans="1:5" ht="41.4">
      <c r="A9" s="18" t="s">
        <v>87</v>
      </c>
      <c r="B9" s="6"/>
      <c r="C9" s="6">
        <v>0</v>
      </c>
      <c r="D9" s="6">
        <v>0</v>
      </c>
      <c r="E9" s="7">
        <f t="shared" si="0"/>
        <v>0</v>
      </c>
    </row>
    <row r="10" spans="1:5">
      <c r="A10" s="12" t="s">
        <v>25</v>
      </c>
      <c r="B10" s="6"/>
      <c r="C10" s="7"/>
      <c r="D10" s="7">
        <v>0</v>
      </c>
      <c r="E10" s="7">
        <f t="shared" si="0"/>
        <v>0</v>
      </c>
    </row>
    <row r="11" spans="1:5">
      <c r="A11" s="11" t="s">
        <v>109</v>
      </c>
      <c r="B11" s="7">
        <f>B7+B8+B9+B10</f>
        <v>956377</v>
      </c>
      <c r="C11" s="7">
        <f t="shared" ref="C11:E11" si="1">C7+C8+C9+C10</f>
        <v>356643</v>
      </c>
      <c r="D11" s="7">
        <f t="shared" si="1"/>
        <v>418157</v>
      </c>
      <c r="E11" s="7">
        <f t="shared" si="1"/>
        <v>1731177</v>
      </c>
    </row>
    <row r="12" spans="1:5">
      <c r="A12" s="11" t="s">
        <v>94</v>
      </c>
      <c r="B12" s="7">
        <v>956377</v>
      </c>
      <c r="C12" s="7">
        <v>366703</v>
      </c>
      <c r="D12" s="7">
        <v>411599</v>
      </c>
      <c r="E12" s="7">
        <v>1614875</v>
      </c>
    </row>
    <row r="13" spans="1:5">
      <c r="A13" s="12" t="s">
        <v>86</v>
      </c>
      <c r="B13" s="6"/>
      <c r="C13" s="6"/>
      <c r="D13" s="6">
        <v>253486</v>
      </c>
      <c r="E13" s="6">
        <f>SUM(B13:D13)</f>
        <v>253486</v>
      </c>
    </row>
    <row r="14" spans="1:5" ht="41.4">
      <c r="A14" s="12" t="s">
        <v>87</v>
      </c>
      <c r="B14" s="6"/>
      <c r="C14" s="6">
        <v>-10060</v>
      </c>
      <c r="D14" s="6">
        <v>10060</v>
      </c>
      <c r="E14" s="6">
        <v>0</v>
      </c>
    </row>
    <row r="15" spans="1:5">
      <c r="A15" s="12" t="s">
        <v>25</v>
      </c>
      <c r="B15" s="6"/>
      <c r="C15" s="6"/>
      <c r="D15" s="6">
        <v>-308045</v>
      </c>
      <c r="E15" s="6">
        <v>-188241</v>
      </c>
    </row>
    <row r="16" spans="1:5">
      <c r="A16" s="11" t="s">
        <v>110</v>
      </c>
      <c r="B16" s="7">
        <v>956377</v>
      </c>
      <c r="C16" s="7">
        <f>SUM(C12:C15)</f>
        <v>356643</v>
      </c>
      <c r="D16" s="7">
        <f>SUM(D12:D15)</f>
        <v>367100</v>
      </c>
      <c r="E16" s="7">
        <f>SUM(E12:E15)</f>
        <v>1680120</v>
      </c>
    </row>
    <row r="18" spans="1:4">
      <c r="C18" s="8"/>
      <c r="D18" s="8"/>
    </row>
    <row r="19" spans="1:4">
      <c r="A19" s="1" t="s">
        <v>39</v>
      </c>
      <c r="C19" s="1" t="s">
        <v>99</v>
      </c>
    </row>
    <row r="20" spans="1:4">
      <c r="A20" s="9" t="s">
        <v>42</v>
      </c>
      <c r="C20" s="1"/>
    </row>
    <row r="22" spans="1:4">
      <c r="A22" s="1" t="s">
        <v>40</v>
      </c>
      <c r="C22" s="1" t="s">
        <v>41</v>
      </c>
    </row>
    <row r="23" spans="1:4">
      <c r="A23" s="9" t="s">
        <v>42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2016-05-13T09:05:47Z</dcterms:modified>
</cp:coreProperties>
</file>