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6" activeTab="3"/>
  </bookViews>
  <sheets>
    <sheet name="Баланс" sheetId="1" r:id="rId1"/>
    <sheet name="ОПиУ" sheetId="2" r:id="rId2"/>
    <sheet name="ДДС" sheetId="3" r:id="rId3"/>
    <sheet name="Капитал" sheetId="4" r:id="rId4"/>
  </sheets>
  <definedNames>
    <definedName name="_Hlk33172673" localSheetId="0">Баланс!$B$65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9" i="2" l="1"/>
  <c r="E28" i="2"/>
  <c r="E29" i="3"/>
  <c r="D29" i="3"/>
  <c r="E37" i="3" l="1"/>
  <c r="E21" i="3"/>
  <c r="E38" i="3" s="1"/>
  <c r="E42" i="3" s="1"/>
  <c r="D14" i="4" l="1"/>
  <c r="D16" i="4" s="1"/>
  <c r="D23" i="4"/>
  <c r="D21" i="3" l="1"/>
  <c r="D38" i="3" s="1"/>
  <c r="E20" i="4" l="1"/>
  <c r="E25" i="2"/>
  <c r="E20" i="2"/>
  <c r="E14" i="2"/>
  <c r="F20" i="4" l="1"/>
  <c r="F21" i="4" s="1"/>
  <c r="F23" i="4" s="1"/>
  <c r="E21" i="4"/>
  <c r="E23" i="4" s="1"/>
  <c r="D14" i="2"/>
  <c r="D20" i="2" s="1"/>
  <c r="D25" i="2" s="1"/>
  <c r="D28" i="2" s="1"/>
  <c r="E33" i="1"/>
  <c r="E62" i="1" s="1"/>
  <c r="E61" i="1"/>
  <c r="E60" i="1"/>
  <c r="D59" i="1"/>
  <c r="E59" i="1"/>
  <c r="E47" i="1"/>
  <c r="E39" i="1"/>
  <c r="E31" i="1"/>
  <c r="D47" i="1"/>
  <c r="D39" i="1"/>
  <c r="D29" i="2" l="1"/>
  <c r="E13" i="4"/>
  <c r="D60" i="1"/>
  <c r="D61" i="1" s="1"/>
  <c r="D31" i="1"/>
  <c r="D20" i="1"/>
  <c r="E14" i="4" l="1"/>
  <c r="E16" i="4" s="1"/>
  <c r="F13" i="4"/>
  <c r="F14" i="4" s="1"/>
  <c r="F16" i="4" s="1"/>
  <c r="D33" i="1"/>
  <c r="D62" i="1" s="1"/>
</calcChain>
</file>

<file path=xl/sharedStrings.xml><?xml version="1.0" encoding="utf-8"?>
<sst xmlns="http://schemas.openxmlformats.org/spreadsheetml/2006/main" count="160" uniqueCount="118">
  <si>
    <t xml:space="preserve">В тысячах тенге </t>
  </si>
  <si>
    <t>2023 года (неаудирован-ные)</t>
  </si>
  <si>
    <t>31 декабря</t>
  </si>
  <si>
    <t xml:space="preserve"> </t>
  </si>
  <si>
    <t>Активы</t>
  </si>
  <si>
    <t>Внеоборотные активы</t>
  </si>
  <si>
    <t>Основные средства</t>
  </si>
  <si>
    <t>Нематериальные активы</t>
  </si>
  <si>
    <t>Активы в форме права пользования</t>
  </si>
  <si>
    <t>−</t>
  </si>
  <si>
    <t>Беспроцентные займы, выданные связанным сторонам</t>
  </si>
  <si>
    <t>Авансы выданные</t>
  </si>
  <si>
    <t>Долгосрочные банковские вклады</t>
  </si>
  <si>
    <t>Оборотные активы</t>
  </si>
  <si>
    <t>Товарно-материальные запасы</t>
  </si>
  <si>
    <t>Торговая дебиторская задолженность</t>
  </si>
  <si>
    <t>Предоплата по налогам, помимо подоходного налога</t>
  </si>
  <si>
    <t>Прочие оборотные активы</t>
  </si>
  <si>
    <t>Краткосрочные банковские вклады</t>
  </si>
  <si>
    <t>Денежные средства и их эквиваленты</t>
  </si>
  <si>
    <t>Итого активы</t>
  </si>
  <si>
    <t>В тысячах тенге</t>
  </si>
  <si>
    <t>Капитал и обязательства</t>
  </si>
  <si>
    <t>Капитал</t>
  </si>
  <si>
    <t>Уставный капитал</t>
  </si>
  <si>
    <t>Нераспределённая прибыль</t>
  </si>
  <si>
    <t>Итого капитал</t>
  </si>
  <si>
    <t>Долгосрочные обязательства</t>
  </si>
  <si>
    <t xml:space="preserve">Процентные займы </t>
  </si>
  <si>
    <t>Выпущенные долговые ценные бумаги</t>
  </si>
  <si>
    <t>Обязательство по аренде</t>
  </si>
  <si>
    <t>Резерв по ликвидации скважин и восстановлению участка</t>
  </si>
  <si>
    <t>Обязательство по договору</t>
  </si>
  <si>
    <t>Краткосрочные обязательства</t>
  </si>
  <si>
    <t>Займы от связанной стороны</t>
  </si>
  <si>
    <t>Торговая кредиторская задолженность</t>
  </si>
  <si>
    <t xml:space="preserve">Обязательства по договору </t>
  </si>
  <si>
    <t>Налоги к уплате помимо подоходного налога</t>
  </si>
  <si>
    <t>Оценочные обязательства</t>
  </si>
  <si>
    <t>Прочие краткосрочные обязательства</t>
  </si>
  <si>
    <t>Итого обязательства</t>
  </si>
  <si>
    <t>Итого капитал и обязательства</t>
  </si>
  <si>
    <t>Балансовая стоимость на одну простую акцию</t>
  </si>
  <si>
    <t>в тысячах тенге</t>
  </si>
  <si>
    <t>Прим</t>
  </si>
  <si>
    <t>2022 года (аудирован-ные)</t>
  </si>
  <si>
    <t>(неаудированные)</t>
  </si>
  <si>
    <t>Выручка по договорам с покупателями</t>
  </si>
  <si>
    <t>Себестоимость оказанных услуг</t>
  </si>
  <si>
    <t>Валовая прибыль / (убыток)</t>
  </si>
  <si>
    <t>Общие и административные расходы</t>
  </si>
  <si>
    <t>Резервы под ожидаемые кредитные убытки от финансовых активов</t>
  </si>
  <si>
    <t>Прочие операционные доходы</t>
  </si>
  <si>
    <t>Прочие операционные расходы</t>
  </si>
  <si>
    <t>Прибыль / (убыток) от операционной деятельности</t>
  </si>
  <si>
    <t>Отрицательная курсовая разница, нетто</t>
  </si>
  <si>
    <t>Финансовые доходы</t>
  </si>
  <si>
    <t>Финансовые расходы</t>
  </si>
  <si>
    <t>Прибыль / (убыток) до налогообложения</t>
  </si>
  <si>
    <t>Расходы по подоходному налогу</t>
  </si>
  <si>
    <t>Чистая прибыль / (убыток) за период</t>
  </si>
  <si>
    <t>Итого совокупный доход / (убыток) за период, за вычетом подоходного налога</t>
  </si>
  <si>
    <t>2023 года</t>
  </si>
  <si>
    <t>2022 года</t>
  </si>
  <si>
    <t>Денежные потоки от операционной деятельности</t>
  </si>
  <si>
    <t>Поступления от клиентов</t>
  </si>
  <si>
    <t>Выплаты поставщикам</t>
  </si>
  <si>
    <t>Выплаты работникам</t>
  </si>
  <si>
    <t>Прочие налоги и выплаты</t>
  </si>
  <si>
    <t>Подоходные налоги уплаченные</t>
  </si>
  <si>
    <t>Проценты уплаченные</t>
  </si>
  <si>
    <t>Проценты полученные</t>
  </si>
  <si>
    <t>Прочие поступления</t>
  </si>
  <si>
    <t>Прочие выплаты</t>
  </si>
  <si>
    <t>Чистые денежные потоки, (использованные в) / полученные от операционной деятельности</t>
  </si>
  <si>
    <t>Денежные потоки от инвестиционной деятельности</t>
  </si>
  <si>
    <t>Приобретение нематериальных активов</t>
  </si>
  <si>
    <t>Снятие банковских вкладов, нетто</t>
  </si>
  <si>
    <t>Приобретение основных средств</t>
  </si>
  <si>
    <t>Поступления от продажи основных средств</t>
  </si>
  <si>
    <t>Поступления по беспроцентным займам, выданным связанным сторонам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</si>
  <si>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</si>
  <si>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</si>
  <si>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Получение беспроцентных займов от Акционера</t>
  </si>
  <si>
    <t>Погашение основной части обязательств по аренде</t>
  </si>
  <si>
    <t>Погашение процентных займов</t>
  </si>
  <si>
    <t>Дивиденды выплаченные</t>
  </si>
  <si>
    <t>Погашение беспроцентных займов от Акционера</t>
  </si>
  <si>
    <t>Чистые денежные потоки, использованные в финансовой деятельности</t>
  </si>
  <si>
    <t>Чистое изменение в денежных средствах и их эквивалентах</t>
  </si>
  <si>
    <t>Влияние изменений в обменных курсах на денежные средства и их эквиваленты</t>
  </si>
  <si>
    <t>Денежные средства и их эквиваленты на начало периода</t>
  </si>
  <si>
    <t xml:space="preserve">Денежные средства и их эквиваленты на конец периода </t>
  </si>
  <si>
    <t>Нераспределен-ная прибыль</t>
  </si>
  <si>
    <t>Итого</t>
  </si>
  <si>
    <t>капитал</t>
  </si>
  <si>
    <t>На 1 января 2023 года (аудированные)</t>
  </si>
  <si>
    <t xml:space="preserve">Чистая прибыль за период </t>
  </si>
  <si>
    <t>Итого совокупный доход за период</t>
  </si>
  <si>
    <t>На 1 января 2022 года (аудированные)</t>
  </si>
  <si>
    <t>Чистая прибыль за период</t>
  </si>
  <si>
    <t>30 сентября</t>
  </si>
  <si>
    <t>Инвестиционная недвижимость</t>
  </si>
  <si>
    <t>Отложенные налоговые активы по корпоративному подоходному налогу</t>
  </si>
  <si>
    <t>Предоплата по корпоративному подоходному налогу</t>
  </si>
  <si>
    <t>Долгосрочные активы, предназначенные для продажи</t>
  </si>
  <si>
    <t>закончившихся 30 сентября</t>
  </si>
  <si>
    <t>За девять месяцев,</t>
  </si>
  <si>
    <t>закончившихся 30 сентября (неаудированные)</t>
  </si>
  <si>
    <t>На 30 сентября 2023 года (неаудированные)</t>
  </si>
  <si>
    <t>На 30 сентября 2022 года (неаудированные)</t>
  </si>
  <si>
    <t>ПРОМЕЖУТОЧНЫЙ СОКРАЩЕННЫЙ ОТЧЕТ О ФИНАНСОВОМ ПОЛОЖЕНИИ                                                                                             по состоянию на 30 сентября 2023 года АО "КазТрансГаз Аймак"</t>
  </si>
  <si>
    <t>(фамилия, имя, отчество)(подпись)</t>
  </si>
  <si>
    <t>Главный бухгалтер Бекмурзаева Ш.К.___________________</t>
  </si>
  <si>
    <t>ПРОМЕЖУТОЧНЫЙ СОКРАЩЕННЫЙ ОТЧЁТ О СОВОКУПНОМ ДОХОДЕ                                                                                                                                                по состоянию на 30 сентября 2023 года АО "КазТрансГаз Аймак"</t>
  </si>
  <si>
    <t>ПРОМЕЖУТОЧНЫЙ СОКРАЩЕННЫЙ ОТЧЁТ О ДВИЖЕНИИ ДЕНЕЖНЫХ СРЕДСТВ                                                                                                                                                  по состоянию на 30 сентября 2023 года АО "КазТрансГаз Аймак"</t>
  </si>
  <si>
    <t>ПРОМЕЖУТОЧНЫЙ СОКРАЩЕННЫЙ ОТЧЁТ ОБ ИЗМЕНЕНИЯХ В КАПИТАЛЕ                                                                                                         по состоянию на 30 сентября 2023 года АО "КазТрансГаз Аймак"</t>
  </si>
  <si>
    <t>И.о. Генерального директора  Нағым С.Ж___________________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</si>
</sst>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164" fontId="4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4" fontId="0" fillId="0" borderId="0" xfId="1" applyNumberFormat="1" applyFont="1" applyAlignment="1"/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left" vertical="center"/>
    </xf>
    <xf numFmtId="164" fontId="7" fillId="0" borderId="0" xfId="1" applyNumberFormat="1" applyFont="1" applyAlignment="1">
      <alignment horizontal="center" vertical="center"/>
    </xf>
    <xf numFmtId="164" fontId="7" fillId="0" borderId="2" xfId="1" applyNumberFormat="1" applyFont="1" applyBorder="1" applyAlignment="1">
      <alignment horizontal="left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left" vertical="center"/>
    </xf>
    <xf numFmtId="164" fontId="2" fillId="0" borderId="0" xfId="1" applyNumberFormat="1" applyFont="1" applyAlignment="1"/>
    <xf numFmtId="164" fontId="7" fillId="0" borderId="1" xfId="1" applyNumberFormat="1" applyFont="1" applyBorder="1" applyAlignment="1">
      <alignment horizontal="left" vertical="center"/>
    </xf>
    <xf numFmtId="164" fontId="7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left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left" vertical="center"/>
    </xf>
    <xf numFmtId="164" fontId="8" fillId="0" borderId="3" xfId="1" applyNumberFormat="1" applyFont="1" applyBorder="1" applyAlignment="1">
      <alignment horizontal="left" vertical="center"/>
    </xf>
    <xf numFmtId="164" fontId="7" fillId="0" borderId="4" xfId="1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164" fontId="7" fillId="0" borderId="3" xfId="1" applyNumberFormat="1" applyFont="1" applyBorder="1" applyAlignment="1">
      <alignment vertical="center"/>
    </xf>
    <xf numFmtId="164" fontId="6" fillId="0" borderId="3" xfId="1" applyNumberFormat="1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165" fontId="6" fillId="0" borderId="4" xfId="1" applyNumberFormat="1" applyFont="1" applyBorder="1" applyAlignment="1">
      <alignment vertical="center"/>
    </xf>
    <xf numFmtId="165" fontId="7" fillId="0" borderId="4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164" fontId="9" fillId="0" borderId="0" xfId="1" applyNumberFormat="1" applyFont="1" applyAlignment="1">
      <alignment vertical="center"/>
    </xf>
    <xf numFmtId="164" fontId="9" fillId="0" borderId="1" xfId="1" applyNumberFormat="1" applyFont="1" applyBorder="1" applyAlignment="1">
      <alignment vertical="center"/>
    </xf>
    <xf numFmtId="164" fontId="9" fillId="0" borderId="1" xfId="1" applyNumberFormat="1" applyFont="1" applyBorder="1" applyAlignment="1">
      <alignment horizontal="left" vertical="center"/>
    </xf>
    <xf numFmtId="164" fontId="10" fillId="0" borderId="1" xfId="1" applyNumberFormat="1" applyFont="1" applyBorder="1" applyAlignment="1">
      <alignment horizontal="left" vertical="center"/>
    </xf>
    <xf numFmtId="164" fontId="6" fillId="0" borderId="4" xfId="1" applyNumberFormat="1" applyFont="1" applyBorder="1" applyAlignment="1">
      <alignment horizontal="left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left" vertical="center"/>
    </xf>
    <xf numFmtId="0" fontId="0" fillId="0" borderId="0" xfId="0" applyBorder="1"/>
    <xf numFmtId="164" fontId="6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horizontal="left" vertical="center"/>
    </xf>
    <xf numFmtId="164" fontId="9" fillId="0" borderId="2" xfId="1" applyNumberFormat="1" applyFont="1" applyBorder="1" applyAlignment="1">
      <alignment horizontal="left" vertical="center"/>
    </xf>
    <xf numFmtId="164" fontId="10" fillId="0" borderId="0" xfId="1" applyNumberFormat="1" applyFont="1" applyAlignment="1">
      <alignment horizontal="left" vertical="center"/>
    </xf>
    <xf numFmtId="164" fontId="7" fillId="0" borderId="3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left" vertical="center"/>
    </xf>
    <xf numFmtId="164" fontId="7" fillId="0" borderId="6" xfId="1" applyNumberFormat="1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left" vertical="center"/>
    </xf>
    <xf numFmtId="164" fontId="7" fillId="0" borderId="1" xfId="1" applyNumberFormat="1" applyFont="1" applyFill="1" applyBorder="1" applyAlignment="1">
      <alignment horizontal="left" vertical="center"/>
    </xf>
    <xf numFmtId="0" fontId="0" fillId="0" borderId="0" xfId="0" applyFill="1"/>
    <xf numFmtId="164" fontId="7" fillId="0" borderId="0" xfId="1" applyNumberFormat="1" applyFont="1" applyFill="1" applyAlignment="1">
      <alignment horizontal="left" vertical="center"/>
    </xf>
    <xf numFmtId="164" fontId="11" fillId="0" borderId="6" xfId="1" applyNumberFormat="1" applyFont="1" applyFill="1" applyBorder="1" applyAlignment="1">
      <alignment horizontal="left" vertical="center"/>
    </xf>
    <xf numFmtId="164" fontId="13" fillId="0" borderId="0" xfId="1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164" fontId="10" fillId="0" borderId="1" xfId="1" applyNumberFormat="1" applyFont="1" applyBorder="1" applyAlignment="1">
      <alignment vertical="center"/>
    </xf>
    <xf numFmtId="164" fontId="14" fillId="0" borderId="0" xfId="1" applyNumberFormat="1" applyFont="1" applyAlignment="1">
      <alignment vertical="center"/>
    </xf>
    <xf numFmtId="164" fontId="14" fillId="0" borderId="0" xfId="1" applyNumberFormat="1" applyFont="1" applyFill="1" applyAlignment="1">
      <alignment vertical="center"/>
    </xf>
    <xf numFmtId="164" fontId="14" fillId="0" borderId="4" xfId="1" applyNumberFormat="1" applyFont="1" applyBorder="1" applyAlignment="1">
      <alignment vertical="center"/>
    </xf>
    <xf numFmtId="164" fontId="14" fillId="0" borderId="4" xfId="1" applyNumberFormat="1" applyFont="1" applyFill="1" applyBorder="1" applyAlignment="1">
      <alignment vertical="center"/>
    </xf>
    <xf numFmtId="164" fontId="14" fillId="0" borderId="1" xfId="1" applyNumberFormat="1" applyFont="1" applyFill="1" applyBorder="1" applyAlignment="1">
      <alignment vertical="center"/>
    </xf>
    <xf numFmtId="0" fontId="0" fillId="0" borderId="0" xfId="0" applyFont="1"/>
    <xf numFmtId="164" fontId="15" fillId="0" borderId="1" xfId="1" applyNumberFormat="1" applyFont="1" applyBorder="1" applyAlignment="1">
      <alignment horizontal="left"/>
    </xf>
    <xf numFmtId="0" fontId="14" fillId="0" borderId="0" xfId="0" applyFont="1"/>
    <xf numFmtId="164" fontId="14" fillId="0" borderId="0" xfId="1" applyNumberFormat="1" applyFont="1"/>
    <xf numFmtId="164" fontId="15" fillId="0" borderId="0" xfId="1" applyNumberFormat="1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164" fontId="14" fillId="0" borderId="0" xfId="1" applyNumberFormat="1" applyFont="1" applyBorder="1" applyAlignment="1">
      <alignment vertical="center"/>
    </xf>
    <xf numFmtId="164" fontId="14" fillId="0" borderId="0" xfId="1" applyNumberFormat="1" applyFont="1" applyFill="1" applyBorder="1" applyAlignment="1">
      <alignment vertical="center"/>
    </xf>
    <xf numFmtId="164" fontId="14" fillId="0" borderId="7" xfId="1" applyNumberFormat="1" applyFont="1" applyBorder="1" applyAlignment="1">
      <alignment vertical="center"/>
    </xf>
    <xf numFmtId="164" fontId="15" fillId="0" borderId="0" xfId="1" applyNumberFormat="1" applyFont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76"/>
  <sheetViews>
    <sheetView topLeftCell="A31" zoomScaleNormal="100" workbookViewId="0">
      <selection activeCell="D63" sqref="D63:E63"/>
    </sheetView>
  </sheetViews>
  <sheetFormatPr defaultColWidth="9.109375" defaultRowHeight="14.4" x14ac:dyDescent="0.3"/>
  <cols>
    <col min="1" max="1" width="9.109375" style="5"/>
    <col min="2" max="2" width="56.5546875" style="5" customWidth="1"/>
    <col min="3" max="3" width="7" style="5" bestFit="1" customWidth="1"/>
    <col min="4" max="4" width="27.5546875" style="5" bestFit="1" customWidth="1"/>
    <col min="5" max="5" width="24.5546875" style="5" bestFit="1" customWidth="1"/>
    <col min="6" max="16384" width="9.109375" style="5"/>
  </cols>
  <sheetData>
    <row r="5" spans="2:5" ht="30.6" customHeight="1" x14ac:dyDescent="0.3">
      <c r="B5" s="72" t="s">
        <v>111</v>
      </c>
      <c r="C5" s="72"/>
      <c r="D5" s="72"/>
      <c r="E5" s="72"/>
    </row>
    <row r="6" spans="2:5" ht="4.2" customHeight="1" thickBot="1" x14ac:dyDescent="0.35">
      <c r="B6" s="73"/>
      <c r="C6" s="73"/>
      <c r="D6" s="73"/>
      <c r="E6" s="73"/>
    </row>
    <row r="7" spans="2:5" ht="22.8" customHeight="1" x14ac:dyDescent="0.3">
      <c r="B7" s="67"/>
      <c r="C7" s="67"/>
      <c r="D7" s="67"/>
      <c r="E7" s="67"/>
    </row>
    <row r="8" spans="2:5" ht="24" customHeight="1" thickBot="1" x14ac:dyDescent="0.35">
      <c r="B8" s="63" t="s">
        <v>0</v>
      </c>
      <c r="C8" s="2" t="s">
        <v>44</v>
      </c>
      <c r="D8" s="3" t="s">
        <v>101</v>
      </c>
      <c r="E8" s="4" t="s">
        <v>2</v>
      </c>
    </row>
    <row r="9" spans="2:5" x14ac:dyDescent="0.3">
      <c r="B9" s="1"/>
      <c r="C9" s="2"/>
      <c r="D9" s="3" t="s">
        <v>1</v>
      </c>
      <c r="E9" s="4" t="s">
        <v>45</v>
      </c>
    </row>
    <row r="10" spans="2:5" x14ac:dyDescent="0.3">
      <c r="B10" s="6" t="s">
        <v>4</v>
      </c>
      <c r="C10" s="7"/>
      <c r="D10" s="6"/>
      <c r="E10" s="8"/>
    </row>
    <row r="11" spans="2:5" x14ac:dyDescent="0.3">
      <c r="B11" s="6" t="s">
        <v>5</v>
      </c>
      <c r="C11" s="7"/>
      <c r="D11" s="6"/>
      <c r="E11" s="8"/>
    </row>
    <row r="12" spans="2:5" x14ac:dyDescent="0.3">
      <c r="B12" s="8" t="s">
        <v>6</v>
      </c>
      <c r="C12" s="9">
        <v>3</v>
      </c>
      <c r="D12" s="6">
        <v>243862154</v>
      </c>
      <c r="E12" s="8">
        <v>245057894</v>
      </c>
    </row>
    <row r="13" spans="2:5" x14ac:dyDescent="0.3">
      <c r="B13" s="8" t="s">
        <v>102</v>
      </c>
      <c r="C13" s="9"/>
      <c r="D13" s="6">
        <v>21247</v>
      </c>
      <c r="E13" s="8">
        <v>22699</v>
      </c>
    </row>
    <row r="14" spans="2:5" x14ac:dyDescent="0.3">
      <c r="B14" s="8" t="s">
        <v>7</v>
      </c>
      <c r="C14" s="9">
        <v>4</v>
      </c>
      <c r="D14" s="6">
        <v>845311</v>
      </c>
      <c r="E14" s="8">
        <v>1021038</v>
      </c>
    </row>
    <row r="15" spans="2:5" x14ac:dyDescent="0.3">
      <c r="B15" s="8" t="s">
        <v>8</v>
      </c>
      <c r="C15" s="9">
        <v>5</v>
      </c>
      <c r="D15" s="6">
        <v>0</v>
      </c>
      <c r="E15" s="8">
        <v>315765</v>
      </c>
    </row>
    <row r="16" spans="2:5" x14ac:dyDescent="0.3">
      <c r="B16" s="8" t="s">
        <v>10</v>
      </c>
      <c r="C16" s="9"/>
      <c r="D16" s="6">
        <v>1723</v>
      </c>
      <c r="E16" s="8">
        <v>1913</v>
      </c>
    </row>
    <row r="17" spans="2:5" x14ac:dyDescent="0.3">
      <c r="B17" s="8" t="s">
        <v>11</v>
      </c>
      <c r="C17" s="9"/>
      <c r="D17" s="6">
        <v>2644</v>
      </c>
      <c r="E17" s="8" t="s">
        <v>9</v>
      </c>
    </row>
    <row r="18" spans="2:5" x14ac:dyDescent="0.3">
      <c r="B18" s="8" t="s">
        <v>103</v>
      </c>
      <c r="C18" s="9"/>
      <c r="D18" s="6">
        <v>689879</v>
      </c>
      <c r="E18" s="8">
        <v>665744</v>
      </c>
    </row>
    <row r="19" spans="2:5" ht="15" thickBot="1" x14ac:dyDescent="0.35">
      <c r="B19" s="8" t="s">
        <v>12</v>
      </c>
      <c r="C19" s="9">
        <v>9</v>
      </c>
      <c r="D19" s="6">
        <v>171713</v>
      </c>
      <c r="E19" s="8">
        <v>270286</v>
      </c>
    </row>
    <row r="20" spans="2:5" ht="15" thickBot="1" x14ac:dyDescent="0.35">
      <c r="B20" s="10"/>
      <c r="C20" s="11"/>
      <c r="D20" s="12">
        <f>SUM(D12:D19)</f>
        <v>245594671</v>
      </c>
      <c r="E20" s="12">
        <f>SUM(E12:E19)</f>
        <v>247355339</v>
      </c>
    </row>
    <row r="21" spans="2:5" x14ac:dyDescent="0.3">
      <c r="B21" s="8" t="s">
        <v>3</v>
      </c>
      <c r="C21" s="7"/>
      <c r="D21" s="6"/>
      <c r="E21" s="8"/>
    </row>
    <row r="22" spans="2:5" x14ac:dyDescent="0.3">
      <c r="B22" s="6" t="s">
        <v>13</v>
      </c>
      <c r="C22" s="7"/>
      <c r="D22" s="6"/>
      <c r="E22" s="8"/>
    </row>
    <row r="23" spans="2:5" x14ac:dyDescent="0.3">
      <c r="B23" s="8" t="s">
        <v>14</v>
      </c>
      <c r="C23" s="9">
        <v>6</v>
      </c>
      <c r="D23" s="6">
        <v>1365731</v>
      </c>
      <c r="E23" s="8">
        <v>1423272</v>
      </c>
    </row>
    <row r="24" spans="2:5" x14ac:dyDescent="0.3">
      <c r="B24" s="8" t="s">
        <v>15</v>
      </c>
      <c r="C24" s="9">
        <v>7</v>
      </c>
      <c r="D24" s="6">
        <v>43254496</v>
      </c>
      <c r="E24" s="8">
        <v>62309890</v>
      </c>
    </row>
    <row r="25" spans="2:5" x14ac:dyDescent="0.3">
      <c r="B25" s="8" t="s">
        <v>11</v>
      </c>
      <c r="C25" s="13"/>
      <c r="D25" s="6">
        <v>159089</v>
      </c>
      <c r="E25" s="8">
        <v>393672</v>
      </c>
    </row>
    <row r="26" spans="2:5" x14ac:dyDescent="0.3">
      <c r="B26" s="8" t="s">
        <v>16</v>
      </c>
      <c r="C26" s="9">
        <v>8</v>
      </c>
      <c r="D26" s="6">
        <v>5777841</v>
      </c>
      <c r="E26" s="8">
        <v>5340871</v>
      </c>
    </row>
    <row r="27" spans="2:5" x14ac:dyDescent="0.3">
      <c r="B27" s="8" t="s">
        <v>104</v>
      </c>
      <c r="C27" s="9"/>
      <c r="D27" s="6">
        <v>6076044</v>
      </c>
      <c r="E27" s="8">
        <v>4280177</v>
      </c>
    </row>
    <row r="28" spans="2:5" x14ac:dyDescent="0.3">
      <c r="B28" s="8" t="s">
        <v>17</v>
      </c>
      <c r="C28" s="9"/>
      <c r="D28" s="6">
        <v>751748</v>
      </c>
      <c r="E28" s="8">
        <v>704546</v>
      </c>
    </row>
    <row r="29" spans="2:5" x14ac:dyDescent="0.3">
      <c r="B29" s="8" t="s">
        <v>18</v>
      </c>
      <c r="C29" s="9">
        <v>9</v>
      </c>
      <c r="D29" s="6">
        <v>822</v>
      </c>
      <c r="E29" s="8">
        <v>3013</v>
      </c>
    </row>
    <row r="30" spans="2:5" ht="15" thickBot="1" x14ac:dyDescent="0.35">
      <c r="B30" s="14" t="s">
        <v>19</v>
      </c>
      <c r="C30" s="15">
        <v>10</v>
      </c>
      <c r="D30" s="16">
        <v>32515506</v>
      </c>
      <c r="E30" s="14">
        <v>46754429</v>
      </c>
    </row>
    <row r="31" spans="2:5" ht="15" thickBot="1" x14ac:dyDescent="0.35">
      <c r="B31" s="16"/>
      <c r="C31" s="16"/>
      <c r="D31" s="16">
        <f>SUM(D23:D30)</f>
        <v>89901277</v>
      </c>
      <c r="E31" s="16">
        <f>SUM(E23:E30)</f>
        <v>121209870</v>
      </c>
    </row>
    <row r="32" spans="2:5" x14ac:dyDescent="0.3">
      <c r="B32" s="38" t="s">
        <v>105</v>
      </c>
      <c r="C32" s="38"/>
      <c r="D32" s="38">
        <v>1632</v>
      </c>
      <c r="E32" s="38"/>
    </row>
    <row r="33" spans="2:5" ht="15" thickBot="1" x14ac:dyDescent="0.35">
      <c r="B33" s="18" t="s">
        <v>20</v>
      </c>
      <c r="C33" s="19"/>
      <c r="D33" s="18">
        <f>D20+D31+D32</f>
        <v>335497580</v>
      </c>
      <c r="E33" s="18">
        <f>E20+E31+E32</f>
        <v>368565209</v>
      </c>
    </row>
    <row r="34" spans="2:5" ht="15" thickTop="1" x14ac:dyDescent="0.3"/>
    <row r="35" spans="2:5" x14ac:dyDescent="0.3">
      <c r="B35" s="6" t="s">
        <v>22</v>
      </c>
      <c r="C35" s="9"/>
      <c r="D35" s="6"/>
      <c r="E35" s="8"/>
    </row>
    <row r="36" spans="2:5" x14ac:dyDescent="0.3">
      <c r="B36" s="6" t="s">
        <v>23</v>
      </c>
      <c r="C36" s="9"/>
      <c r="D36" s="6"/>
      <c r="E36" s="8"/>
    </row>
    <row r="37" spans="2:5" x14ac:dyDescent="0.3">
      <c r="B37" s="8" t="s">
        <v>24</v>
      </c>
      <c r="C37" s="9">
        <v>11</v>
      </c>
      <c r="D37" s="8">
        <v>133845672</v>
      </c>
      <c r="E37" s="8">
        <v>133845672</v>
      </c>
    </row>
    <row r="38" spans="2:5" ht="15" thickBot="1" x14ac:dyDescent="0.35">
      <c r="B38" s="14" t="s">
        <v>25</v>
      </c>
      <c r="C38" s="15"/>
      <c r="D38" s="14">
        <v>33409246</v>
      </c>
      <c r="E38" s="14">
        <v>32524519</v>
      </c>
    </row>
    <row r="39" spans="2:5" ht="15" thickBot="1" x14ac:dyDescent="0.35">
      <c r="B39" s="16" t="s">
        <v>26</v>
      </c>
      <c r="C39" s="15"/>
      <c r="D39" s="16">
        <f>SUM(D37:D38)</f>
        <v>167254918</v>
      </c>
      <c r="E39" s="14">
        <f>SUM(E37:E38)</f>
        <v>166370191</v>
      </c>
    </row>
    <row r="40" spans="2:5" x14ac:dyDescent="0.3">
      <c r="B40" s="6" t="s">
        <v>3</v>
      </c>
      <c r="C40" s="9"/>
      <c r="D40" s="6"/>
      <c r="E40" s="8"/>
    </row>
    <row r="41" spans="2:5" x14ac:dyDescent="0.3">
      <c r="B41" s="6" t="s">
        <v>27</v>
      </c>
      <c r="C41" s="9"/>
      <c r="D41" s="6"/>
      <c r="E41" s="8"/>
    </row>
    <row r="42" spans="2:5" x14ac:dyDescent="0.3">
      <c r="B42" s="8" t="s">
        <v>28</v>
      </c>
      <c r="C42" s="9">
        <v>12</v>
      </c>
      <c r="D42" s="6">
        <v>19086425</v>
      </c>
      <c r="E42" s="8">
        <v>25365494</v>
      </c>
    </row>
    <row r="43" spans="2:5" x14ac:dyDescent="0.3">
      <c r="B43" s="8" t="s">
        <v>29</v>
      </c>
      <c r="C43" s="9">
        <v>13</v>
      </c>
      <c r="D43" s="6">
        <v>14310756</v>
      </c>
      <c r="E43" s="8">
        <v>13926255</v>
      </c>
    </row>
    <row r="44" spans="2:5" x14ac:dyDescent="0.3">
      <c r="B44" s="8" t="s">
        <v>30</v>
      </c>
      <c r="C44" s="9">
        <v>5</v>
      </c>
      <c r="D44" s="6">
        <v>0</v>
      </c>
      <c r="E44" s="8">
        <v>225612</v>
      </c>
    </row>
    <row r="45" spans="2:5" x14ac:dyDescent="0.3">
      <c r="B45" s="8" t="s">
        <v>31</v>
      </c>
      <c r="C45" s="9">
        <v>28</v>
      </c>
      <c r="D45" s="6">
        <v>802830</v>
      </c>
      <c r="E45" s="8">
        <v>674167</v>
      </c>
    </row>
    <row r="46" spans="2:5" ht="15" thickBot="1" x14ac:dyDescent="0.35">
      <c r="B46" s="8" t="s">
        <v>32</v>
      </c>
      <c r="C46" s="9">
        <v>15</v>
      </c>
      <c r="D46" s="6">
        <v>10935353</v>
      </c>
      <c r="E46" s="8">
        <v>11127184</v>
      </c>
    </row>
    <row r="47" spans="2:5" ht="15" thickBot="1" x14ac:dyDescent="0.35">
      <c r="B47" s="12"/>
      <c r="C47" s="20"/>
      <c r="D47" s="12">
        <f>SUM(D42:D46)</f>
        <v>45135364</v>
      </c>
      <c r="E47" s="10">
        <f>SUM(E42:E46)</f>
        <v>51318712</v>
      </c>
    </row>
    <row r="48" spans="2:5" x14ac:dyDescent="0.3">
      <c r="B48" s="6" t="s">
        <v>3</v>
      </c>
      <c r="C48" s="9"/>
      <c r="D48" s="6"/>
      <c r="E48" s="8"/>
    </row>
    <row r="49" spans="2:5" x14ac:dyDescent="0.3">
      <c r="B49" s="6" t="s">
        <v>33</v>
      </c>
      <c r="C49" s="9"/>
      <c r="D49" s="6"/>
      <c r="E49" s="8"/>
    </row>
    <row r="50" spans="2:5" x14ac:dyDescent="0.3">
      <c r="B50" s="8" t="s">
        <v>28</v>
      </c>
      <c r="C50" s="9">
        <v>12</v>
      </c>
      <c r="D50" s="6">
        <v>9461644</v>
      </c>
      <c r="E50" s="8">
        <v>10646810</v>
      </c>
    </row>
    <row r="51" spans="2:5" x14ac:dyDescent="0.3">
      <c r="B51" s="8" t="s">
        <v>29</v>
      </c>
      <c r="C51" s="9">
        <v>13</v>
      </c>
      <c r="D51" s="6">
        <v>228305</v>
      </c>
      <c r="E51" s="8">
        <v>122288</v>
      </c>
    </row>
    <row r="52" spans="2:5" x14ac:dyDescent="0.3">
      <c r="B52" s="8" t="s">
        <v>34</v>
      </c>
      <c r="C52" s="9"/>
      <c r="D52" s="6">
        <v>0</v>
      </c>
      <c r="E52" s="8">
        <v>660200</v>
      </c>
    </row>
    <row r="53" spans="2:5" x14ac:dyDescent="0.3">
      <c r="B53" s="8" t="s">
        <v>30</v>
      </c>
      <c r="C53" s="9">
        <v>5</v>
      </c>
      <c r="D53" s="6">
        <v>0</v>
      </c>
      <c r="E53" s="8">
        <v>88851</v>
      </c>
    </row>
    <row r="54" spans="2:5" x14ac:dyDescent="0.3">
      <c r="B54" s="8" t="s">
        <v>35</v>
      </c>
      <c r="C54" s="9">
        <v>16</v>
      </c>
      <c r="D54" s="6">
        <v>64178425</v>
      </c>
      <c r="E54" s="8">
        <v>93010425</v>
      </c>
    </row>
    <row r="55" spans="2:5" x14ac:dyDescent="0.3">
      <c r="B55" s="8" t="s">
        <v>36</v>
      </c>
      <c r="C55" s="9">
        <v>15</v>
      </c>
      <c r="D55" s="6">
        <v>11070118</v>
      </c>
      <c r="E55" s="8">
        <v>7391273</v>
      </c>
    </row>
    <row r="56" spans="2:5" x14ac:dyDescent="0.3">
      <c r="B56" s="8" t="s">
        <v>37</v>
      </c>
      <c r="C56" s="9"/>
      <c r="D56" s="6">
        <v>209105</v>
      </c>
      <c r="E56" s="8">
        <v>629016</v>
      </c>
    </row>
    <row r="57" spans="2:5" x14ac:dyDescent="0.3">
      <c r="B57" s="8" t="s">
        <v>38</v>
      </c>
      <c r="C57" s="9">
        <v>17</v>
      </c>
      <c r="D57" s="6">
        <v>34680852</v>
      </c>
      <c r="E57" s="8">
        <v>33816882</v>
      </c>
    </row>
    <row r="58" spans="2:5" ht="15" thickBot="1" x14ac:dyDescent="0.35">
      <c r="B58" s="8" t="s">
        <v>39</v>
      </c>
      <c r="C58" s="9">
        <v>18</v>
      </c>
      <c r="D58" s="6">
        <v>3278849</v>
      </c>
      <c r="E58" s="8">
        <v>4510561</v>
      </c>
    </row>
    <row r="59" spans="2:5" ht="15" thickBot="1" x14ac:dyDescent="0.35">
      <c r="B59" s="10"/>
      <c r="C59" s="20"/>
      <c r="D59" s="12">
        <f>SUM(D50:D58)</f>
        <v>123107298</v>
      </c>
      <c r="E59" s="10">
        <f>SUM(E50:E58)</f>
        <v>150876306</v>
      </c>
    </row>
    <row r="60" spans="2:5" ht="15" thickBot="1" x14ac:dyDescent="0.35">
      <c r="B60" s="16" t="s">
        <v>40</v>
      </c>
      <c r="C60" s="17"/>
      <c r="D60" s="21">
        <f>D47+D59</f>
        <v>168242662</v>
      </c>
      <c r="E60" s="21">
        <f>E47+E59</f>
        <v>202195018</v>
      </c>
    </row>
    <row r="61" spans="2:5" ht="15" thickBot="1" x14ac:dyDescent="0.35">
      <c r="B61" s="18" t="s">
        <v>41</v>
      </c>
      <c r="C61" s="19"/>
      <c r="D61" s="22">
        <f>D39+D60</f>
        <v>335497580</v>
      </c>
      <c r="E61" s="22">
        <f>E39+E60</f>
        <v>368565209</v>
      </c>
    </row>
    <row r="62" spans="2:5" ht="15.6" thickTop="1" thickBot="1" x14ac:dyDescent="0.35">
      <c r="B62" s="16"/>
      <c r="C62" s="17"/>
      <c r="D62" s="49">
        <f>D33-D61</f>
        <v>0</v>
      </c>
      <c r="E62" s="49">
        <f>E33-E61</f>
        <v>0</v>
      </c>
    </row>
    <row r="63" spans="2:5" x14ac:dyDescent="0.3">
      <c r="B63" s="6" t="s">
        <v>42</v>
      </c>
      <c r="C63" s="23">
        <v>11</v>
      </c>
      <c r="D63" s="29">
        <v>2.4008221850747855</v>
      </c>
      <c r="E63" s="30">
        <v>2.385522819038477</v>
      </c>
    </row>
    <row r="64" spans="2:5" ht="15" thickBot="1" x14ac:dyDescent="0.35">
      <c r="B64" s="18" t="s">
        <v>43</v>
      </c>
      <c r="C64" s="25"/>
      <c r="D64" s="26"/>
      <c r="E64" s="25"/>
    </row>
    <row r="65" spans="2:5" ht="15" thickTop="1" x14ac:dyDescent="0.3">
      <c r="B65" s="27"/>
      <c r="C65" s="27"/>
      <c r="D65" s="27"/>
      <c r="E65" s="27"/>
    </row>
    <row r="66" spans="2:5" x14ac:dyDescent="0.3">
      <c r="B66" s="28"/>
      <c r="C66" s="28"/>
      <c r="D66" s="28"/>
      <c r="E66" s="28"/>
    </row>
    <row r="67" spans="2:5" x14ac:dyDescent="0.3">
      <c r="B67" s="28"/>
      <c r="C67" s="28"/>
      <c r="D67" s="28"/>
      <c r="E67" s="28"/>
    </row>
    <row r="68" spans="2:5" x14ac:dyDescent="0.3">
      <c r="B68" s="64"/>
      <c r="C68" s="28"/>
      <c r="D68" s="28"/>
      <c r="E68" s="28"/>
    </row>
    <row r="69" spans="2:5" x14ac:dyDescent="0.3">
      <c r="B69" s="58" t="s">
        <v>117</v>
      </c>
    </row>
    <row r="70" spans="2:5" x14ac:dyDescent="0.3">
      <c r="B70" s="58" t="s">
        <v>112</v>
      </c>
    </row>
    <row r="71" spans="2:5" x14ac:dyDescent="0.3">
      <c r="B71" s="58"/>
    </row>
    <row r="72" spans="2:5" x14ac:dyDescent="0.3">
      <c r="B72" s="58"/>
    </row>
    <row r="73" spans="2:5" x14ac:dyDescent="0.3">
      <c r="B73" s="58" t="s">
        <v>113</v>
      </c>
    </row>
    <row r="74" spans="2:5" x14ac:dyDescent="0.3">
      <c r="B74" s="58" t="s">
        <v>112</v>
      </c>
    </row>
    <row r="75" spans="2:5" x14ac:dyDescent="0.3">
      <c r="B75" s="65"/>
    </row>
    <row r="76" spans="2:5" x14ac:dyDescent="0.3">
      <c r="B76" s="65"/>
    </row>
  </sheetData>
  <mergeCells count="1">
    <mergeCell ref="B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41"/>
  <sheetViews>
    <sheetView workbookViewId="0">
      <selection activeCell="J20" sqref="J20"/>
    </sheetView>
  </sheetViews>
  <sheetFormatPr defaultRowHeight="14.4" x14ac:dyDescent="0.3"/>
  <cols>
    <col min="2" max="2" width="70.33203125" bestFit="1" customWidth="1"/>
    <col min="3" max="3" width="9.33203125" bestFit="1" customWidth="1"/>
    <col min="4" max="4" width="22.88671875" bestFit="1" customWidth="1"/>
    <col min="5" max="5" width="14.5546875" style="62" bestFit="1" customWidth="1"/>
  </cols>
  <sheetData>
    <row r="5" spans="2:7" ht="33" customHeight="1" x14ac:dyDescent="0.3">
      <c r="B5" s="72" t="s">
        <v>114</v>
      </c>
      <c r="C5" s="72"/>
      <c r="D5" s="72"/>
      <c r="E5" s="72"/>
      <c r="F5" s="72"/>
      <c r="G5" s="72"/>
    </row>
    <row r="7" spans="2:7" ht="17.25" customHeight="1" x14ac:dyDescent="0.3">
      <c r="B7" s="31"/>
      <c r="C7" s="13"/>
      <c r="D7" s="32" t="s">
        <v>107</v>
      </c>
      <c r="E7" s="55"/>
    </row>
    <row r="8" spans="2:7" x14ac:dyDescent="0.3">
      <c r="B8" s="31"/>
      <c r="C8" s="13"/>
      <c r="D8" s="32" t="s">
        <v>106</v>
      </c>
      <c r="E8" s="55"/>
    </row>
    <row r="9" spans="2:7" ht="15" thickBot="1" x14ac:dyDescent="0.35">
      <c r="B9" s="31"/>
      <c r="C9" s="13"/>
      <c r="D9" s="33" t="s">
        <v>46</v>
      </c>
      <c r="E9" s="56"/>
    </row>
    <row r="10" spans="2:7" ht="15" thickBot="1" x14ac:dyDescent="0.35">
      <c r="B10" s="66" t="s">
        <v>21</v>
      </c>
      <c r="C10" s="17" t="s">
        <v>44</v>
      </c>
      <c r="D10" s="34">
        <v>2023</v>
      </c>
      <c r="E10" s="35">
        <v>2022</v>
      </c>
    </row>
    <row r="11" spans="2:7" x14ac:dyDescent="0.3">
      <c r="B11" s="8" t="s">
        <v>3</v>
      </c>
      <c r="C11" s="9"/>
      <c r="D11" s="6"/>
      <c r="E11" s="8"/>
    </row>
    <row r="12" spans="2:7" x14ac:dyDescent="0.3">
      <c r="B12" s="8" t="s">
        <v>47</v>
      </c>
      <c r="C12" s="9">
        <v>19</v>
      </c>
      <c r="D12" s="6">
        <v>229218423</v>
      </c>
      <c r="E12" s="57">
        <v>187056365</v>
      </c>
    </row>
    <row r="13" spans="2:7" ht="15" thickBot="1" x14ac:dyDescent="0.35">
      <c r="B13" s="14" t="s">
        <v>48</v>
      </c>
      <c r="C13" s="15">
        <v>20</v>
      </c>
      <c r="D13" s="6">
        <v>-223270536</v>
      </c>
      <c r="E13" s="58">
        <v>-185454356</v>
      </c>
    </row>
    <row r="14" spans="2:7" x14ac:dyDescent="0.3">
      <c r="B14" s="6" t="s">
        <v>49</v>
      </c>
      <c r="C14" s="7"/>
      <c r="D14" s="36">
        <f>SUM(D12:D13)</f>
        <v>5947887</v>
      </c>
      <c r="E14" s="59">
        <f>SUM(E12:E13)</f>
        <v>1602009</v>
      </c>
    </row>
    <row r="15" spans="2:7" x14ac:dyDescent="0.3">
      <c r="B15" s="8"/>
      <c r="C15" s="9"/>
      <c r="D15" s="6"/>
      <c r="E15" s="8"/>
    </row>
    <row r="16" spans="2:7" x14ac:dyDescent="0.3">
      <c r="B16" s="8" t="s">
        <v>50</v>
      </c>
      <c r="C16" s="9">
        <v>21</v>
      </c>
      <c r="D16" s="6">
        <v>-3961532</v>
      </c>
      <c r="E16" s="58">
        <v>-3702350</v>
      </c>
    </row>
    <row r="17" spans="2:5" x14ac:dyDescent="0.3">
      <c r="B17" s="8" t="s">
        <v>51</v>
      </c>
      <c r="C17" s="9"/>
      <c r="D17" s="6">
        <v>-1638229</v>
      </c>
      <c r="E17" s="58">
        <v>-784158</v>
      </c>
    </row>
    <row r="18" spans="2:5" x14ac:dyDescent="0.3">
      <c r="B18" s="8" t="s">
        <v>52</v>
      </c>
      <c r="C18" s="9">
        <v>22</v>
      </c>
      <c r="D18" s="6">
        <v>69004</v>
      </c>
      <c r="E18" s="58">
        <v>974696</v>
      </c>
    </row>
    <row r="19" spans="2:5" ht="15" thickBot="1" x14ac:dyDescent="0.35">
      <c r="B19" s="8" t="s">
        <v>53</v>
      </c>
      <c r="C19" s="13"/>
      <c r="D19" s="6">
        <v>-24374</v>
      </c>
      <c r="E19" s="58">
        <v>-8016</v>
      </c>
    </row>
    <row r="20" spans="2:5" x14ac:dyDescent="0.3">
      <c r="B20" s="36" t="s">
        <v>54</v>
      </c>
      <c r="C20" s="37"/>
      <c r="D20" s="36">
        <f>SUM(D14:D19)</f>
        <v>392756</v>
      </c>
      <c r="E20" s="60">
        <f>SUM(E14:E19)</f>
        <v>-1917819</v>
      </c>
    </row>
    <row r="21" spans="2:5" x14ac:dyDescent="0.3">
      <c r="B21" s="8"/>
      <c r="C21" s="9"/>
      <c r="D21" s="6"/>
      <c r="E21" s="8"/>
    </row>
    <row r="22" spans="2:5" x14ac:dyDescent="0.3">
      <c r="B22" s="8" t="s">
        <v>55</v>
      </c>
      <c r="C22" s="9"/>
      <c r="D22" s="6">
        <v>-879000</v>
      </c>
      <c r="E22" s="58">
        <v>-3285885</v>
      </c>
    </row>
    <row r="23" spans="2:5" x14ac:dyDescent="0.3">
      <c r="B23" s="8" t="s">
        <v>56</v>
      </c>
      <c r="C23" s="13"/>
      <c r="D23" s="6">
        <v>5983121</v>
      </c>
      <c r="E23" s="58">
        <v>5240121</v>
      </c>
    </row>
    <row r="24" spans="2:5" ht="15" thickBot="1" x14ac:dyDescent="0.35">
      <c r="B24" s="8" t="s">
        <v>57</v>
      </c>
      <c r="C24" s="9">
        <v>23</v>
      </c>
      <c r="D24" s="6">
        <v>-4328730</v>
      </c>
      <c r="E24" s="61">
        <v>-5568571</v>
      </c>
    </row>
    <row r="25" spans="2:5" x14ac:dyDescent="0.3">
      <c r="B25" s="36" t="s">
        <v>58</v>
      </c>
      <c r="C25" s="37"/>
      <c r="D25" s="36">
        <f>SUM(D20:D24)</f>
        <v>1168147</v>
      </c>
      <c r="E25" s="57">
        <f>SUM(E20:E24)</f>
        <v>-5532154</v>
      </c>
    </row>
    <row r="26" spans="2:5" x14ac:dyDescent="0.3">
      <c r="B26" s="8"/>
      <c r="C26" s="9"/>
      <c r="D26" s="6"/>
      <c r="E26" s="8"/>
    </row>
    <row r="27" spans="2:5" ht="15" thickBot="1" x14ac:dyDescent="0.35">
      <c r="B27" s="14" t="s">
        <v>59</v>
      </c>
      <c r="C27" s="15">
        <v>24</v>
      </c>
      <c r="D27" s="16">
        <v>-283420</v>
      </c>
      <c r="E27" s="69">
        <v>-895938</v>
      </c>
    </row>
    <row r="28" spans="2:5" ht="15" thickBot="1" x14ac:dyDescent="0.35">
      <c r="B28" s="16" t="s">
        <v>60</v>
      </c>
      <c r="C28" s="17"/>
      <c r="D28" s="16">
        <f>SUM(D25:D27)</f>
        <v>884727</v>
      </c>
      <c r="E28" s="70">
        <f>SUM(E25:E27)</f>
        <v>-6428092</v>
      </c>
    </row>
    <row r="29" spans="2:5" ht="15" customHeight="1" x14ac:dyDescent="0.3">
      <c r="B29" s="24" t="s">
        <v>61</v>
      </c>
      <c r="C29" s="24"/>
      <c r="D29" s="38">
        <f>D28</f>
        <v>884727</v>
      </c>
      <c r="E29" s="68">
        <f>E28</f>
        <v>-6428092</v>
      </c>
    </row>
    <row r="30" spans="2:5" x14ac:dyDescent="0.3">
      <c r="D30" s="39"/>
    </row>
    <row r="34" spans="2:2" x14ac:dyDescent="0.3">
      <c r="B34" s="58"/>
    </row>
    <row r="35" spans="2:2" x14ac:dyDescent="0.3">
      <c r="B35" s="58" t="s">
        <v>117</v>
      </c>
    </row>
    <row r="36" spans="2:2" x14ac:dyDescent="0.3">
      <c r="B36" s="58" t="s">
        <v>112</v>
      </c>
    </row>
    <row r="37" spans="2:2" x14ac:dyDescent="0.3">
      <c r="B37" s="58"/>
    </row>
    <row r="38" spans="2:2" x14ac:dyDescent="0.3">
      <c r="B38" s="58"/>
    </row>
    <row r="39" spans="2:2" x14ac:dyDescent="0.3">
      <c r="B39" s="58" t="s">
        <v>113</v>
      </c>
    </row>
    <row r="40" spans="2:2" x14ac:dyDescent="0.3">
      <c r="B40" s="58" t="s">
        <v>112</v>
      </c>
    </row>
    <row r="41" spans="2:2" x14ac:dyDescent="0.3">
      <c r="B41" s="65"/>
    </row>
  </sheetData>
  <mergeCells count="1">
    <mergeCell ref="B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55"/>
  <sheetViews>
    <sheetView topLeftCell="A16" workbookViewId="0">
      <selection activeCell="G35" sqref="G35"/>
    </sheetView>
  </sheetViews>
  <sheetFormatPr defaultRowHeight="14.4" x14ac:dyDescent="0.3"/>
  <cols>
    <col min="2" max="2" width="74.88671875" customWidth="1"/>
    <col min="3" max="3" width="9.33203125" bestFit="1" customWidth="1"/>
    <col min="4" max="4" width="39.44140625" bestFit="1" customWidth="1"/>
    <col min="5" max="5" width="23.44140625" customWidth="1"/>
  </cols>
  <sheetData>
    <row r="5" spans="2:5" ht="29.4" customHeight="1" thickBot="1" x14ac:dyDescent="0.35">
      <c r="B5" s="73" t="s">
        <v>115</v>
      </c>
      <c r="C5" s="73"/>
      <c r="D5" s="73"/>
      <c r="E5" s="73"/>
    </row>
    <row r="7" spans="2:5" x14ac:dyDescent="0.3">
      <c r="B7" s="71" t="s">
        <v>21</v>
      </c>
      <c r="C7" s="2"/>
      <c r="D7" s="2" t="s">
        <v>107</v>
      </c>
      <c r="E7" s="2"/>
    </row>
    <row r="8" spans="2:5" ht="15" thickBot="1" x14ac:dyDescent="0.35">
      <c r="B8" s="1"/>
      <c r="C8" s="40"/>
      <c r="D8" s="40" t="s">
        <v>108</v>
      </c>
      <c r="E8" s="40"/>
    </row>
    <row r="9" spans="2:5" ht="15" thickBot="1" x14ac:dyDescent="0.35">
      <c r="B9" s="41"/>
      <c r="C9" s="17" t="s">
        <v>44</v>
      </c>
      <c r="D9" s="42" t="s">
        <v>62</v>
      </c>
      <c r="E9" s="42" t="s">
        <v>63</v>
      </c>
    </row>
    <row r="10" spans="2:5" x14ac:dyDescent="0.3">
      <c r="B10" s="43" t="s">
        <v>3</v>
      </c>
      <c r="C10" s="7"/>
      <c r="D10" s="6"/>
      <c r="E10" s="8"/>
    </row>
    <row r="11" spans="2:5" x14ac:dyDescent="0.3">
      <c r="B11" s="6" t="s">
        <v>64</v>
      </c>
      <c r="C11" s="9"/>
      <c r="D11" s="6"/>
      <c r="E11" s="8"/>
    </row>
    <row r="12" spans="2:5" x14ac:dyDescent="0.3">
      <c r="B12" s="8" t="s">
        <v>65</v>
      </c>
      <c r="C12" s="9"/>
      <c r="D12" s="6">
        <v>277183025</v>
      </c>
      <c r="E12" s="54">
        <v>226370347</v>
      </c>
    </row>
    <row r="13" spans="2:5" x14ac:dyDescent="0.3">
      <c r="B13" s="8" t="s">
        <v>66</v>
      </c>
      <c r="C13" s="9"/>
      <c r="D13" s="6">
        <v>-258916158</v>
      </c>
      <c r="E13" s="54">
        <v>-214900835</v>
      </c>
    </row>
    <row r="14" spans="2:5" x14ac:dyDescent="0.3">
      <c r="B14" s="8" t="s">
        <v>67</v>
      </c>
      <c r="C14" s="9"/>
      <c r="D14" s="6">
        <v>-7388175</v>
      </c>
      <c r="E14" s="54">
        <v>-6287315</v>
      </c>
    </row>
    <row r="15" spans="2:5" x14ac:dyDescent="0.3">
      <c r="B15" s="8" t="s">
        <v>68</v>
      </c>
      <c r="C15" s="9"/>
      <c r="D15" s="6">
        <v>-9156376</v>
      </c>
      <c r="E15" s="54">
        <v>-9943164</v>
      </c>
    </row>
    <row r="16" spans="2:5" x14ac:dyDescent="0.3">
      <c r="B16" s="8" t="s">
        <v>69</v>
      </c>
      <c r="C16" s="9"/>
      <c r="D16" s="6">
        <v>-1204100</v>
      </c>
      <c r="E16" s="54">
        <v>-4084078</v>
      </c>
    </row>
    <row r="17" spans="2:5" x14ac:dyDescent="0.3">
      <c r="B17" s="8" t="s">
        <v>70</v>
      </c>
      <c r="C17" s="9"/>
      <c r="D17" s="6">
        <v>-4482278</v>
      </c>
      <c r="E17" s="54">
        <v>-4560012</v>
      </c>
    </row>
    <row r="18" spans="2:5" x14ac:dyDescent="0.3">
      <c r="B18" s="8" t="s">
        <v>71</v>
      </c>
      <c r="C18" s="9"/>
      <c r="D18" s="6">
        <v>5090381</v>
      </c>
      <c r="E18" s="54">
        <v>4453555</v>
      </c>
    </row>
    <row r="19" spans="2:5" x14ac:dyDescent="0.3">
      <c r="B19" s="8" t="s">
        <v>72</v>
      </c>
      <c r="C19" s="9"/>
      <c r="D19" s="6">
        <v>162218</v>
      </c>
      <c r="E19" s="54">
        <v>50509</v>
      </c>
    </row>
    <row r="20" spans="2:5" ht="15" thickBot="1" x14ac:dyDescent="0.35">
      <c r="B20" s="8" t="s">
        <v>73</v>
      </c>
      <c r="C20" s="9"/>
      <c r="D20" s="6">
        <v>-586552</v>
      </c>
      <c r="E20" s="54">
        <v>-2323</v>
      </c>
    </row>
    <row r="21" spans="2:5" ht="15" thickBot="1" x14ac:dyDescent="0.35">
      <c r="B21" s="44" t="s">
        <v>74</v>
      </c>
      <c r="C21" s="20"/>
      <c r="D21" s="12">
        <f>SUM(D12:D20)</f>
        <v>701985</v>
      </c>
      <c r="E21" s="12">
        <f>SUM(E12:E20)</f>
        <v>-8903316</v>
      </c>
    </row>
    <row r="22" spans="2:5" x14ac:dyDescent="0.3">
      <c r="B22" s="8" t="s">
        <v>3</v>
      </c>
      <c r="C22" s="9"/>
      <c r="D22" s="6"/>
      <c r="E22" s="8"/>
    </row>
    <row r="23" spans="2:5" x14ac:dyDescent="0.3">
      <c r="B23" s="6" t="s">
        <v>75</v>
      </c>
      <c r="C23" s="9"/>
      <c r="D23" s="6"/>
      <c r="E23" s="8"/>
    </row>
    <row r="24" spans="2:5" x14ac:dyDescent="0.3">
      <c r="B24" s="8" t="s">
        <v>76</v>
      </c>
      <c r="C24" s="9"/>
      <c r="D24" s="6">
        <v>0</v>
      </c>
      <c r="E24" s="6">
        <v>-156800</v>
      </c>
    </row>
    <row r="25" spans="2:5" x14ac:dyDescent="0.3">
      <c r="B25" s="8" t="s">
        <v>77</v>
      </c>
      <c r="C25" s="9"/>
      <c r="D25" s="6">
        <v>98574</v>
      </c>
      <c r="E25" s="6">
        <v>116544</v>
      </c>
    </row>
    <row r="26" spans="2:5" x14ac:dyDescent="0.3">
      <c r="B26" s="8" t="s">
        <v>78</v>
      </c>
      <c r="C26" s="9"/>
      <c r="D26" s="6">
        <v>-7622430</v>
      </c>
      <c r="E26" s="6">
        <v>-3479731</v>
      </c>
    </row>
    <row r="27" spans="2:5" x14ac:dyDescent="0.3">
      <c r="B27" s="8" t="s">
        <v>79</v>
      </c>
      <c r="C27" s="9"/>
      <c r="D27" s="6">
        <v>960</v>
      </c>
      <c r="E27" s="6">
        <v>1291</v>
      </c>
    </row>
    <row r="28" spans="2:5" ht="15" thickBot="1" x14ac:dyDescent="0.35">
      <c r="B28" s="8" t="s">
        <v>80</v>
      </c>
      <c r="C28" s="9"/>
      <c r="D28" s="6">
        <v>190</v>
      </c>
      <c r="E28" s="6">
        <v>190</v>
      </c>
    </row>
    <row r="29" spans="2:5" ht="15" thickBot="1" x14ac:dyDescent="0.35">
      <c r="B29" s="44" t="s">
        <v>81</v>
      </c>
      <c r="C29" s="20"/>
      <c r="D29" s="12">
        <f>SUM(D24:D28)</f>
        <v>-7522706</v>
      </c>
      <c r="E29" s="12">
        <f>SUM(E24:E28)</f>
        <v>-3518506</v>
      </c>
    </row>
    <row r="30" spans="2:5" x14ac:dyDescent="0.3">
      <c r="B30" s="6" t="s">
        <v>3</v>
      </c>
      <c r="C30" s="9"/>
      <c r="D30" s="6"/>
      <c r="E30" s="8"/>
    </row>
    <row r="31" spans="2:5" x14ac:dyDescent="0.3">
      <c r="B31" s="6" t="s">
        <v>82</v>
      </c>
      <c r="C31" s="9"/>
      <c r="D31" s="6"/>
      <c r="E31" s="8"/>
    </row>
    <row r="32" spans="2:5" x14ac:dyDescent="0.3">
      <c r="B32" s="8" t="s">
        <v>83</v>
      </c>
      <c r="C32" s="9"/>
      <c r="D32" s="6" t="s">
        <v>9</v>
      </c>
      <c r="E32" s="8" t="s">
        <v>9</v>
      </c>
    </row>
    <row r="33" spans="2:5" x14ac:dyDescent="0.3">
      <c r="B33" s="8" t="s">
        <v>84</v>
      </c>
      <c r="C33" s="9"/>
      <c r="D33" s="6">
        <v>-28292</v>
      </c>
      <c r="E33" s="6">
        <v>-31012</v>
      </c>
    </row>
    <row r="34" spans="2:5" x14ac:dyDescent="0.3">
      <c r="B34" s="8" t="s">
        <v>85</v>
      </c>
      <c r="C34" s="9">
        <v>12</v>
      </c>
      <c r="D34" s="6" t="s">
        <v>9</v>
      </c>
      <c r="E34" s="6">
        <v>-7602065</v>
      </c>
    </row>
    <row r="35" spans="2:5" x14ac:dyDescent="0.3">
      <c r="B35" s="8" t="s">
        <v>86</v>
      </c>
      <c r="C35" s="9"/>
      <c r="D35" s="6" t="s">
        <v>9</v>
      </c>
      <c r="E35" s="6">
        <v>-10245744</v>
      </c>
    </row>
    <row r="36" spans="2:5" ht="15" thickBot="1" x14ac:dyDescent="0.35">
      <c r="B36" s="8" t="s">
        <v>87</v>
      </c>
      <c r="C36" s="9">
        <v>14</v>
      </c>
      <c r="D36" s="6">
        <v>-7375311</v>
      </c>
      <c r="E36" s="6">
        <v>-2626932</v>
      </c>
    </row>
    <row r="37" spans="2:5" ht="15" thickBot="1" x14ac:dyDescent="0.35">
      <c r="B37" s="44" t="s">
        <v>88</v>
      </c>
      <c r="C37" s="20"/>
      <c r="D37" s="12">
        <v>-7403603</v>
      </c>
      <c r="E37" s="12">
        <f>SUM(E32:E36)</f>
        <v>-20505753</v>
      </c>
    </row>
    <row r="38" spans="2:5" x14ac:dyDescent="0.3">
      <c r="B38" s="6" t="s">
        <v>89</v>
      </c>
      <c r="C38" s="9"/>
      <c r="D38" s="6">
        <f>D21+D29+D37</f>
        <v>-14224324</v>
      </c>
      <c r="E38" s="6">
        <f>E21+E29+E37</f>
        <v>-32927575</v>
      </c>
    </row>
    <row r="39" spans="2:5" x14ac:dyDescent="0.3">
      <c r="B39" s="45" t="s">
        <v>3</v>
      </c>
      <c r="C39" s="9"/>
      <c r="D39" s="8"/>
      <c r="E39" s="8"/>
    </row>
    <row r="40" spans="2:5" x14ac:dyDescent="0.3">
      <c r="B40" s="8" t="s">
        <v>90</v>
      </c>
      <c r="C40" s="9"/>
      <c r="D40" s="6">
        <v>-14599</v>
      </c>
      <c r="E40" s="6">
        <v>-183</v>
      </c>
    </row>
    <row r="41" spans="2:5" ht="15" thickBot="1" x14ac:dyDescent="0.35">
      <c r="B41" s="14" t="s">
        <v>91</v>
      </c>
      <c r="C41" s="15"/>
      <c r="D41" s="16">
        <v>46754429</v>
      </c>
      <c r="E41" s="16">
        <v>73908709</v>
      </c>
    </row>
    <row r="42" spans="2:5" ht="15" thickBot="1" x14ac:dyDescent="0.35">
      <c r="B42" s="18" t="s">
        <v>92</v>
      </c>
      <c r="C42" s="46">
        <v>10</v>
      </c>
      <c r="D42" s="18">
        <v>32515506</v>
      </c>
      <c r="E42" s="18">
        <f>SUM(E38:E41)</f>
        <v>40980951</v>
      </c>
    </row>
    <row r="43" spans="2:5" ht="15" thickTop="1" x14ac:dyDescent="0.3"/>
    <row r="47" spans="2:5" x14ac:dyDescent="0.3">
      <c r="B47" s="65"/>
    </row>
    <row r="48" spans="2:5" x14ac:dyDescent="0.3">
      <c r="B48" s="65"/>
    </row>
    <row r="49" spans="2:2" x14ac:dyDescent="0.3">
      <c r="B49" s="58" t="s">
        <v>117</v>
      </c>
    </row>
    <row r="50" spans="2:2" x14ac:dyDescent="0.3">
      <c r="B50" s="58" t="s">
        <v>112</v>
      </c>
    </row>
    <row r="51" spans="2:2" x14ac:dyDescent="0.3">
      <c r="B51" s="58"/>
    </row>
    <row r="52" spans="2:2" x14ac:dyDescent="0.3">
      <c r="B52" s="58"/>
    </row>
    <row r="53" spans="2:2" x14ac:dyDescent="0.3">
      <c r="B53" s="58" t="s">
        <v>113</v>
      </c>
    </row>
    <row r="54" spans="2:2" x14ac:dyDescent="0.3">
      <c r="B54" s="58" t="s">
        <v>112</v>
      </c>
    </row>
    <row r="55" spans="2:2" x14ac:dyDescent="0.3">
      <c r="B55" s="65"/>
    </row>
  </sheetData>
  <mergeCells count="1">
    <mergeCell ref="B5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35"/>
  <sheetViews>
    <sheetView tabSelected="1" workbookViewId="0">
      <selection activeCell="J28" sqref="J28"/>
    </sheetView>
  </sheetViews>
  <sheetFormatPr defaultRowHeight="14.4" x14ac:dyDescent="0.3"/>
  <cols>
    <col min="2" max="2" width="37.109375" bestFit="1" customWidth="1"/>
    <col min="4" max="6" width="26" customWidth="1"/>
  </cols>
  <sheetData>
    <row r="5" spans="2:6" ht="28.8" customHeight="1" thickBot="1" x14ac:dyDescent="0.35">
      <c r="B5" s="74" t="s">
        <v>116</v>
      </c>
      <c r="C5" s="74"/>
      <c r="D5" s="74"/>
      <c r="E5" s="74"/>
      <c r="F5" s="74"/>
    </row>
    <row r="8" spans="2:6" x14ac:dyDescent="0.3">
      <c r="B8" s="71" t="s">
        <v>21</v>
      </c>
      <c r="C8" s="2" t="s">
        <v>44</v>
      </c>
      <c r="D8" s="2" t="s">
        <v>24</v>
      </c>
      <c r="E8" s="2" t="s">
        <v>93</v>
      </c>
      <c r="F8" s="3" t="s">
        <v>94</v>
      </c>
    </row>
    <row r="9" spans="2:6" ht="15" thickBot="1" x14ac:dyDescent="0.35">
      <c r="B9" s="41"/>
      <c r="C9" s="40"/>
      <c r="D9" s="40"/>
      <c r="E9" s="40"/>
      <c r="F9" s="42" t="s">
        <v>95</v>
      </c>
    </row>
    <row r="10" spans="2:6" x14ac:dyDescent="0.3">
      <c r="B10" s="6" t="s">
        <v>3</v>
      </c>
      <c r="C10" s="7"/>
      <c r="D10" s="8"/>
      <c r="E10" s="8"/>
      <c r="F10" s="8"/>
    </row>
    <row r="11" spans="2:6" ht="15" thickBot="1" x14ac:dyDescent="0.35">
      <c r="B11" s="16" t="s">
        <v>96</v>
      </c>
      <c r="C11" s="17"/>
      <c r="D11" s="14">
        <v>133845672</v>
      </c>
      <c r="E11" s="14">
        <v>32524519</v>
      </c>
      <c r="F11" s="14">
        <v>166370191</v>
      </c>
    </row>
    <row r="12" spans="2:6" x14ac:dyDescent="0.3">
      <c r="B12" s="8" t="s">
        <v>3</v>
      </c>
      <c r="C12" s="7"/>
      <c r="D12" s="8"/>
      <c r="E12" s="8"/>
      <c r="F12" s="8"/>
    </row>
    <row r="13" spans="2:6" ht="15" thickBot="1" x14ac:dyDescent="0.35">
      <c r="B13" s="14" t="s">
        <v>97</v>
      </c>
      <c r="C13" s="15"/>
      <c r="D13" s="16">
        <v>0</v>
      </c>
      <c r="E13" s="16">
        <f>ОПиУ!D28</f>
        <v>884727</v>
      </c>
      <c r="F13" s="16">
        <f>SUM(D13:E13)</f>
        <v>884727</v>
      </c>
    </row>
    <row r="14" spans="2:6" ht="15" thickBot="1" x14ac:dyDescent="0.35">
      <c r="B14" s="16" t="s">
        <v>98</v>
      </c>
      <c r="C14" s="17"/>
      <c r="D14" s="16">
        <f>D13</f>
        <v>0</v>
      </c>
      <c r="E14" s="16">
        <f>E13</f>
        <v>884727</v>
      </c>
      <c r="F14" s="16">
        <f>F13</f>
        <v>884727</v>
      </c>
    </row>
    <row r="15" spans="2:6" x14ac:dyDescent="0.3">
      <c r="B15" s="6" t="s">
        <v>3</v>
      </c>
      <c r="C15" s="7"/>
      <c r="D15" s="6"/>
      <c r="E15" s="6"/>
      <c r="F15" s="6"/>
    </row>
    <row r="16" spans="2:6" ht="15" thickBot="1" x14ac:dyDescent="0.35">
      <c r="B16" s="16" t="s">
        <v>109</v>
      </c>
      <c r="C16" s="15"/>
      <c r="D16" s="16">
        <f>D11+D14</f>
        <v>133845672</v>
      </c>
      <c r="E16" s="16">
        <f>E11+E14</f>
        <v>33409246</v>
      </c>
      <c r="F16" s="16">
        <f>F11+F14</f>
        <v>167254918</v>
      </c>
    </row>
    <row r="17" spans="2:9" x14ac:dyDescent="0.3">
      <c r="B17" s="6" t="s">
        <v>3</v>
      </c>
      <c r="C17" s="9"/>
      <c r="D17" s="8"/>
      <c r="E17" s="8"/>
      <c r="F17" s="8"/>
    </row>
    <row r="18" spans="2:9" ht="15" thickBot="1" x14ac:dyDescent="0.35">
      <c r="B18" s="16" t="s">
        <v>99</v>
      </c>
      <c r="C18" s="17"/>
      <c r="D18" s="14">
        <v>125545632</v>
      </c>
      <c r="E18" s="14">
        <v>38098836</v>
      </c>
      <c r="F18" s="14">
        <v>163644468</v>
      </c>
    </row>
    <row r="19" spans="2:9" x14ac:dyDescent="0.3">
      <c r="B19" s="8" t="s">
        <v>3</v>
      </c>
      <c r="C19" s="9"/>
      <c r="D19" s="8"/>
      <c r="E19" s="8"/>
      <c r="F19" s="8"/>
    </row>
    <row r="20" spans="2:9" ht="15" thickBot="1" x14ac:dyDescent="0.35">
      <c r="B20" s="14" t="s">
        <v>100</v>
      </c>
      <c r="C20" s="15"/>
      <c r="D20" s="50">
        <v>0</v>
      </c>
      <c r="E20" s="50">
        <f>ОПиУ!E29</f>
        <v>-6428092</v>
      </c>
      <c r="F20" s="50">
        <f>SUM(D20:E20)</f>
        <v>-6428092</v>
      </c>
      <c r="G20" s="51"/>
      <c r="H20" s="51"/>
      <c r="I20" s="51"/>
    </row>
    <row r="21" spans="2:9" ht="15" thickBot="1" x14ac:dyDescent="0.35">
      <c r="B21" s="16" t="s">
        <v>98</v>
      </c>
      <c r="C21" s="17"/>
      <c r="D21" s="50">
        <v>0</v>
      </c>
      <c r="E21" s="50">
        <f>E20</f>
        <v>-6428092</v>
      </c>
      <c r="F21" s="50">
        <f>F20</f>
        <v>-6428092</v>
      </c>
      <c r="G21" s="51"/>
      <c r="H21" s="51"/>
      <c r="I21" s="51"/>
    </row>
    <row r="22" spans="2:9" ht="15" thickBot="1" x14ac:dyDescent="0.35">
      <c r="B22" s="6" t="s">
        <v>3</v>
      </c>
      <c r="C22" s="7"/>
      <c r="D22" s="52"/>
      <c r="E22" s="52"/>
      <c r="F22" s="52"/>
      <c r="G22" s="51"/>
      <c r="H22" s="51"/>
      <c r="I22" s="51"/>
    </row>
    <row r="23" spans="2:9" ht="15" thickBot="1" x14ac:dyDescent="0.35">
      <c r="B23" s="47" t="s">
        <v>110</v>
      </c>
      <c r="C23" s="48"/>
      <c r="D23" s="53">
        <f>D18+D21</f>
        <v>125545632</v>
      </c>
      <c r="E23" s="53">
        <f>E18+E21</f>
        <v>31670744</v>
      </c>
      <c r="F23" s="53">
        <f>F18+F21</f>
        <v>157216376</v>
      </c>
      <c r="G23" s="51"/>
      <c r="H23" s="51"/>
      <c r="I23" s="51"/>
    </row>
    <row r="24" spans="2:9" ht="15" thickTop="1" x14ac:dyDescent="0.3">
      <c r="D24" s="51"/>
      <c r="E24" s="51"/>
      <c r="F24" s="51"/>
      <c r="G24" s="51"/>
      <c r="H24" s="51"/>
      <c r="I24" s="51"/>
    </row>
    <row r="25" spans="2:9" x14ac:dyDescent="0.3">
      <c r="D25" s="51"/>
      <c r="E25" s="51"/>
      <c r="F25" s="51"/>
      <c r="G25" s="51"/>
      <c r="H25" s="51"/>
      <c r="I25" s="51"/>
    </row>
    <row r="26" spans="2:9" x14ac:dyDescent="0.3">
      <c r="D26" s="51"/>
      <c r="E26" s="51"/>
      <c r="F26" s="51"/>
      <c r="G26" s="51"/>
      <c r="H26" s="51"/>
      <c r="I26" s="51"/>
    </row>
    <row r="27" spans="2:9" x14ac:dyDescent="0.3">
      <c r="D27" s="51"/>
      <c r="E27" s="51"/>
      <c r="F27" s="51"/>
      <c r="G27" s="51"/>
      <c r="H27" s="51"/>
      <c r="I27" s="51"/>
    </row>
    <row r="28" spans="2:9" x14ac:dyDescent="0.3">
      <c r="B28" s="64"/>
      <c r="D28" s="51"/>
      <c r="E28" s="51"/>
      <c r="F28" s="51"/>
      <c r="G28" s="51"/>
      <c r="H28" s="51"/>
      <c r="I28" s="51"/>
    </row>
    <row r="29" spans="2:9" x14ac:dyDescent="0.3">
      <c r="B29" s="58" t="s">
        <v>117</v>
      </c>
      <c r="D29" s="51"/>
      <c r="E29" s="51"/>
      <c r="F29" s="51"/>
      <c r="G29" s="51"/>
      <c r="H29" s="51"/>
      <c r="I29" s="51"/>
    </row>
    <row r="30" spans="2:9" x14ac:dyDescent="0.3">
      <c r="B30" s="58" t="s">
        <v>112</v>
      </c>
    </row>
    <row r="31" spans="2:9" x14ac:dyDescent="0.3">
      <c r="B31" s="58"/>
    </row>
    <row r="32" spans="2:9" x14ac:dyDescent="0.3">
      <c r="B32" s="58"/>
    </row>
    <row r="33" spans="2:2" x14ac:dyDescent="0.3">
      <c r="B33" s="58" t="s">
        <v>113</v>
      </c>
    </row>
    <row r="34" spans="2:2" x14ac:dyDescent="0.3">
      <c r="B34" s="58" t="s">
        <v>112</v>
      </c>
    </row>
    <row r="35" spans="2:2" x14ac:dyDescent="0.3">
      <c r="B35" s="64"/>
    </row>
  </sheetData>
  <mergeCells count="1"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ДДС</vt:lpstr>
      <vt:lpstr>Капитал</vt:lpstr>
      <vt:lpstr>Баланс!_Hlk33172673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2023-10-30T12:49:14Z</dcterms:modified>
</cp:coreProperties>
</file>