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ОФП " sheetId="1" r:id="rId1"/>
    <sheet name="ОСД " sheetId="2" r:id="rId2"/>
    <sheet name="ОИК" sheetId="3" r:id="rId3"/>
    <sheet name="ОДДС " sheetId="4" r:id="rId4"/>
  </sheets>
  <definedNames>
    <definedName name="OLE_LINK1" localSheetId="0">'ОФП '!$A$20</definedName>
    <definedName name="TextRefCopy20">#REF!</definedName>
    <definedName name="TextRefCopy21">#REF!</definedName>
    <definedName name="_xlnm.Print_Titles" localSheetId="3">'ОДДС '!$9:$9</definedName>
    <definedName name="_xlnm.Print_Titles" localSheetId="2">'ОИК'!$8:$9</definedName>
    <definedName name="_xlnm.Print_Titles" localSheetId="1">'ОСД '!$9:$9</definedName>
    <definedName name="_xlnm.Print_Titles" localSheetId="0">'ОФП '!$8:$8</definedName>
    <definedName name="_xlnm.Print_Area" localSheetId="3">'ОДДС '!$A$1:$D$66</definedName>
    <definedName name="_xlnm.Print_Area" localSheetId="2">'ОИК'!$A$1:$E$29</definedName>
    <definedName name="_xlnm.Print_Area" localSheetId="1">'ОСД '!$A$1:$D$38</definedName>
    <definedName name="_xlnm.Print_Area" localSheetId="0">'ОФП '!$A$1:$D$60</definedName>
  </definedNames>
  <calcPr fullCalcOnLoad="1"/>
</workbook>
</file>

<file path=xl/sharedStrings.xml><?xml version="1.0" encoding="utf-8"?>
<sst xmlns="http://schemas.openxmlformats.org/spreadsheetml/2006/main" count="184" uniqueCount="129">
  <si>
    <t xml:space="preserve">ОТЧЕТ  </t>
  </si>
  <si>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</si>
  <si>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</si>
  <si>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</si>
  <si>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</si>
  <si>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</si>
  <si>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</si>
  <si>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</si>
  <si>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</si>
  <si>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</si>
  <si>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</si>
  <si>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</si>
  <si>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ОТЧЕТ</t>
  </si>
  <si>
    <t>О  СОВОКУПНОМ  ДОХОДЕ</t>
  </si>
  <si>
    <t>Расходы по реализации</t>
  </si>
  <si>
    <t>Прибыль до налогообложения</t>
  </si>
  <si>
    <t>Прибыль на акцию</t>
  </si>
  <si>
    <t>О ДВИЖЕНИИ ДЕНЕЖНЫХ  СРЕДСТВ</t>
  </si>
  <si>
    <t>в тысячах тенге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</si>
  <si>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</si>
  <si>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</si>
  <si>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</si>
  <si>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</si>
  <si>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</si>
  <si>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</si>
  <si>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-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</si>
  <si>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</si>
  <si>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</si>
  <si>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</si>
  <si>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</si>
  <si>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</si>
  <si>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</si>
  <si>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</si>
  <si>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</si>
  <si>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</si>
  <si>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</si>
  <si>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</si>
  <si>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</si>
  <si>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Корпоративный подоходный налог к уплате</t>
  </si>
  <si>
    <t>Прочие налоги к уплате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</si>
  <si>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</si>
  <si>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</si>
  <si>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</si>
  <si>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</si>
  <si>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</si>
  <si>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</si>
  <si>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</si>
  <si>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</si>
  <si>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</si>
  <si>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</si>
  <si>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</si>
  <si>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</si>
  <si>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</si>
  <si>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Итого </t>
  </si>
  <si>
    <t xml:space="preserve">Чистая прибыль </t>
  </si>
  <si>
    <t xml:space="preserve">Итого совокупный доход за год </t>
  </si>
  <si>
    <t>(косвеный метод)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</si>
  <si>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</si>
  <si>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</si>
  <si>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</si>
  <si>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Финансовые затраты</t>
  </si>
  <si>
    <t>Операционная прибыль до изменений в оборотном капитале</t>
  </si>
  <si>
    <t>Изменения в оборотном капитале</t>
  </si>
  <si>
    <t>Изменения в торговой дебиторской задолженности, авансах выданных 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</si>
  <si>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</si>
  <si>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</si>
  <si>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</si>
  <si>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</si>
  <si>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</si>
  <si>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</si>
  <si>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</si>
  <si>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</si>
  <si>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</si>
  <si>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</si>
  <si>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</si>
  <si>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</si>
  <si>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</si>
  <si>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</si>
  <si>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</si>
  <si>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</si>
  <si>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</si>
  <si>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</si>
  <si>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</si>
  <si>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 xml:space="preserve">Влияние изменения валютных курсов на денежные средства 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</si>
  <si>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</si>
  <si>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</si>
  <si>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</si>
  <si>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</si>
  <si>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>Приобретение нематериальных активов</t>
  </si>
  <si>
    <t>Полученные вознаграждения</t>
  </si>
  <si>
    <t>______________</t>
  </si>
  <si>
    <t>Yu Longkun</t>
  </si>
  <si>
    <t>Генеральный директор</t>
  </si>
  <si>
    <t>Главный бухгалтер</t>
  </si>
  <si>
    <t>________________</t>
  </si>
  <si>
    <t>Заместитель генерального директора по экономике и финансам</t>
  </si>
  <si>
    <t>Прочие долгосрочные активы</t>
  </si>
  <si>
    <t>Изменения в прочих долгосрочных активах</t>
  </si>
  <si>
    <t>_____________</t>
  </si>
  <si>
    <t>____________</t>
  </si>
  <si>
    <t>___________</t>
  </si>
  <si>
    <t>Прим</t>
  </si>
  <si>
    <t>Мусин Р А</t>
  </si>
  <si>
    <t>Кусниденова Э С</t>
  </si>
  <si>
    <t xml:space="preserve">Убыток от выбытия основных средств, нефтегазовых активов </t>
  </si>
  <si>
    <t>Отрицательная / (положительная) курсовая разница, нетто</t>
  </si>
  <si>
    <t>Изменение в оценке долгосрочных обязательств</t>
  </si>
  <si>
    <t>Восстановление резерва на обесценение дебиторской задолженности и авансов выданных</t>
  </si>
  <si>
    <t>Выплата вознаграждения</t>
  </si>
  <si>
    <t xml:space="preserve">Финансовая отчетность АО "КоЖаН", </t>
  </si>
  <si>
    <t>О ФИНАНСОВОМ  ПОЛОЖЕНИИ</t>
  </si>
  <si>
    <t>31 декабря 2018</t>
  </si>
  <si>
    <r>
      <t xml:space="preserve">2018 </t>
    </r>
    <r>
      <rPr>
        <b/>
        <sz val="10"/>
        <color indexed="8"/>
        <rFont val="Times New Roman"/>
        <family val="1"/>
      </rPr>
      <t>год</t>
    </r>
  </si>
  <si>
    <t>На 31 декабря 2018 года</t>
  </si>
  <si>
    <t>г. Атырау, Республика Казахстан</t>
  </si>
  <si>
    <t>31 декабря 2019</t>
  </si>
  <si>
    <t>на 31 декабря 2019 года</t>
  </si>
  <si>
    <r>
      <t xml:space="preserve">2019 </t>
    </r>
    <r>
      <rPr>
        <b/>
        <sz val="10"/>
        <color indexed="8"/>
        <rFont val="Times New Roman"/>
        <family val="1"/>
      </rPr>
      <t>год</t>
    </r>
  </si>
  <si>
    <t xml:space="preserve"> за  год, закончившийся 31 декабря 2019 года</t>
  </si>
  <si>
    <t xml:space="preserve">На 1 января 2018 года </t>
  </si>
  <si>
    <t>На 31 декабря 2019 года</t>
  </si>
  <si>
    <t>Долгосрочные авансы выданные</t>
  </si>
  <si>
    <t>Резерв под штрафы, связанные с контрактом на недропользование</t>
  </si>
  <si>
    <t>Изменения в обязательствах по договорам с покупателями/авансах полученных</t>
  </si>
  <si>
    <t>Расходы по обесценению активов, ТМЗ</t>
  </si>
  <si>
    <t>Обязательства по договорам с покупателями/авансы полученные</t>
  </si>
  <si>
    <t>22,23,24</t>
  </si>
  <si>
    <t>26 июня 2020 г</t>
  </si>
  <si>
    <t>Прочий совокупный доход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</si>
</sst>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_);_(* \(#,##0\);_(* &quot;-&quot;??_);_(@_)"/>
    <numFmt numFmtId="175" formatCode="#,##0.0"/>
    <numFmt numFmtId="176" formatCode="[$-409]d\-mmm;@"/>
    <numFmt numFmtId="177" formatCode="[$-409]d\-mmm\-yy;@"/>
    <numFmt numFmtId="178" formatCode="#,##0.0_);\(#,##0.0\)"/>
    <numFmt numFmtId="179" formatCode="&quot;$&quot;#,##0.0_);[Red]\(&quot;$&quot;#,##0.0\)"/>
    <numFmt numFmtId="180" formatCode="#\ ##0_.\ &quot;zі&quot;\ 00\ &quot;gr&quot;;\(#\ ##0.00\z\і\)"/>
    <numFmt numFmtId="181" formatCode="#\ ##0&quot;zі&quot;00&quot;gr&quot;;\(#\ ##0.00\z\і\)"/>
    <numFmt numFmtId="182" formatCode="_-&quot;$&quot;* #,##0.00_-;\-&quot;$&quot;* #,##0.00_-;_-&quot;$&quot;* &quot;-&quot;??_-;_-@_-"/>
    <numFmt numFmtId="183" formatCode="0.0%;\(0.0%\)"/>
    <numFmt numFmtId="184" formatCode="_(* #,##0_);_(* \(#,##0\);_(* &quot;-&quot;_);_(@_)"/>
    <numFmt numFmtId="185" formatCode="&quot;Да&quot;;&quot;Да&quot;;&quot;Нет&quot;"/>
    <numFmt numFmtId="186" formatCode="[$€-2]\ ###,000_);[Red]\([$€-2]\ ###,000\)"/>
    <numFmt numFmtId="187" formatCode="&quot;$&quot;#,##0.00;[Red]&quot;$&quot;\-#,##0.00"/>
    <numFmt numFmtId="188" formatCode="mmm\-d\-yyyy"/>
    <numFmt numFmtId="189" formatCode="###0_);\(###0\)"/>
    <numFmt numFmtId="190" formatCode="0.0%;[Red]\(0.0%\)"/>
    <numFmt numFmtId="191" formatCode="#,##0.0_);[Red]\(#,##0.0\)"/>
    <numFmt numFmtId="192" formatCode="#,##0.0_);[Red]\(#,##0.0\);&quot;N/A &quot;"/>
    <numFmt numFmtId="193" formatCode="#,##0.00&quot; $&quot;;[Red]\-#,##0.00&quot; $&quot;"/>
    <numFmt numFmtId="194" formatCode="#,##0.000_);[Red]\(#,##0.000\)"/>
    <numFmt numFmtId="195" formatCode="#,##0.0_)\ \ ;[Red]\(#,##0.0\)\ \ "/>
    <numFmt numFmtId="196" formatCode="_(* #,##0,_);_(* \(#,##0,\);_(* &quot;-&quot;_);_(@_)"/>
    <numFmt numFmtId="197" formatCode="0.0%&quot;NWI/Sls&quot;"/>
    <numFmt numFmtId="198" formatCode="0%_);\(0%\)"/>
    <numFmt numFmtId="199" formatCode="_-* #,##0\ _$_-;\-* #,##0\ _$_-;_-* &quot;-&quot;\ _$_-;_-@_-"/>
    <numFmt numFmtId="200" formatCode="0.0%"/>
    <numFmt numFmtId="201" formatCode="0.0%&quot;Sales&quot;"/>
    <numFmt numFmtId="202" formatCode="\+0.0;\-0.0"/>
    <numFmt numFmtId="203" formatCode="\+0.0%;\-0.0%"/>
    <numFmt numFmtId="204" formatCode="&quot;$&quot;#,##0"/>
    <numFmt numFmtId="205" formatCode="#\ ##0&quot;zі&quot;_.00&quot;gr&quot;;\(#\ ##0.00\z\і\)"/>
    <numFmt numFmtId="206" formatCode="#\ ##0&quot;zі&quot;.00&quot;gr&quot;;\(#\ ##0&quot;zі&quot;.00&quot;gr&quot;\)"/>
    <numFmt numFmtId="207" formatCode="&quot;TFCF: &quot;#,##0_);[Red]&quot;No! &quot;\(#,##0\)"/>
    <numFmt numFmtId="208" formatCode="General_)"/>
    <numFmt numFmtId="209" formatCode="_ * #,##0_ ;_ * \-#,##0_ ;_ * &quot;-&quot;??_ ;_ @_ "/>
    <numFmt numFmtId="210" formatCode="0.0"/>
    <numFmt numFmtId="211" formatCode="_-* #,##0.0_р_._-;\-* #,##0.0_р_._-;_-* &quot;-&quot;??_р_._-;_-@_-"/>
    <numFmt numFmtId="212" formatCode="_-* #,##0_р_._-;\-* #,##0_р_._-;_-* &quot;-&quot;??_р_._-;_-@_-"/>
    <numFmt numFmtId="213" formatCode="&quot;Истина&quot;;&quot;Истина&quot;;&quot;Ложь&quot;"/>
    <numFmt numFmtId="214" formatCode="&quot;Вкл&quot;;&quot;Вкл&quot;;&quot;Выкл&quot;"/>
    <numFmt numFmtId="215" formatCode="_ * #,##0.00_ ;_ * \-#,##0.00_ ;_ * &quot;-&quot;??_ ;_ @_ "/>
    <numFmt numFmtId="216" formatCode="#,##0\ _₽"/>
    <numFmt numFmtId="217" formatCode="_(* #,##0.0_);_(* \(#,##0.0\);_(* &quot;-&quot;??_);_(@_)"/>
    <numFmt numFmtId="218" formatCode="_(* #,##0.00_);_(* \(#,##0.00\);_(* &quot;-&quot;??_);_(@_)"/>
    <numFmt numFmtId="219" formatCode="_(* #,##0.000_);_(* \(#,##0.000\);_(* &quot;-&quot;??_);_(@_)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MS Sans Serif"/>
      <family val="2"/>
    </font>
    <font>
      <sz val="9"/>
      <name val="Trebuchet MS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0"/>
      <color indexed="9"/>
      <name val="Times New Roman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 Cyr"/>
      <family val="0"/>
    </font>
    <font>
      <sz val="10"/>
      <name val="MS Serif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sz val="12"/>
      <name val="Tms Rmn"/>
      <family val="0"/>
    </font>
    <font>
      <sz val="10"/>
      <color indexed="16"/>
      <name val="MS Serif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8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color indexed="10"/>
      <name val="Arial"/>
      <family val="2"/>
    </font>
    <font>
      <sz val="8"/>
      <name val="Wingdings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0"/>
      <name val="NTHelvetica/Cyrillic"/>
      <family val="0"/>
    </font>
    <font>
      <b/>
      <sz val="8"/>
      <color indexed="8"/>
      <name val="Helv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indexed="62"/>
      <name val="Times New Roman"/>
      <family val="2"/>
    </font>
    <font>
      <sz val="10"/>
      <color indexed="5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0"/>
      <color indexed="10"/>
      <name val="Times New Roman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0"/>
      <name val="Arial Cyr"/>
      <family val="2"/>
    </font>
    <font>
      <b/>
      <sz val="15"/>
      <color indexed="56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56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45"/>
      <name val="Times New Roman"/>
      <family val="2"/>
    </font>
    <font>
      <b/>
      <sz val="10"/>
      <color indexed="12"/>
      <name val="Arial Cyr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Times New Roman"/>
      <family val="2"/>
    </font>
    <font>
      <b/>
      <sz val="18"/>
      <color indexed="45"/>
      <name val="Cambria"/>
      <family val="2"/>
    </font>
    <font>
      <sz val="11"/>
      <color indexed="60"/>
      <name val="Times New Roman"/>
      <family val="2"/>
    </font>
    <font>
      <sz val="10"/>
      <color indexed="18"/>
      <name val="Times New Roman"/>
      <family val="2"/>
    </font>
    <font>
      <sz val="11"/>
      <color indexed="20"/>
      <name val="Times New Roman"/>
      <family val="2"/>
    </font>
    <font>
      <sz val="10"/>
      <color indexed="20"/>
      <name val="Times New Roman"/>
      <family val="2"/>
    </font>
    <font>
      <i/>
      <sz val="11"/>
      <color indexed="23"/>
      <name val="Times New Roman"/>
      <family val="2"/>
    </font>
    <font>
      <i/>
      <sz val="10"/>
      <color indexed="22"/>
      <name val="Times New Roman"/>
      <family val="2"/>
    </font>
    <font>
      <sz val="11"/>
      <color indexed="52"/>
      <name val="Times New Roman"/>
      <family val="2"/>
    </font>
    <font>
      <sz val="10"/>
      <color indexed="10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46"/>
      <name val="Times New Roman"/>
      <family val="2"/>
    </font>
    <font>
      <sz val="8"/>
      <color indexed="8"/>
      <name val="Times New Roman"/>
      <family val="2"/>
    </font>
    <font>
      <u val="single"/>
      <sz val="11"/>
      <color indexed="20"/>
      <name val="Calibri"/>
      <family val="2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sz val="12"/>
      <color theme="1"/>
      <name val="Times New Roman"/>
      <family val="1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38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38"/>
      </top>
      <bottom style="double">
        <color indexed="3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 style="medium"/>
      <bottom/>
    </border>
    <border>
      <left/>
      <right/>
      <top/>
      <bottom style="thick"/>
    </border>
    <border>
      <left/>
      <right/>
      <top style="thick"/>
      <bottom/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/>
      <right/>
      <top style="medium"/>
      <bottom style="thick"/>
    </border>
    <border>
      <left/>
      <right/>
      <top style="thin"/>
      <bottom style="medium"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</borders>
  <cellStyleXfs count="5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6" fontId="11" fillId="0" borderId="0">
      <alignment/>
      <protection/>
    </xf>
    <xf numFmtId="176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172" fontId="14" fillId="0" borderId="0">
      <alignment/>
      <protection locked="0"/>
    </xf>
    <xf numFmtId="172" fontId="14" fillId="0" borderId="0">
      <alignment/>
      <protection locked="0"/>
    </xf>
    <xf numFmtId="172" fontId="14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4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6" fillId="2" borderId="0" applyNumberFormat="0" applyBorder="0" applyAlignment="0" applyProtection="0"/>
    <xf numFmtId="177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16" fillId="3" borderId="0" applyNumberFormat="0" applyBorder="0" applyAlignment="0" applyProtection="0"/>
    <xf numFmtId="177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4" borderId="0" applyNumberFormat="0" applyBorder="0" applyAlignment="0" applyProtection="0"/>
    <xf numFmtId="177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5" borderId="0" applyNumberFormat="0" applyBorder="0" applyAlignment="0" applyProtection="0"/>
    <xf numFmtId="177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16" fillId="6" borderId="0" applyNumberFormat="0" applyBorder="0" applyAlignment="0" applyProtection="0"/>
    <xf numFmtId="177" fontId="8" fillId="6" borderId="0" applyNumberFormat="0" applyBorder="0" applyAlignment="0" applyProtection="0"/>
    <xf numFmtId="0" fontId="0" fillId="17" borderId="0" applyNumberFormat="0" applyBorder="0" applyAlignment="0" applyProtection="0"/>
    <xf numFmtId="0" fontId="16" fillId="7" borderId="0" applyNumberFormat="0" applyBorder="0" applyAlignment="0" applyProtection="0"/>
    <xf numFmtId="177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6" fillId="19" borderId="0" applyNumberFormat="0" applyBorder="0" applyAlignment="0" applyProtection="0"/>
    <xf numFmtId="177" fontId="8" fillId="6" borderId="0" applyNumberFormat="0" applyBorder="0" applyAlignment="0" applyProtection="0"/>
    <xf numFmtId="0" fontId="0" fillId="22" borderId="0" applyNumberFormat="0" applyBorder="0" applyAlignment="0" applyProtection="0"/>
    <xf numFmtId="0" fontId="16" fillId="11" borderId="0" applyNumberFormat="0" applyBorder="0" applyAlignment="0" applyProtection="0"/>
    <xf numFmtId="177" fontId="8" fillId="23" borderId="0" applyNumberFormat="0" applyBorder="0" applyAlignment="0" applyProtection="0"/>
    <xf numFmtId="0" fontId="0" fillId="24" borderId="0" applyNumberFormat="0" applyBorder="0" applyAlignment="0" applyProtection="0"/>
    <xf numFmtId="0" fontId="16" fillId="20" borderId="0" applyNumberFormat="0" applyBorder="0" applyAlignment="0" applyProtection="0"/>
    <xf numFmtId="177" fontId="8" fillId="13" borderId="0" applyNumberFormat="0" applyBorder="0" applyAlignment="0" applyProtection="0"/>
    <xf numFmtId="0" fontId="0" fillId="25" borderId="0" applyNumberFormat="0" applyBorder="0" applyAlignment="0" applyProtection="0"/>
    <xf numFmtId="0" fontId="16" fillId="5" borderId="0" applyNumberFormat="0" applyBorder="0" applyAlignment="0" applyProtection="0"/>
    <xf numFmtId="177" fontId="8" fillId="26" borderId="0" applyNumberFormat="0" applyBorder="0" applyAlignment="0" applyProtection="0"/>
    <xf numFmtId="0" fontId="0" fillId="27" borderId="0" applyNumberFormat="0" applyBorder="0" applyAlignment="0" applyProtection="0"/>
    <xf numFmtId="0" fontId="16" fillId="19" borderId="0" applyNumberFormat="0" applyBorder="0" applyAlignment="0" applyProtection="0"/>
    <xf numFmtId="177" fontId="8" fillId="6" borderId="0" applyNumberFormat="0" applyBorder="0" applyAlignment="0" applyProtection="0"/>
    <xf numFmtId="0" fontId="0" fillId="28" borderId="0" applyNumberFormat="0" applyBorder="0" applyAlignment="0" applyProtection="0"/>
    <xf numFmtId="0" fontId="16" fillId="13" borderId="0" applyNumberFormat="0" applyBorder="0" applyAlignment="0" applyProtection="0"/>
    <xf numFmtId="177" fontId="8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02" fillId="33" borderId="0" applyNumberFormat="0" applyBorder="0" applyAlignment="0" applyProtection="0"/>
    <xf numFmtId="0" fontId="18" fillId="30" borderId="0" applyNumberFormat="0" applyBorder="0" applyAlignment="0" applyProtection="0"/>
    <xf numFmtId="177" fontId="19" fillId="6" borderId="0" applyNumberFormat="0" applyBorder="0" applyAlignment="0" applyProtection="0"/>
    <xf numFmtId="0" fontId="102" fillId="34" borderId="0" applyNumberFormat="0" applyBorder="0" applyAlignment="0" applyProtection="0"/>
    <xf numFmtId="0" fontId="18" fillId="11" borderId="0" applyNumberFormat="0" applyBorder="0" applyAlignment="0" applyProtection="0"/>
    <xf numFmtId="177" fontId="19" fillId="23" borderId="0" applyNumberFormat="0" applyBorder="0" applyAlignment="0" applyProtection="0"/>
    <xf numFmtId="0" fontId="102" fillId="35" borderId="0" applyNumberFormat="0" applyBorder="0" applyAlignment="0" applyProtection="0"/>
    <xf numFmtId="0" fontId="18" fillId="20" borderId="0" applyNumberFormat="0" applyBorder="0" applyAlignment="0" applyProtection="0"/>
    <xf numFmtId="177" fontId="19" fillId="13" borderId="0" applyNumberFormat="0" applyBorder="0" applyAlignment="0" applyProtection="0"/>
    <xf numFmtId="0" fontId="102" fillId="36" borderId="0" applyNumberFormat="0" applyBorder="0" applyAlignment="0" applyProtection="0"/>
    <xf numFmtId="0" fontId="18" fillId="31" borderId="0" applyNumberFormat="0" applyBorder="0" applyAlignment="0" applyProtection="0"/>
    <xf numFmtId="177" fontId="19" fillId="37" borderId="0" applyNumberFormat="0" applyBorder="0" applyAlignment="0" applyProtection="0"/>
    <xf numFmtId="0" fontId="102" fillId="38" borderId="0" applyNumberFormat="0" applyBorder="0" applyAlignment="0" applyProtection="0"/>
    <xf numFmtId="0" fontId="18" fillId="32" borderId="0" applyNumberFormat="0" applyBorder="0" applyAlignment="0" applyProtection="0"/>
    <xf numFmtId="177" fontId="19" fillId="6" borderId="0" applyNumberFormat="0" applyBorder="0" applyAlignment="0" applyProtection="0"/>
    <xf numFmtId="0" fontId="102" fillId="39" borderId="0" applyNumberFormat="0" applyBorder="0" applyAlignment="0" applyProtection="0"/>
    <xf numFmtId="0" fontId="18" fillId="9" borderId="0" applyNumberFormat="0" applyBorder="0" applyAlignment="0" applyProtection="0"/>
    <xf numFmtId="177" fontId="19" fillId="1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3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3" borderId="0" applyNumberFormat="0" applyBorder="0" applyAlignment="0" applyProtection="0"/>
    <xf numFmtId="0" fontId="22" fillId="0" borderId="0" applyFill="0" applyBorder="0" applyAlignment="0">
      <protection/>
    </xf>
    <xf numFmtId="177" fontId="22" fillId="0" borderId="0" applyFill="0" applyBorder="0" applyAlignment="0">
      <protection/>
    </xf>
    <xf numFmtId="178" fontId="13" fillId="0" borderId="0" applyFill="0" applyBorder="0" applyAlignment="0">
      <protection/>
    </xf>
    <xf numFmtId="179" fontId="2" fillId="0" borderId="0" applyFill="0" applyBorder="0" applyAlignment="0">
      <protection/>
    </xf>
    <xf numFmtId="180" fontId="23" fillId="0" borderId="0" applyFill="0" applyBorder="0" applyAlignment="0">
      <protection/>
    </xf>
    <xf numFmtId="181" fontId="23" fillId="0" borderId="0" applyFill="0" applyBorder="0" applyAlignment="0">
      <protection/>
    </xf>
    <xf numFmtId="182" fontId="13" fillId="0" borderId="0" applyFill="0" applyBorder="0" applyAlignment="0">
      <protection/>
    </xf>
    <xf numFmtId="183" fontId="13" fillId="0" borderId="0" applyFill="0" applyBorder="0" applyAlignment="0">
      <protection/>
    </xf>
    <xf numFmtId="178" fontId="13" fillId="0" borderId="0" applyFill="0" applyBorder="0" applyAlignment="0">
      <protection/>
    </xf>
    <xf numFmtId="0" fontId="24" fillId="44" borderId="2" applyNumberFormat="0" applyAlignment="0" applyProtection="0"/>
    <xf numFmtId="184" fontId="12" fillId="19" borderId="3">
      <alignment vertical="center"/>
      <protection/>
    </xf>
    <xf numFmtId="0" fontId="25" fillId="45" borderId="4" applyNumberFormat="0" applyAlignment="0" applyProtection="0"/>
    <xf numFmtId="171" fontId="26" fillId="0" borderId="0" applyFont="0" applyFill="0" applyBorder="0" applyAlignment="0" applyProtection="0"/>
    <xf numFmtId="182" fontId="13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7" fillId="0" borderId="0" applyNumberFormat="0" applyAlignment="0">
      <protection/>
    </xf>
    <xf numFmtId="178" fontId="13" fillId="0" borderId="0" applyFont="0" applyFill="0" applyBorder="0" applyAlignment="0" applyProtection="0"/>
    <xf numFmtId="179" fontId="9" fillId="0" borderId="0" applyFont="0" applyFill="0" applyBorder="0" applyAlignment="0">
      <protection/>
    </xf>
    <xf numFmtId="187" fontId="2" fillId="0" borderId="0" applyFont="0" applyFill="0" applyBorder="0" applyAlignment="0">
      <protection/>
    </xf>
    <xf numFmtId="177" fontId="2" fillId="15" borderId="0" applyFont="0" applyFill="0" applyBorder="0" applyAlignment="0" applyProtection="0"/>
    <xf numFmtId="15" fontId="28" fillId="0" borderId="0" applyFill="0" applyBorder="0" applyAlignment="0">
      <protection/>
    </xf>
    <xf numFmtId="0" fontId="28" fillId="29" borderId="0" applyFont="0" applyFill="0" applyBorder="0" applyAlignment="0" applyProtection="0"/>
    <xf numFmtId="188" fontId="29" fillId="29" borderId="5" applyFont="0" applyFill="0" applyBorder="0" applyAlignment="0" applyProtection="0"/>
    <xf numFmtId="17" fontId="28" fillId="0" borderId="0" applyFill="0" applyBorder="0">
      <alignment horizontal="right"/>
      <protection/>
    </xf>
    <xf numFmtId="14" fontId="22" fillId="0" borderId="0" applyFill="0" applyBorder="0" applyAlignment="0">
      <protection/>
    </xf>
    <xf numFmtId="176" fontId="2" fillId="15" borderId="0" applyFont="0" applyFill="0" applyBorder="0" applyAlignment="0" applyProtection="0"/>
    <xf numFmtId="38" fontId="30" fillId="0" borderId="6">
      <alignment vertical="center"/>
      <protection/>
    </xf>
    <xf numFmtId="0" fontId="31" fillId="0" borderId="0" applyNumberFormat="0" applyFill="0" applyBorder="0" applyAlignment="0" applyProtection="0"/>
    <xf numFmtId="182" fontId="13" fillId="0" borderId="0" applyFill="0" applyBorder="0" applyAlignment="0">
      <protection/>
    </xf>
    <xf numFmtId="178" fontId="13" fillId="0" borderId="0" applyFill="0" applyBorder="0" applyAlignment="0">
      <protection/>
    </xf>
    <xf numFmtId="182" fontId="13" fillId="0" borderId="0" applyFill="0" applyBorder="0" applyAlignment="0">
      <protection/>
    </xf>
    <xf numFmtId="183" fontId="13" fillId="0" borderId="0" applyFill="0" applyBorder="0" applyAlignment="0">
      <protection/>
    </xf>
    <xf numFmtId="178" fontId="13" fillId="0" borderId="0" applyFill="0" applyBorder="0" applyAlignment="0">
      <protection/>
    </xf>
    <xf numFmtId="0" fontId="32" fillId="0" borderId="0" applyNumberFormat="0" applyAlignment="0">
      <protection/>
    </xf>
    <xf numFmtId="0" fontId="33" fillId="0" borderId="0" applyNumberFormat="0" applyFill="0" applyBorder="0" applyAlignment="0" applyProtection="0"/>
    <xf numFmtId="189" fontId="2" fillId="29" borderId="0" applyFont="0" applyFill="0" applyBorder="0" applyAlignment="0">
      <protection/>
    </xf>
    <xf numFmtId="10" fontId="34" fillId="46" borderId="7" applyNumberFormat="0" applyFill="0" applyBorder="0" applyAlignment="0" applyProtection="0"/>
    <xf numFmtId="0" fontId="35" fillId="4" borderId="0" applyNumberFormat="0" applyBorder="0" applyAlignment="0" applyProtection="0"/>
    <xf numFmtId="38" fontId="9" fillId="44" borderId="0" applyNumberFormat="0" applyBorder="0" applyAlignment="0" applyProtection="0"/>
    <xf numFmtId="38" fontId="9" fillId="44" borderId="0" applyNumberFormat="0" applyBorder="0" applyAlignment="0" applyProtection="0"/>
    <xf numFmtId="0" fontId="36" fillId="0" borderId="8" applyNumberFormat="0" applyAlignment="0" applyProtection="0"/>
    <xf numFmtId="0" fontId="36" fillId="0" borderId="9">
      <alignment horizontal="left" vertical="center"/>
      <protection/>
    </xf>
    <xf numFmtId="14" fontId="37" fillId="6" borderId="10">
      <alignment horizontal="center" vertical="center" wrapText="1"/>
      <protection/>
    </xf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>
      <alignment horizontal="center"/>
      <protection/>
    </xf>
    <xf numFmtId="0" fontId="41" fillId="0" borderId="0">
      <alignment horizontal="center"/>
      <protection/>
    </xf>
    <xf numFmtId="0" fontId="2" fillId="0" borderId="0" applyNumberFormat="0" applyFill="0" applyBorder="0" applyAlignment="0" applyProtection="0"/>
    <xf numFmtId="0" fontId="42" fillId="7" borderId="2" applyNumberFormat="0" applyAlignment="0" applyProtection="0"/>
    <xf numFmtId="10" fontId="9" fillId="29" borderId="7" applyNumberFormat="0" applyBorder="0" applyAlignment="0" applyProtection="0"/>
    <xf numFmtId="187" fontId="9" fillId="29" borderId="0" applyFont="0" applyBorder="0" applyAlignment="0" applyProtection="0"/>
    <xf numFmtId="15" fontId="9" fillId="29" borderId="0" applyFont="0" applyBorder="0" applyAlignment="0" applyProtection="0"/>
    <xf numFmtId="189" fontId="9" fillId="29" borderId="0" applyFont="0" applyBorder="0" applyAlignment="0">
      <protection locked="0"/>
    </xf>
    <xf numFmtId="38" fontId="9" fillId="29" borderId="0">
      <alignment/>
      <protection locked="0"/>
    </xf>
    <xf numFmtId="190" fontId="9" fillId="29" borderId="0" applyFont="0" applyBorder="0" applyAlignment="0">
      <protection locked="0"/>
    </xf>
    <xf numFmtId="10" fontId="9" fillId="29" borderId="0">
      <alignment/>
      <protection locked="0"/>
    </xf>
    <xf numFmtId="191" fontId="43" fillId="29" borderId="0" applyNumberFormat="0" applyBorder="0" applyAlignment="0">
      <protection locked="0"/>
    </xf>
    <xf numFmtId="184" fontId="12" fillId="47" borderId="7" applyBorder="0">
      <alignment horizontal="center" vertical="center"/>
      <protection locked="0"/>
    </xf>
    <xf numFmtId="182" fontId="13" fillId="0" borderId="0" applyFill="0" applyBorder="0" applyAlignment="0">
      <protection/>
    </xf>
    <xf numFmtId="178" fontId="13" fillId="0" borderId="0" applyFill="0" applyBorder="0" applyAlignment="0">
      <protection/>
    </xf>
    <xf numFmtId="182" fontId="13" fillId="0" borderId="0" applyFill="0" applyBorder="0" applyAlignment="0">
      <protection/>
    </xf>
    <xf numFmtId="183" fontId="13" fillId="0" borderId="0" applyFill="0" applyBorder="0" applyAlignment="0">
      <protection/>
    </xf>
    <xf numFmtId="178" fontId="13" fillId="0" borderId="0" applyFill="0" applyBorder="0" applyAlignment="0">
      <protection/>
    </xf>
    <xf numFmtId="0" fontId="44" fillId="0" borderId="14" applyNumberFormat="0" applyFill="0" applyAlignment="0" applyProtection="0"/>
    <xf numFmtId="192" fontId="9" fillId="44" borderId="0" applyFont="0" applyBorder="0" applyAlignment="0" applyProtection="0"/>
    <xf numFmtId="0" fontId="45" fillId="48" borderId="0" applyNumberFormat="0" applyBorder="0" applyAlignment="0" applyProtection="0"/>
    <xf numFmtId="193" fontId="2" fillId="0" borderId="0">
      <alignment/>
      <protection/>
    </xf>
    <xf numFmtId="38" fontId="9" fillId="0" borderId="0" applyFont="0" applyFill="0" applyBorder="0" applyAlignment="0">
      <protection/>
    </xf>
    <xf numFmtId="191" fontId="2" fillId="0" borderId="0" applyFont="0" applyFill="0" applyBorder="0" applyAlignment="0">
      <protection/>
    </xf>
    <xf numFmtId="40" fontId="9" fillId="0" borderId="0" applyFont="0" applyFill="0" applyBorder="0" applyAlignment="0">
      <protection/>
    </xf>
    <xf numFmtId="194" fontId="9" fillId="0" borderId="0" applyFont="0" applyFill="0" applyBorder="0" applyAlignment="0"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177" fontId="46" fillId="0" borderId="0">
      <alignment/>
      <protection/>
    </xf>
    <xf numFmtId="191" fontId="28" fillId="0" borderId="0" applyNumberFormat="0" applyFill="0" applyBorder="0" applyAlignment="0" applyProtection="0"/>
    <xf numFmtId="195" fontId="9" fillId="0" borderId="0" applyFont="0" applyFill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13" fillId="0" borderId="0">
      <alignment/>
      <protection/>
    </xf>
    <xf numFmtId="0" fontId="6" fillId="29" borderId="15" applyNumberFormat="0" applyFont="0" applyAlignment="0" applyProtection="0"/>
    <xf numFmtId="0" fontId="9" fillId="0" borderId="0" applyFont="0" applyFill="0" applyBorder="0" applyAlignment="0" applyProtection="0"/>
    <xf numFmtId="196" fontId="2" fillId="15" borderId="0">
      <alignment/>
      <protection/>
    </xf>
    <xf numFmtId="197" fontId="9" fillId="0" borderId="0" applyFont="0" applyFill="0" applyBorder="0" applyAlignment="0" applyProtection="0"/>
    <xf numFmtId="0" fontId="48" fillId="44" borderId="16" applyNumberFormat="0" applyAlignment="0" applyProtection="0"/>
    <xf numFmtId="0" fontId="49" fillId="15" borderId="0">
      <alignment/>
      <protection/>
    </xf>
    <xf numFmtId="183" fontId="9" fillId="0" borderId="0">
      <alignment/>
      <protection/>
    </xf>
    <xf numFmtId="14" fontId="20" fillId="0" borderId="0">
      <alignment horizontal="center" wrapText="1"/>
      <protection locked="0"/>
    </xf>
    <xf numFmtId="198" fontId="2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0" fontId="9" fillId="0" borderId="0" applyFont="0" applyFill="0" applyBorder="0" applyAlignment="0">
      <protection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9" fillId="0" borderId="0" applyFont="0" applyFill="0" applyBorder="0" applyAlignment="0" applyProtection="0"/>
    <xf numFmtId="202" fontId="13" fillId="0" borderId="0">
      <alignment/>
      <protection/>
    </xf>
    <xf numFmtId="203" fontId="13" fillId="0" borderId="0">
      <alignment/>
      <protection/>
    </xf>
    <xf numFmtId="182" fontId="13" fillId="0" borderId="0" applyFill="0" applyBorder="0" applyAlignment="0">
      <protection/>
    </xf>
    <xf numFmtId="178" fontId="13" fillId="0" borderId="0" applyFill="0" applyBorder="0" applyAlignment="0">
      <protection/>
    </xf>
    <xf numFmtId="182" fontId="13" fillId="0" borderId="0" applyFill="0" applyBorder="0" applyAlignment="0">
      <protection/>
    </xf>
    <xf numFmtId="183" fontId="13" fillId="0" borderId="0" applyFill="0" applyBorder="0" applyAlignment="0">
      <protection/>
    </xf>
    <xf numFmtId="178" fontId="13" fillId="0" borderId="0" applyFill="0" applyBorder="0" applyAlignment="0">
      <protection/>
    </xf>
    <xf numFmtId="0" fontId="47" fillId="0" borderId="0" applyNumberFormat="0">
      <alignment horizontal="left"/>
      <protection/>
    </xf>
    <xf numFmtId="191" fontId="50" fillId="0" borderId="0" applyNumberFormat="0" applyFill="0" applyBorder="0" applyAlignment="0" applyProtection="0"/>
    <xf numFmtId="0" fontId="51" fillId="49" borderId="0" applyNumberFormat="0" applyFont="0" applyBorder="0" applyAlignment="0">
      <protection/>
    </xf>
    <xf numFmtId="0" fontId="47" fillId="0" borderId="0" applyNumberFormat="0" applyFill="0" applyBorder="0" applyAlignment="0" applyProtection="0"/>
    <xf numFmtId="3" fontId="12" fillId="0" borderId="0" applyFont="0" applyFill="0" applyBorder="0" applyAlignment="0">
      <protection/>
    </xf>
    <xf numFmtId="4" fontId="22" fillId="48" borderId="16" applyNumberFormat="0" applyProtection="0">
      <alignment vertical="center"/>
    </xf>
    <xf numFmtId="4" fontId="52" fillId="48" borderId="16" applyNumberFormat="0" applyProtection="0">
      <alignment vertical="center"/>
    </xf>
    <xf numFmtId="4" fontId="22" fillId="48" borderId="16" applyNumberFormat="0" applyProtection="0">
      <alignment horizontal="left" vertical="center" indent="1"/>
    </xf>
    <xf numFmtId="4" fontId="22" fillId="48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3" borderId="16" applyNumberFormat="0" applyProtection="0">
      <alignment horizontal="right" vertical="center"/>
    </xf>
    <xf numFmtId="4" fontId="22" fillId="11" borderId="16" applyNumberFormat="0" applyProtection="0">
      <alignment horizontal="right" vertical="center"/>
    </xf>
    <xf numFmtId="4" fontId="22" fillId="41" borderId="16" applyNumberFormat="0" applyProtection="0">
      <alignment horizontal="right" vertical="center"/>
    </xf>
    <xf numFmtId="4" fontId="22" fillId="13" borderId="16" applyNumberFormat="0" applyProtection="0">
      <alignment horizontal="right" vertical="center"/>
    </xf>
    <xf numFmtId="4" fontId="22" fillId="9" borderId="16" applyNumberFormat="0" applyProtection="0">
      <alignment horizontal="right" vertical="center"/>
    </xf>
    <xf numFmtId="4" fontId="22" fillId="43" borderId="16" applyNumberFormat="0" applyProtection="0">
      <alignment horizontal="right" vertical="center"/>
    </xf>
    <xf numFmtId="4" fontId="22" fillId="42" borderId="16" applyNumberFormat="0" applyProtection="0">
      <alignment horizontal="right" vertical="center"/>
    </xf>
    <xf numFmtId="4" fontId="22" fillId="50" borderId="16" applyNumberFormat="0" applyProtection="0">
      <alignment horizontal="right" vertical="center"/>
    </xf>
    <xf numFmtId="4" fontId="22" fillId="20" borderId="16" applyNumberFormat="0" applyProtection="0">
      <alignment horizontal="right" vertical="center"/>
    </xf>
    <xf numFmtId="4" fontId="53" fillId="51" borderId="16" applyNumberFormat="0" applyProtection="0">
      <alignment horizontal="left" vertical="center" indent="1"/>
    </xf>
    <xf numFmtId="4" fontId="22" fillId="52" borderId="17" applyNumberFormat="0" applyProtection="0">
      <alignment horizontal="left" vertical="center" indent="1"/>
    </xf>
    <xf numFmtId="4" fontId="54" fillId="53" borderId="0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52" borderId="16" applyNumberFormat="0" applyProtection="0">
      <alignment horizontal="left" vertical="center" indent="1"/>
    </xf>
    <xf numFmtId="4" fontId="2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29" borderId="16" applyNumberFormat="0" applyProtection="0">
      <alignment vertical="center"/>
    </xf>
    <xf numFmtId="4" fontId="52" fillId="29" borderId="16" applyNumberFormat="0" applyProtection="0">
      <alignment vertical="center"/>
    </xf>
    <xf numFmtId="4" fontId="22" fillId="29" borderId="16" applyNumberFormat="0" applyProtection="0">
      <alignment horizontal="left" vertical="center" indent="1"/>
    </xf>
    <xf numFmtId="4" fontId="22" fillId="29" borderId="16" applyNumberFormat="0" applyProtection="0">
      <alignment horizontal="left" vertical="center" indent="1"/>
    </xf>
    <xf numFmtId="4" fontId="22" fillId="52" borderId="16" applyNumberFormat="0" applyProtection="0">
      <alignment horizontal="right" vertical="center"/>
    </xf>
    <xf numFmtId="4" fontId="52" fillId="52" borderId="16" applyNumberFormat="0" applyProtection="0">
      <alignment horizontal="right" vertical="center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55" fillId="0" borderId="0">
      <alignment/>
      <protection/>
    </xf>
    <xf numFmtId="4" fontId="56" fillId="52" borderId="16" applyNumberFormat="0" applyProtection="0">
      <alignment horizontal="right" vertical="center"/>
    </xf>
    <xf numFmtId="0" fontId="51" fillId="1" borderId="9" applyNumberFormat="0" applyFont="0" applyAlignment="0">
      <protection/>
    </xf>
    <xf numFmtId="0" fontId="57" fillId="0" borderId="0" applyNumberFormat="0" applyFill="0" applyBorder="0" applyAlignment="0">
      <protection/>
    </xf>
    <xf numFmtId="204" fontId="58" fillId="0" borderId="7">
      <alignment horizontal="left" vertical="center"/>
      <protection locked="0"/>
    </xf>
    <xf numFmtId="191" fontId="9" fillId="4" borderId="0" applyNumberFormat="0" applyFont="0" applyBorder="0" applyAlignment="0">
      <protection hidden="1"/>
    </xf>
    <xf numFmtId="0" fontId="12" fillId="0" borderId="0">
      <alignment/>
      <protection/>
    </xf>
    <xf numFmtId="40" fontId="59" fillId="0" borderId="0" applyBorder="0">
      <alignment horizontal="right"/>
      <protection/>
    </xf>
    <xf numFmtId="191" fontId="2" fillId="20" borderId="0" applyNumberFormat="0" applyFont="0" applyBorder="0" applyAlignment="0" applyProtection="0"/>
    <xf numFmtId="49" fontId="22" fillId="0" borderId="0" applyFill="0" applyBorder="0" applyAlignment="0">
      <protection/>
    </xf>
    <xf numFmtId="205" fontId="23" fillId="0" borderId="0" applyFill="0" applyBorder="0" applyAlignment="0">
      <protection/>
    </xf>
    <xf numFmtId="206" fontId="23" fillId="0" borderId="0" applyFill="0" applyBorder="0" applyAlignment="0">
      <protection/>
    </xf>
    <xf numFmtId="207" fontId="60" fillId="0" borderId="0" applyFill="0" applyBorder="0" applyAlignment="0" applyProtection="0"/>
    <xf numFmtId="0" fontId="61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191" fontId="65" fillId="0" borderId="0" applyNumberFormat="0" applyFill="0" applyBorder="0" applyAlignment="0" applyProtection="0"/>
    <xf numFmtId="0" fontId="102" fillId="54" borderId="0" applyNumberFormat="0" applyBorder="0" applyAlignment="0" applyProtection="0"/>
    <xf numFmtId="0" fontId="18" fillId="40" borderId="0" applyNumberFormat="0" applyBorder="0" applyAlignment="0" applyProtection="0"/>
    <xf numFmtId="177" fontId="19" fillId="55" borderId="0" applyNumberFormat="0" applyBorder="0" applyAlignment="0" applyProtection="0"/>
    <xf numFmtId="0" fontId="102" fillId="56" borderId="0" applyNumberFormat="0" applyBorder="0" applyAlignment="0" applyProtection="0"/>
    <xf numFmtId="0" fontId="18" fillId="41" borderId="0" applyNumberFormat="0" applyBorder="0" applyAlignment="0" applyProtection="0"/>
    <xf numFmtId="177" fontId="19" fillId="23" borderId="0" applyNumberFormat="0" applyBorder="0" applyAlignment="0" applyProtection="0"/>
    <xf numFmtId="0" fontId="102" fillId="57" borderId="0" applyNumberFormat="0" applyBorder="0" applyAlignment="0" applyProtection="0"/>
    <xf numFmtId="0" fontId="18" fillId="42" borderId="0" applyNumberFormat="0" applyBorder="0" applyAlignment="0" applyProtection="0"/>
    <xf numFmtId="177" fontId="19" fillId="58" borderId="0" applyNumberFormat="0" applyBorder="0" applyAlignment="0" applyProtection="0"/>
    <xf numFmtId="0" fontId="102" fillId="59" borderId="0" applyNumberFormat="0" applyBorder="0" applyAlignment="0" applyProtection="0"/>
    <xf numFmtId="0" fontId="18" fillId="31" borderId="0" applyNumberFormat="0" applyBorder="0" applyAlignment="0" applyProtection="0"/>
    <xf numFmtId="177" fontId="19" fillId="48" borderId="0" applyNumberFormat="0" applyBorder="0" applyAlignment="0" applyProtection="0"/>
    <xf numFmtId="0" fontId="102" fillId="60" borderId="0" applyNumberFormat="0" applyBorder="0" applyAlignment="0" applyProtection="0"/>
    <xf numFmtId="0" fontId="18" fillId="32" borderId="0" applyNumberFormat="0" applyBorder="0" applyAlignment="0" applyProtection="0"/>
    <xf numFmtId="177" fontId="19" fillId="55" borderId="0" applyNumberFormat="0" applyBorder="0" applyAlignment="0" applyProtection="0"/>
    <xf numFmtId="0" fontId="102" fillId="61" borderId="0" applyNumberFormat="0" applyBorder="0" applyAlignment="0" applyProtection="0"/>
    <xf numFmtId="0" fontId="18" fillId="43" borderId="0" applyNumberFormat="0" applyBorder="0" applyAlignment="0" applyProtection="0"/>
    <xf numFmtId="177" fontId="19" fillId="23" borderId="0" applyNumberFormat="0" applyBorder="0" applyAlignment="0" applyProtection="0"/>
    <xf numFmtId="208" fontId="12" fillId="0" borderId="19">
      <alignment/>
      <protection locked="0"/>
    </xf>
    <xf numFmtId="0" fontId="103" fillId="62" borderId="20" applyNumberFormat="0" applyAlignment="0" applyProtection="0"/>
    <xf numFmtId="0" fontId="66" fillId="7" borderId="2" applyNumberFormat="0" applyAlignment="0" applyProtection="0"/>
    <xf numFmtId="177" fontId="67" fillId="11" borderId="15" applyNumberFormat="0" applyAlignment="0" applyProtection="0"/>
    <xf numFmtId="0" fontId="104" fillId="63" borderId="21" applyNumberFormat="0" applyAlignment="0" applyProtection="0"/>
    <xf numFmtId="0" fontId="68" fillId="44" borderId="16" applyNumberFormat="0" applyAlignment="0" applyProtection="0"/>
    <xf numFmtId="177" fontId="7" fillId="15" borderId="22" applyNumberFormat="0" applyAlignment="0" applyProtection="0"/>
    <xf numFmtId="0" fontId="105" fillId="63" borderId="20" applyNumberFormat="0" applyAlignment="0" applyProtection="0"/>
    <xf numFmtId="0" fontId="69" fillId="44" borderId="2" applyNumberFormat="0" applyAlignment="0" applyProtection="0"/>
    <xf numFmtId="177" fontId="70" fillId="15" borderId="15" applyNumberFormat="0" applyAlignment="0" applyProtection="0"/>
    <xf numFmtId="0" fontId="10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7" fontId="72" fillId="0" borderId="0" applyNumberFormat="0" applyFill="0" applyBorder="0" applyAlignment="0" applyProtection="0"/>
    <xf numFmtId="177" fontId="72" fillId="0" borderId="0" applyNumberFormat="0" applyFill="0" applyBorder="0" applyAlignment="0" applyProtection="0"/>
    <xf numFmtId="177" fontId="71" fillId="0" borderId="0" applyNumberFormat="0" applyFill="0" applyBorder="0" applyAlignment="0" applyProtection="0"/>
    <xf numFmtId="0" fontId="73" fillId="44" borderId="3">
      <alignment/>
      <protection/>
    </xf>
    <xf numFmtId="14" fontId="12" fillId="0" borderId="0">
      <alignment horizontal="right"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7" fillId="0" borderId="23" applyNumberFormat="0" applyFill="0" applyAlignment="0" applyProtection="0"/>
    <xf numFmtId="0" fontId="74" fillId="0" borderId="11" applyNumberFormat="0" applyFill="0" applyAlignment="0" applyProtection="0"/>
    <xf numFmtId="177" fontId="75" fillId="0" borderId="24" applyNumberFormat="0" applyFill="0" applyAlignment="0" applyProtection="0"/>
    <xf numFmtId="0" fontId="108" fillId="0" borderId="25" applyNumberFormat="0" applyFill="0" applyAlignment="0" applyProtection="0"/>
    <xf numFmtId="0" fontId="76" fillId="0" borderId="12" applyNumberFormat="0" applyFill="0" applyAlignment="0" applyProtection="0"/>
    <xf numFmtId="177" fontId="77" fillId="0" borderId="26" applyNumberFormat="0" applyFill="0" applyAlignment="0" applyProtection="0"/>
    <xf numFmtId="0" fontId="109" fillId="0" borderId="27" applyNumberFormat="0" applyFill="0" applyAlignment="0" applyProtection="0"/>
    <xf numFmtId="0" fontId="78" fillId="0" borderId="13" applyNumberFormat="0" applyFill="0" applyAlignment="0" applyProtection="0"/>
    <xf numFmtId="177" fontId="79" fillId="0" borderId="28" applyNumberFormat="0" applyFill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7" fontId="79" fillId="0" borderId="0" applyNumberFormat="0" applyFill="0" applyBorder="0" applyAlignment="0" applyProtection="0"/>
    <xf numFmtId="208" fontId="80" fillId="6" borderId="19">
      <alignment/>
      <protection/>
    </xf>
    <xf numFmtId="0" fontId="2" fillId="0" borderId="7">
      <alignment horizontal="right"/>
      <protection/>
    </xf>
    <xf numFmtId="0" fontId="110" fillId="0" borderId="29" applyNumberFormat="0" applyFill="0" applyAlignment="0" applyProtection="0"/>
    <xf numFmtId="0" fontId="81" fillId="0" borderId="18" applyNumberFormat="0" applyFill="0" applyAlignment="0" applyProtection="0"/>
    <xf numFmtId="177" fontId="7" fillId="0" borderId="30" applyNumberFormat="0" applyFill="0" applyAlignment="0" applyProtection="0"/>
    <xf numFmtId="0" fontId="2" fillId="0" borderId="0">
      <alignment/>
      <protection/>
    </xf>
    <xf numFmtId="184" fontId="6" fillId="0" borderId="0">
      <alignment/>
      <protection/>
    </xf>
    <xf numFmtId="0" fontId="111" fillId="64" borderId="31" applyNumberFormat="0" applyAlignment="0" applyProtection="0"/>
    <xf numFmtId="0" fontId="82" fillId="45" borderId="4" applyNumberFormat="0" applyAlignment="0" applyProtection="0"/>
    <xf numFmtId="177" fontId="83" fillId="37" borderId="32" applyNumberFormat="0" applyAlignment="0" applyProtection="0"/>
    <xf numFmtId="3" fontId="12" fillId="0" borderId="0">
      <alignment/>
      <protection/>
    </xf>
    <xf numFmtId="0" fontId="11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7" fontId="85" fillId="0" borderId="0" applyNumberFormat="0" applyFill="0" applyBorder="0" applyAlignment="0" applyProtection="0"/>
    <xf numFmtId="0" fontId="113" fillId="65" borderId="0" applyNumberFormat="0" applyBorder="0" applyAlignment="0" applyProtection="0"/>
    <xf numFmtId="0" fontId="86" fillId="48" borderId="0" applyNumberFormat="0" applyBorder="0" applyAlignment="0" applyProtection="0"/>
    <xf numFmtId="177" fontId="87" fillId="29" borderId="0" applyNumberFormat="0" applyBorder="0" applyAlignment="0" applyProtection="0"/>
    <xf numFmtId="0" fontId="12" fillId="0" borderId="0">
      <alignment horizontal="left"/>
      <protection/>
    </xf>
    <xf numFmtId="0" fontId="9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186" fontId="114" fillId="0" borderId="0">
      <alignment/>
      <protection/>
    </xf>
    <xf numFmtId="2" fontId="9" fillId="0" borderId="0">
      <alignment/>
      <protection/>
    </xf>
    <xf numFmtId="0" fontId="114" fillId="0" borderId="0">
      <alignment/>
      <protection/>
    </xf>
    <xf numFmtId="177" fontId="114" fillId="0" borderId="0">
      <alignment/>
      <protection/>
    </xf>
    <xf numFmtId="0" fontId="114" fillId="0" borderId="0">
      <alignment/>
      <protection/>
    </xf>
    <xf numFmtId="176" fontId="114" fillId="0" borderId="0">
      <alignment/>
      <protection/>
    </xf>
    <xf numFmtId="0" fontId="114" fillId="0" borderId="0">
      <alignment/>
      <protection/>
    </xf>
    <xf numFmtId="177" fontId="9" fillId="0" borderId="0">
      <alignment/>
      <protection/>
    </xf>
    <xf numFmtId="176" fontId="115" fillId="0" borderId="0">
      <alignment/>
      <protection/>
    </xf>
    <xf numFmtId="184" fontId="0" fillId="0" borderId="0">
      <alignment/>
      <protection/>
    </xf>
    <xf numFmtId="0" fontId="2" fillId="0" borderId="0">
      <alignment/>
      <protection/>
    </xf>
    <xf numFmtId="0" fontId="114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176" fontId="12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84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4" fontId="0" fillId="0" borderId="0">
      <alignment/>
      <protection/>
    </xf>
    <xf numFmtId="0" fontId="2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12" fillId="0" borderId="0">
      <alignment/>
      <protection/>
    </xf>
    <xf numFmtId="176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176" fontId="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176" fontId="22" fillId="0" borderId="0">
      <alignment vertical="top"/>
      <protection/>
    </xf>
    <xf numFmtId="0" fontId="116" fillId="0" borderId="0" applyNumberFormat="0" applyFill="0" applyBorder="0" applyAlignment="0" applyProtection="0"/>
    <xf numFmtId="0" fontId="117" fillId="66" borderId="0" applyNumberFormat="0" applyBorder="0" applyAlignment="0" applyProtection="0"/>
    <xf numFmtId="0" fontId="88" fillId="3" borderId="0" applyNumberFormat="0" applyBorder="0" applyAlignment="0" applyProtection="0"/>
    <xf numFmtId="177" fontId="89" fillId="52" borderId="0" applyNumberFormat="0" applyBorder="0" applyAlignment="0" applyProtection="0"/>
    <xf numFmtId="0" fontId="1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7" fontId="91" fillId="0" borderId="0" applyNumberFormat="0" applyFill="0" applyBorder="0" applyAlignment="0" applyProtection="0"/>
    <xf numFmtId="0" fontId="0" fillId="67" borderId="33" applyNumberFormat="0" applyFont="0" applyAlignment="0" applyProtection="0"/>
    <xf numFmtId="0" fontId="16" fillId="29" borderId="15" applyNumberFormat="0" applyFont="0" applyAlignment="0" applyProtection="0"/>
    <xf numFmtId="177" fontId="6" fillId="29" borderId="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9" fillId="0" borderId="34" applyNumberFormat="0" applyFill="0" applyAlignment="0" applyProtection="0"/>
    <xf numFmtId="0" fontId="92" fillId="0" borderId="14" applyNumberFormat="0" applyFill="0" applyAlignment="0" applyProtection="0"/>
    <xf numFmtId="177" fontId="93" fillId="0" borderId="35" applyNumberFormat="0" applyFill="0" applyAlignment="0" applyProtection="0"/>
    <xf numFmtId="0" fontId="13" fillId="0" borderId="0">
      <alignment/>
      <protection/>
    </xf>
    <xf numFmtId="177" fontId="13" fillId="0" borderId="0">
      <alignment/>
      <protection/>
    </xf>
    <xf numFmtId="177" fontId="12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177" fontId="30" fillId="0" borderId="0" applyNumberFormat="0" applyFont="0" applyFill="0" applyBorder="0" applyAlignment="0" applyProtection="0"/>
    <xf numFmtId="0" fontId="12" fillId="0" borderId="0">
      <alignment vertical="justify"/>
      <protection/>
    </xf>
    <xf numFmtId="0" fontId="12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21" fillId="68" borderId="0" applyNumberFormat="0" applyBorder="0" applyAlignment="0" applyProtection="0"/>
    <xf numFmtId="0" fontId="95" fillId="4" borderId="0" applyNumberFormat="0" applyBorder="0" applyAlignment="0" applyProtection="0"/>
    <xf numFmtId="177" fontId="96" fillId="13" borderId="0" applyNumberFormat="0" applyBorder="0" applyAlignment="0" applyProtection="0"/>
    <xf numFmtId="4" fontId="2" fillId="0" borderId="7">
      <alignment/>
      <protection/>
    </xf>
    <xf numFmtId="172" fontId="14" fillId="0" borderId="0">
      <alignment/>
      <protection locked="0"/>
    </xf>
  </cellStyleXfs>
  <cellXfs count="199">
    <xf numFmtId="0" fontId="0" fillId="0" borderId="0" xfId="0" applyFont="1" applyAlignment="1">
      <alignment/>
    </xf>
    <xf numFmtId="0" fontId="6" fillId="0" borderId="0" xfId="442" applyFont="1" applyFill="1">
      <alignment/>
      <protection/>
    </xf>
    <xf numFmtId="0" fontId="6" fillId="0" borderId="0" xfId="442" applyFont="1" applyFill="1" applyAlignment="1">
      <alignment horizontal="center"/>
      <protection/>
    </xf>
    <xf numFmtId="173" fontId="6" fillId="0" borderId="0" xfId="534" applyFont="1" applyFill="1" applyAlignment="1">
      <alignment/>
    </xf>
    <xf numFmtId="0" fontId="5" fillId="0" borderId="0" xfId="442" applyFont="1" applyFill="1" applyBorder="1" applyAlignment="1">
      <alignment horizontal="center"/>
      <protection/>
    </xf>
    <xf numFmtId="0" fontId="114" fillId="0" borderId="0" xfId="0" applyFont="1" applyFill="1" applyAlignment="1">
      <alignment/>
    </xf>
    <xf numFmtId="173" fontId="114" fillId="0" borderId="0" xfId="534" applyFont="1" applyFill="1" applyAlignment="1">
      <alignment/>
    </xf>
    <xf numFmtId="0" fontId="122" fillId="0" borderId="10" xfId="0" applyFont="1" applyBorder="1" applyAlignment="1">
      <alignment wrapText="1"/>
    </xf>
    <xf numFmtId="0" fontId="123" fillId="0" borderId="0" xfId="0" applyFont="1" applyAlignment="1">
      <alignment horizontal="center" wrapText="1"/>
    </xf>
    <xf numFmtId="0" fontId="123" fillId="0" borderId="10" xfId="0" applyFont="1" applyBorder="1" applyAlignment="1">
      <alignment horizontal="center" wrapText="1"/>
    </xf>
    <xf numFmtId="0" fontId="124" fillId="0" borderId="0" xfId="0" applyFont="1" applyAlignment="1">
      <alignment horizontal="right" wrapText="1"/>
    </xf>
    <xf numFmtId="0" fontId="123" fillId="0" borderId="0" xfId="0" applyFont="1" applyAlignment="1">
      <alignment wrapText="1"/>
    </xf>
    <xf numFmtId="0" fontId="114" fillId="0" borderId="0" xfId="0" applyFont="1" applyAlignment="1">
      <alignment horizontal="center" wrapText="1"/>
    </xf>
    <xf numFmtId="0" fontId="123" fillId="0" borderId="0" xfId="0" applyFont="1" applyAlignment="1">
      <alignment horizontal="right" wrapText="1"/>
    </xf>
    <xf numFmtId="0" fontId="125" fillId="0" borderId="0" xfId="0" applyFont="1" applyAlignment="1">
      <alignment horizontal="center" wrapText="1"/>
    </xf>
    <xf numFmtId="0" fontId="114" fillId="0" borderId="0" xfId="0" applyFont="1" applyAlignment="1">
      <alignment wrapText="1"/>
    </xf>
    <xf numFmtId="3" fontId="114" fillId="0" borderId="0" xfId="0" applyNumberFormat="1" applyFont="1" applyAlignment="1">
      <alignment horizontal="right" wrapText="1"/>
    </xf>
    <xf numFmtId="0" fontId="114" fillId="0" borderId="10" xfId="0" applyFont="1" applyBorder="1" applyAlignment="1">
      <alignment wrapText="1"/>
    </xf>
    <xf numFmtId="0" fontId="114" fillId="0" borderId="10" xfId="0" applyFont="1" applyBorder="1" applyAlignment="1">
      <alignment horizontal="center" wrapText="1"/>
    </xf>
    <xf numFmtId="0" fontId="125" fillId="0" borderId="0" xfId="0" applyFont="1" applyAlignment="1">
      <alignment wrapText="1"/>
    </xf>
    <xf numFmtId="0" fontId="125" fillId="0" borderId="36" xfId="0" applyFont="1" applyBorder="1" applyAlignment="1">
      <alignment horizontal="center" wrapText="1"/>
    </xf>
    <xf numFmtId="0" fontId="114" fillId="0" borderId="8" xfId="0" applyFont="1" applyBorder="1" applyAlignment="1">
      <alignment horizontal="center" wrapText="1"/>
    </xf>
    <xf numFmtId="0" fontId="123" fillId="0" borderId="36" xfId="0" applyFont="1" applyBorder="1" applyAlignment="1">
      <alignment wrapText="1"/>
    </xf>
    <xf numFmtId="0" fontId="123" fillId="0" borderId="10" xfId="0" applyFont="1" applyBorder="1" applyAlignment="1">
      <alignment wrapText="1"/>
    </xf>
    <xf numFmtId="174" fontId="114" fillId="0" borderId="0" xfId="0" applyNumberFormat="1" applyFont="1" applyAlignment="1">
      <alignment horizontal="right" wrapText="1"/>
    </xf>
    <xf numFmtId="174" fontId="114" fillId="0" borderId="10" xfId="0" applyNumberFormat="1" applyFont="1" applyBorder="1" applyAlignment="1">
      <alignment horizontal="right" wrapText="1"/>
    </xf>
    <xf numFmtId="174" fontId="123" fillId="0" borderId="0" xfId="0" applyNumberFormat="1" applyFont="1" applyAlignment="1">
      <alignment horizontal="right" wrapText="1"/>
    </xf>
    <xf numFmtId="0" fontId="123" fillId="0" borderId="8" xfId="0" applyFont="1" applyBorder="1" applyAlignment="1">
      <alignment wrapText="1"/>
    </xf>
    <xf numFmtId="3" fontId="123" fillId="0" borderId="8" xfId="0" applyNumberFormat="1" applyFont="1" applyBorder="1" applyAlignment="1">
      <alignment horizontal="right" wrapText="1"/>
    </xf>
    <xf numFmtId="3" fontId="123" fillId="0" borderId="10" xfId="0" applyNumberFormat="1" applyFont="1" applyBorder="1" applyAlignment="1">
      <alignment horizontal="right" wrapText="1"/>
    </xf>
    <xf numFmtId="3" fontId="123" fillId="0" borderId="0" xfId="0" applyNumberFormat="1" applyFont="1" applyAlignment="1">
      <alignment horizontal="right" wrapText="1"/>
    </xf>
    <xf numFmtId="3" fontId="123" fillId="0" borderId="36" xfId="0" applyNumberFormat="1" applyFont="1" applyBorder="1" applyAlignment="1">
      <alignment horizontal="right" wrapText="1"/>
    </xf>
    <xf numFmtId="0" fontId="125" fillId="0" borderId="10" xfId="0" applyFont="1" applyBorder="1" applyAlignment="1">
      <alignment horizontal="center" wrapText="1"/>
    </xf>
    <xf numFmtId="0" fontId="123" fillId="0" borderId="37" xfId="0" applyFont="1" applyBorder="1" applyAlignment="1">
      <alignment wrapText="1"/>
    </xf>
    <xf numFmtId="0" fontId="125" fillId="0" borderId="37" xfId="0" applyFont="1" applyBorder="1" applyAlignment="1">
      <alignment horizontal="center" wrapText="1"/>
    </xf>
    <xf numFmtId="3" fontId="123" fillId="0" borderId="37" xfId="0" applyNumberFormat="1" applyFont="1" applyBorder="1" applyAlignment="1">
      <alignment horizontal="right" wrapText="1"/>
    </xf>
    <xf numFmtId="174" fontId="123" fillId="0" borderId="10" xfId="0" applyNumberFormat="1" applyFont="1" applyBorder="1" applyAlignment="1">
      <alignment horizontal="right" wrapText="1"/>
    </xf>
    <xf numFmtId="0" fontId="126" fillId="0" borderId="0" xfId="0" applyFont="1" applyAlignment="1">
      <alignment wrapText="1"/>
    </xf>
    <xf numFmtId="0" fontId="126" fillId="0" borderId="38" xfId="0" applyFont="1" applyBorder="1" applyAlignment="1">
      <alignment wrapText="1"/>
    </xf>
    <xf numFmtId="0" fontId="114" fillId="0" borderId="0" xfId="0" applyFont="1" applyFill="1" applyAlignment="1">
      <alignment horizontal="center" wrapText="1"/>
    </xf>
    <xf numFmtId="0" fontId="114" fillId="0" borderId="0" xfId="0" applyFont="1" applyAlignment="1">
      <alignment wrapText="1"/>
    </xf>
    <xf numFmtId="0" fontId="114" fillId="0" borderId="0" xfId="0" applyFont="1" applyAlignment="1">
      <alignment wrapText="1"/>
    </xf>
    <xf numFmtId="0" fontId="114" fillId="0" borderId="0" xfId="0" applyFont="1" applyAlignment="1">
      <alignment horizontal="center" wrapText="1"/>
    </xf>
    <xf numFmtId="174" fontId="114" fillId="0" borderId="0" xfId="0" applyNumberFormat="1" applyFont="1" applyBorder="1" applyAlignment="1">
      <alignment horizontal="right" wrapText="1"/>
    </xf>
    <xf numFmtId="0" fontId="114" fillId="0" borderId="0" xfId="0" applyFont="1" applyAlignment="1">
      <alignment wrapText="1"/>
    </xf>
    <xf numFmtId="0" fontId="114" fillId="0" borderId="39" xfId="0" applyFont="1" applyBorder="1" applyAlignment="1">
      <alignment vertical="center" wrapText="1"/>
    </xf>
    <xf numFmtId="0" fontId="114" fillId="0" borderId="40" xfId="0" applyFont="1" applyBorder="1" applyAlignment="1">
      <alignment vertical="center" wrapText="1"/>
    </xf>
    <xf numFmtId="0" fontId="114" fillId="0" borderId="0" xfId="0" applyFont="1" applyBorder="1" applyAlignment="1">
      <alignment horizontal="left" vertical="top" wrapText="1"/>
    </xf>
    <xf numFmtId="0" fontId="114" fillId="0" borderId="0" xfId="0" applyFont="1" applyBorder="1" applyAlignment="1">
      <alignment vertical="center" wrapText="1"/>
    </xf>
    <xf numFmtId="0" fontId="114" fillId="0" borderId="40" xfId="0" applyFont="1" applyBorder="1" applyAlignment="1">
      <alignment vertical="top" wrapText="1"/>
    </xf>
    <xf numFmtId="0" fontId="114" fillId="0" borderId="39" xfId="0" applyFont="1" applyBorder="1" applyAlignment="1">
      <alignment vertical="top" wrapText="1"/>
    </xf>
    <xf numFmtId="174" fontId="114" fillId="0" borderId="0" xfId="0" applyNumberFormat="1" applyFont="1" applyFill="1" applyAlignment="1">
      <alignment horizontal="right" wrapText="1"/>
    </xf>
    <xf numFmtId="0" fontId="3" fillId="0" borderId="0" xfId="412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27" fillId="0" borderId="0" xfId="0" applyFont="1" applyFill="1" applyAlignment="1">
      <alignment/>
    </xf>
    <xf numFmtId="0" fontId="122" fillId="0" borderId="10" xfId="0" applyFont="1" applyFill="1" applyBorder="1" applyAlignment="1">
      <alignment wrapText="1"/>
    </xf>
    <xf numFmtId="0" fontId="123" fillId="0" borderId="10" xfId="0" applyFont="1" applyFill="1" applyBorder="1" applyAlignment="1">
      <alignment horizontal="center" wrapText="1"/>
    </xf>
    <xf numFmtId="0" fontId="124" fillId="0" borderId="10" xfId="0" applyFont="1" applyFill="1" applyBorder="1" applyAlignment="1">
      <alignment horizontal="right" wrapText="1"/>
    </xf>
    <xf numFmtId="0" fontId="123" fillId="0" borderId="0" xfId="0" applyFont="1" applyFill="1" applyAlignment="1">
      <alignment wrapText="1"/>
    </xf>
    <xf numFmtId="0" fontId="123" fillId="0" borderId="36" xfId="0" applyFont="1" applyFill="1" applyBorder="1" applyAlignment="1">
      <alignment horizontal="center" wrapText="1"/>
    </xf>
    <xf numFmtId="0" fontId="124" fillId="0" borderId="0" xfId="0" applyFont="1" applyFill="1" applyAlignment="1">
      <alignment horizontal="right" wrapText="1"/>
    </xf>
    <xf numFmtId="0" fontId="124" fillId="0" borderId="36" xfId="0" applyFont="1" applyFill="1" applyBorder="1" applyAlignment="1">
      <alignment horizontal="right" wrapText="1"/>
    </xf>
    <xf numFmtId="0" fontId="123" fillId="0" borderId="0" xfId="0" applyFont="1" applyFill="1" applyAlignment="1">
      <alignment horizontal="right" wrapText="1"/>
    </xf>
    <xf numFmtId="0" fontId="114" fillId="0" borderId="0" xfId="0" applyFont="1" applyFill="1" applyAlignment="1">
      <alignment horizontal="right" wrapText="1"/>
    </xf>
    <xf numFmtId="0" fontId="125" fillId="0" borderId="0" xfId="0" applyFont="1" applyFill="1" applyAlignment="1">
      <alignment horizontal="center" wrapText="1"/>
    </xf>
    <xf numFmtId="0" fontId="114" fillId="0" borderId="0" xfId="0" applyFont="1" applyFill="1" applyAlignment="1">
      <alignment wrapText="1"/>
    </xf>
    <xf numFmtId="3" fontId="114" fillId="0" borderId="0" xfId="0" applyNumberFormat="1" applyFont="1" applyFill="1" applyAlignment="1">
      <alignment horizontal="right" wrapText="1"/>
    </xf>
    <xf numFmtId="0" fontId="114" fillId="0" borderId="0" xfId="0" applyFont="1" applyFill="1" applyBorder="1" applyAlignment="1">
      <alignment wrapText="1"/>
    </xf>
    <xf numFmtId="0" fontId="114" fillId="0" borderId="0" xfId="0" applyFont="1" applyFill="1" applyBorder="1" applyAlignment="1">
      <alignment horizontal="center" wrapText="1"/>
    </xf>
    <xf numFmtId="3" fontId="114" fillId="0" borderId="0" xfId="0" applyNumberFormat="1" applyFont="1" applyFill="1" applyBorder="1" applyAlignment="1">
      <alignment horizontal="right" wrapText="1"/>
    </xf>
    <xf numFmtId="0" fontId="125" fillId="0" borderId="0" xfId="0" applyFont="1" applyFill="1" applyBorder="1" applyAlignment="1">
      <alignment horizontal="center" wrapText="1"/>
    </xf>
    <xf numFmtId="0" fontId="114" fillId="0" borderId="10" xfId="0" applyFont="1" applyFill="1" applyBorder="1" applyAlignment="1">
      <alignment wrapText="1"/>
    </xf>
    <xf numFmtId="0" fontId="114" fillId="0" borderId="10" xfId="0" applyFont="1" applyFill="1" applyBorder="1" applyAlignment="1">
      <alignment horizontal="center" wrapText="1"/>
    </xf>
    <xf numFmtId="3" fontId="114" fillId="0" borderId="10" xfId="0" applyNumberFormat="1" applyFont="1" applyFill="1" applyBorder="1" applyAlignment="1">
      <alignment horizontal="right" wrapText="1"/>
    </xf>
    <xf numFmtId="0" fontId="125" fillId="0" borderId="10" xfId="0" applyFont="1" applyFill="1" applyBorder="1" applyAlignment="1">
      <alignment wrapText="1"/>
    </xf>
    <xf numFmtId="3" fontId="114" fillId="0" borderId="37" xfId="0" applyNumberFormat="1" applyFont="1" applyFill="1" applyBorder="1" applyAlignment="1">
      <alignment horizontal="right" wrapText="1"/>
    </xf>
    <xf numFmtId="0" fontId="125" fillId="0" borderId="38" xfId="0" applyFont="1" applyFill="1" applyBorder="1" applyAlignment="1">
      <alignment horizontal="center" wrapText="1"/>
    </xf>
    <xf numFmtId="0" fontId="125" fillId="0" borderId="0" xfId="0" applyFont="1" applyFill="1" applyAlignment="1">
      <alignment wrapText="1"/>
    </xf>
    <xf numFmtId="0" fontId="125" fillId="0" borderId="36" xfId="0" applyFont="1" applyFill="1" applyBorder="1" applyAlignment="1">
      <alignment wrapText="1"/>
    </xf>
    <xf numFmtId="0" fontId="125" fillId="0" borderId="36" xfId="0" applyFont="1" applyFill="1" applyBorder="1" applyAlignment="1">
      <alignment horizontal="center" wrapText="1"/>
    </xf>
    <xf numFmtId="0" fontId="123" fillId="0" borderId="36" xfId="0" applyFont="1" applyFill="1" applyBorder="1" applyAlignment="1">
      <alignment wrapText="1"/>
    </xf>
    <xf numFmtId="0" fontId="123" fillId="0" borderId="36" xfId="0" applyFont="1" applyFill="1" applyBorder="1" applyAlignment="1">
      <alignment horizontal="right" wrapText="1"/>
    </xf>
    <xf numFmtId="0" fontId="123" fillId="0" borderId="10" xfId="0" applyFont="1" applyFill="1" applyBorder="1" applyAlignment="1">
      <alignment horizontal="left" wrapText="1"/>
    </xf>
    <xf numFmtId="0" fontId="114" fillId="0" borderId="37" xfId="0" applyFont="1" applyFill="1" applyBorder="1" applyAlignment="1">
      <alignment horizontal="left" wrapText="1"/>
    </xf>
    <xf numFmtId="0" fontId="114" fillId="0" borderId="37" xfId="0" applyFont="1" applyFill="1" applyBorder="1" applyAlignment="1">
      <alignment horizontal="center" wrapText="1"/>
    </xf>
    <xf numFmtId="0" fontId="126" fillId="0" borderId="0" xfId="0" applyFont="1" applyFill="1" applyAlignment="1">
      <alignment wrapText="1"/>
    </xf>
    <xf numFmtId="0" fontId="114" fillId="0" borderId="39" xfId="0" applyFont="1" applyFill="1" applyBorder="1" applyAlignment="1">
      <alignment vertical="center" wrapText="1"/>
    </xf>
    <xf numFmtId="0" fontId="114" fillId="0" borderId="0" xfId="0" applyFont="1" applyFill="1" applyBorder="1" applyAlignment="1">
      <alignment horizontal="left" vertical="top" wrapText="1"/>
    </xf>
    <xf numFmtId="0" fontId="127" fillId="0" borderId="0" xfId="0" applyFont="1" applyFill="1" applyBorder="1" applyAlignment="1">
      <alignment/>
    </xf>
    <xf numFmtId="0" fontId="114" fillId="0" borderId="40" xfId="0" applyFont="1" applyFill="1" applyBorder="1" applyAlignment="1">
      <alignment vertical="center" wrapText="1"/>
    </xf>
    <xf numFmtId="0" fontId="114" fillId="0" borderId="0" xfId="0" applyFont="1" applyFill="1" applyBorder="1" applyAlignment="1">
      <alignment vertical="center" wrapText="1"/>
    </xf>
    <xf numFmtId="0" fontId="114" fillId="0" borderId="39" xfId="0" applyFont="1" applyFill="1" applyBorder="1" applyAlignment="1">
      <alignment vertical="top" wrapText="1"/>
    </xf>
    <xf numFmtId="0" fontId="114" fillId="0" borderId="40" xfId="0" applyFont="1" applyFill="1" applyBorder="1" applyAlignment="1">
      <alignment vertical="top" wrapText="1"/>
    </xf>
    <xf numFmtId="0" fontId="4" fillId="0" borderId="0" xfId="442" applyFont="1" applyBorder="1" applyAlignment="1">
      <alignment horizontal="center" vertical="center" wrapText="1"/>
      <protection/>
    </xf>
    <xf numFmtId="0" fontId="4" fillId="0" borderId="0" xfId="442" applyFont="1" applyFill="1" applyBorder="1" applyAlignment="1">
      <alignment horizontal="center" vertical="center" wrapText="1"/>
      <protection/>
    </xf>
    <xf numFmtId="0" fontId="6" fillId="0" borderId="0" xfId="442" applyFont="1" applyFill="1" applyBorder="1" applyAlignment="1">
      <alignment horizontal="center"/>
      <protection/>
    </xf>
    <xf numFmtId="0" fontId="123" fillId="0" borderId="8" xfId="0" applyFont="1" applyFill="1" applyBorder="1" applyAlignment="1">
      <alignment horizontal="center" wrapText="1"/>
    </xf>
    <xf numFmtId="3" fontId="123" fillId="0" borderId="8" xfId="0" applyNumberFormat="1" applyFont="1" applyFill="1" applyBorder="1" applyAlignment="1">
      <alignment horizontal="right" wrapText="1"/>
    </xf>
    <xf numFmtId="0" fontId="123" fillId="0" borderId="10" xfId="0" applyFont="1" applyFill="1" applyBorder="1" applyAlignment="1">
      <alignment wrapText="1"/>
    </xf>
    <xf numFmtId="3" fontId="123" fillId="0" borderId="10" xfId="0" applyNumberFormat="1" applyFont="1" applyFill="1" applyBorder="1" applyAlignment="1">
      <alignment horizontal="right" wrapText="1"/>
    </xf>
    <xf numFmtId="0" fontId="123" fillId="0" borderId="0" xfId="0" applyFont="1" applyFill="1" applyBorder="1" applyAlignment="1">
      <alignment wrapText="1"/>
    </xf>
    <xf numFmtId="3" fontId="123" fillId="0" borderId="0" xfId="0" applyNumberFormat="1" applyFont="1" applyFill="1" applyBorder="1" applyAlignment="1">
      <alignment horizontal="right" wrapText="1"/>
    </xf>
    <xf numFmtId="0" fontId="6" fillId="0" borderId="0" xfId="453" applyFont="1" applyFill="1">
      <alignment/>
      <protection/>
    </xf>
    <xf numFmtId="4" fontId="6" fillId="0" borderId="0" xfId="453" applyNumberFormat="1" applyFont="1" applyFill="1" applyAlignment="1">
      <alignment horizontal="right"/>
      <protection/>
    </xf>
    <xf numFmtId="0" fontId="7" fillId="0" borderId="0" xfId="453" applyFont="1" applyFill="1" applyAlignment="1">
      <alignment horizontal="center"/>
      <protection/>
    </xf>
    <xf numFmtId="0" fontId="8" fillId="0" borderId="0" xfId="453" applyFont="1" applyFill="1" applyAlignment="1">
      <alignment horizontal="center"/>
      <protection/>
    </xf>
    <xf numFmtId="174" fontId="6" fillId="0" borderId="10" xfId="537" applyNumberFormat="1" applyFont="1" applyFill="1" applyBorder="1" applyAlignment="1">
      <alignment wrapText="1"/>
    </xf>
    <xf numFmtId="174" fontId="114" fillId="0" borderId="10" xfId="0" applyNumberFormat="1" applyFont="1" applyFill="1" applyBorder="1" applyAlignment="1">
      <alignment horizontal="right" wrapText="1"/>
    </xf>
    <xf numFmtId="174" fontId="123" fillId="0" borderId="0" xfId="0" applyNumberFormat="1" applyFont="1" applyFill="1" applyAlignment="1">
      <alignment horizontal="right" wrapText="1"/>
    </xf>
    <xf numFmtId="0" fontId="114" fillId="0" borderId="37" xfId="0" applyFont="1" applyFill="1" applyBorder="1" applyAlignment="1">
      <alignment wrapText="1"/>
    </xf>
    <xf numFmtId="0" fontId="124" fillId="0" borderId="9" xfId="0" applyFont="1" applyFill="1" applyBorder="1" applyAlignment="1">
      <alignment wrapText="1"/>
    </xf>
    <xf numFmtId="0" fontId="123" fillId="0" borderId="9" xfId="0" applyFont="1" applyFill="1" applyBorder="1" applyAlignment="1">
      <alignment horizontal="center" wrapText="1"/>
    </xf>
    <xf numFmtId="3" fontId="123" fillId="0" borderId="9" xfId="0" applyNumberFormat="1" applyFont="1" applyFill="1" applyBorder="1" applyAlignment="1">
      <alignment horizontal="right" wrapText="1"/>
    </xf>
    <xf numFmtId="0" fontId="124" fillId="0" borderId="10" xfId="0" applyFont="1" applyFill="1" applyBorder="1" applyAlignment="1">
      <alignment wrapText="1"/>
    </xf>
    <xf numFmtId="0" fontId="123" fillId="0" borderId="41" xfId="0" applyFont="1" applyFill="1" applyBorder="1" applyAlignment="1">
      <alignment horizontal="center" wrapText="1"/>
    </xf>
    <xf numFmtId="0" fontId="124" fillId="0" borderId="0" xfId="0" applyFont="1" applyFill="1" applyAlignment="1">
      <alignment wrapText="1"/>
    </xf>
    <xf numFmtId="174" fontId="123" fillId="0" borderId="10" xfId="0" applyNumberFormat="1" applyFont="1" applyFill="1" applyBorder="1" applyAlignment="1">
      <alignment horizontal="right" wrapText="1"/>
    </xf>
    <xf numFmtId="0" fontId="123" fillId="0" borderId="0" xfId="0" applyFont="1" applyAlignment="1">
      <alignment vertical="center" wrapText="1"/>
    </xf>
    <xf numFmtId="0" fontId="125" fillId="0" borderId="0" xfId="0" applyFont="1" applyAlignment="1">
      <alignment horizontal="center" vertical="center" wrapText="1"/>
    </xf>
    <xf numFmtId="0" fontId="114" fillId="0" borderId="0" xfId="0" applyFont="1" applyAlignment="1">
      <alignment vertical="center" wrapText="1"/>
    </xf>
    <xf numFmtId="0" fontId="114" fillId="0" borderId="0" xfId="0" applyFont="1" applyAlignment="1">
      <alignment horizontal="center" vertical="center" wrapText="1"/>
    </xf>
    <xf numFmtId="0" fontId="124" fillId="0" borderId="10" xfId="0" applyFont="1" applyBorder="1" applyAlignment="1">
      <alignment horizontal="right" vertical="center" wrapText="1"/>
    </xf>
    <xf numFmtId="0" fontId="125" fillId="0" borderId="10" xfId="0" applyFont="1" applyBorder="1" applyAlignment="1">
      <alignment horizontal="center" vertical="center" wrapText="1"/>
    </xf>
    <xf numFmtId="0" fontId="114" fillId="0" borderId="0" xfId="0" applyFont="1" applyFill="1" applyBorder="1" applyAlignment="1">
      <alignment vertical="top" wrapText="1"/>
    </xf>
    <xf numFmtId="0" fontId="123" fillId="0" borderId="0" xfId="0" applyFont="1" applyFill="1" applyAlignment="1">
      <alignment horizontal="center" wrapText="1"/>
    </xf>
    <xf numFmtId="0" fontId="123" fillId="0" borderId="10" xfId="0" applyFont="1" applyFill="1" applyBorder="1" applyAlignment="1">
      <alignment horizontal="center" wrapText="1"/>
    </xf>
    <xf numFmtId="0" fontId="122" fillId="0" borderId="10" xfId="0" applyFont="1" applyFill="1" applyBorder="1" applyAlignment="1">
      <alignment wrapText="1"/>
    </xf>
    <xf numFmtId="0" fontId="123" fillId="0" borderId="42" xfId="0" applyFont="1" applyFill="1" applyBorder="1" applyAlignment="1">
      <alignment horizontal="center" wrapText="1"/>
    </xf>
    <xf numFmtId="0" fontId="114" fillId="0" borderId="0" xfId="0" applyFont="1" applyFill="1" applyBorder="1" applyAlignment="1">
      <alignment/>
    </xf>
    <xf numFmtId="0" fontId="123" fillId="0" borderId="0" xfId="0" applyFont="1" applyBorder="1" applyAlignment="1">
      <alignment vertical="center" wrapText="1"/>
    </xf>
    <xf numFmtId="0" fontId="123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25" fillId="0" borderId="0" xfId="0" applyFont="1" applyBorder="1" applyAlignment="1">
      <alignment vertical="center" wrapText="1"/>
    </xf>
    <xf numFmtId="3" fontId="123" fillId="0" borderId="0" xfId="0" applyNumberFormat="1" applyFont="1" applyBorder="1" applyAlignment="1">
      <alignment vertical="center" wrapText="1"/>
    </xf>
    <xf numFmtId="0" fontId="122" fillId="0" borderId="0" xfId="0" applyFont="1" applyBorder="1" applyAlignment="1">
      <alignment vertical="center" wrapText="1"/>
    </xf>
    <xf numFmtId="0" fontId="124" fillId="0" borderId="0" xfId="0" applyFont="1" applyBorder="1" applyAlignment="1">
      <alignment vertical="center" wrapText="1"/>
    </xf>
    <xf numFmtId="0" fontId="124" fillId="0" borderId="0" xfId="0" applyFont="1" applyBorder="1" applyAlignment="1">
      <alignment horizontal="right" vertical="center" wrapText="1"/>
    </xf>
    <xf numFmtId="0" fontId="128" fillId="0" borderId="0" xfId="0" applyFont="1" applyBorder="1" applyAlignment="1">
      <alignment horizontal="right" vertical="center" wrapText="1"/>
    </xf>
    <xf numFmtId="0" fontId="128" fillId="0" borderId="0" xfId="0" applyFont="1" applyBorder="1" applyAlignment="1">
      <alignment vertical="center" wrapText="1"/>
    </xf>
    <xf numFmtId="173" fontId="114" fillId="0" borderId="0" xfId="534" applyFont="1" applyBorder="1" applyAlignment="1">
      <alignment vertical="center" wrapText="1"/>
    </xf>
    <xf numFmtId="173" fontId="114" fillId="0" borderId="0" xfId="534" applyFont="1" applyBorder="1" applyAlignment="1">
      <alignment horizontal="center" vertical="center" wrapText="1"/>
    </xf>
    <xf numFmtId="173" fontId="114" fillId="0" borderId="0" xfId="534" applyFont="1" applyBorder="1" applyAlignment="1">
      <alignment horizontal="right" vertical="center" wrapText="1"/>
    </xf>
    <xf numFmtId="43" fontId="0" fillId="0" borderId="0" xfId="0" applyNumberFormat="1" applyFill="1" applyBorder="1" applyAlignment="1">
      <alignment/>
    </xf>
    <xf numFmtId="173" fontId="125" fillId="0" borderId="0" xfId="534" applyFont="1" applyBorder="1" applyAlignment="1">
      <alignment vertical="center" wrapText="1"/>
    </xf>
    <xf numFmtId="173" fontId="123" fillId="0" borderId="0" xfId="534" applyFont="1" applyBorder="1" applyAlignment="1">
      <alignment vertical="center" wrapText="1"/>
    </xf>
    <xf numFmtId="173" fontId="125" fillId="0" borderId="0" xfId="534" applyFont="1" applyBorder="1" applyAlignment="1">
      <alignment horizontal="center" vertical="center" wrapText="1"/>
    </xf>
    <xf numFmtId="173" fontId="123" fillId="0" borderId="0" xfId="534" applyFont="1" applyBorder="1" applyAlignment="1">
      <alignment horizontal="right" vertical="center" wrapText="1"/>
    </xf>
    <xf numFmtId="173" fontId="123" fillId="0" borderId="0" xfId="534" applyFont="1" applyBorder="1" applyAlignment="1">
      <alignment horizontal="left" vertical="center" wrapText="1"/>
    </xf>
    <xf numFmtId="173" fontId="123" fillId="0" borderId="0" xfId="534" applyFont="1" applyBorder="1" applyAlignment="1">
      <alignment horizontal="center" vertical="center" wrapText="1"/>
    </xf>
    <xf numFmtId="173" fontId="114" fillId="0" borderId="0" xfId="534" applyFont="1" applyBorder="1" applyAlignment="1">
      <alignment horizontal="left" vertical="center" wrapText="1"/>
    </xf>
    <xf numFmtId="3" fontId="0" fillId="0" borderId="0" xfId="0" applyNumberFormat="1" applyFill="1" applyBorder="1" applyAlignment="1">
      <alignment/>
    </xf>
    <xf numFmtId="0" fontId="8" fillId="0" borderId="0" xfId="442" applyFont="1" applyAlignment="1">
      <alignment horizontal="center"/>
      <protection/>
    </xf>
    <xf numFmtId="0" fontId="124" fillId="0" borderId="8" xfId="0" applyFont="1" applyFill="1" applyBorder="1" applyAlignment="1">
      <alignment wrapText="1"/>
    </xf>
    <xf numFmtId="41" fontId="127" fillId="0" borderId="0" xfId="0" applyNumberFormat="1" applyFont="1" applyFill="1" applyAlignment="1">
      <alignment/>
    </xf>
    <xf numFmtId="218" fontId="114" fillId="0" borderId="37" xfId="0" applyNumberFormat="1" applyFont="1" applyFill="1" applyBorder="1" applyAlignment="1">
      <alignment horizontal="right" wrapText="1"/>
    </xf>
    <xf numFmtId="0" fontId="114" fillId="0" borderId="42" xfId="0" applyFont="1" applyFill="1" applyBorder="1" applyAlignment="1">
      <alignment horizontal="center" wrapText="1"/>
    </xf>
    <xf numFmtId="0" fontId="123" fillId="0" borderId="43" xfId="0" applyFont="1" applyFill="1" applyBorder="1" applyAlignment="1">
      <alignment wrapText="1"/>
    </xf>
    <xf numFmtId="0" fontId="114" fillId="0" borderId="43" xfId="0" applyFont="1" applyFill="1" applyBorder="1" applyAlignment="1">
      <alignment horizontal="center" wrapText="1"/>
    </xf>
    <xf numFmtId="0" fontId="114" fillId="0" borderId="43" xfId="0" applyFont="1" applyFill="1" applyBorder="1" applyAlignment="1">
      <alignment horizontal="right" wrapText="1"/>
    </xf>
    <xf numFmtId="0" fontId="114" fillId="0" borderId="44" xfId="0" applyFont="1" applyFill="1" applyBorder="1" applyAlignment="1">
      <alignment wrapText="1"/>
    </xf>
    <xf numFmtId="0" fontId="114" fillId="0" borderId="44" xfId="0" applyFont="1" applyFill="1" applyBorder="1" applyAlignment="1">
      <alignment horizontal="center" wrapText="1"/>
    </xf>
    <xf numFmtId="0" fontId="124" fillId="0" borderId="10" xfId="0" applyFont="1" applyFill="1" applyBorder="1" applyAlignment="1">
      <alignment horizontal="right" vertical="center" wrapText="1"/>
    </xf>
    <xf numFmtId="0" fontId="114" fillId="0" borderId="0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right" vertical="center" wrapText="1"/>
    </xf>
    <xf numFmtId="0" fontId="123" fillId="0" borderId="0" xfId="0" applyFont="1" applyFill="1" applyBorder="1" applyAlignment="1">
      <alignment vertical="center" wrapText="1"/>
    </xf>
    <xf numFmtId="0" fontId="123" fillId="0" borderId="0" xfId="0" applyFont="1" applyFill="1" applyBorder="1" applyAlignment="1">
      <alignment horizontal="right" vertical="center" wrapText="1"/>
    </xf>
    <xf numFmtId="0" fontId="123" fillId="0" borderId="0" xfId="0" applyFont="1" applyFill="1" applyBorder="1" applyAlignment="1">
      <alignment horizontal="center" vertical="center" wrapText="1"/>
    </xf>
    <xf numFmtId="0" fontId="123" fillId="0" borderId="9" xfId="0" applyFont="1" applyFill="1" applyBorder="1" applyAlignment="1">
      <alignment vertical="center" wrapText="1"/>
    </xf>
    <xf numFmtId="0" fontId="123" fillId="0" borderId="42" xfId="0" applyFont="1" applyFill="1" applyBorder="1" applyAlignment="1">
      <alignment vertical="center" wrapText="1"/>
    </xf>
    <xf numFmtId="0" fontId="122" fillId="0" borderId="36" xfId="0" applyFont="1" applyBorder="1" applyAlignment="1">
      <alignment vertical="center" wrapText="1"/>
    </xf>
    <xf numFmtId="0" fontId="123" fillId="0" borderId="36" xfId="0" applyFont="1" applyBorder="1" applyAlignment="1">
      <alignment horizontal="center" vertical="center" wrapText="1"/>
    </xf>
    <xf numFmtId="0" fontId="124" fillId="0" borderId="36" xfId="0" applyFont="1" applyBorder="1" applyAlignment="1">
      <alignment vertical="center" wrapText="1"/>
    </xf>
    <xf numFmtId="0" fontId="123" fillId="0" borderId="0" xfId="0" applyFont="1" applyBorder="1" applyAlignment="1">
      <alignment wrapText="1"/>
    </xf>
    <xf numFmtId="0" fontId="125" fillId="0" borderId="0" xfId="0" applyFont="1" applyBorder="1" applyAlignment="1">
      <alignment horizontal="center" wrapText="1"/>
    </xf>
    <xf numFmtId="0" fontId="124" fillId="0" borderId="0" xfId="0" applyFont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123" fillId="0" borderId="41" xfId="0" applyFont="1" applyFill="1" applyBorder="1" applyAlignment="1">
      <alignment horizontal="left" wrapText="1"/>
    </xf>
    <xf numFmtId="3" fontId="123" fillId="0" borderId="41" xfId="0" applyNumberFormat="1" applyFont="1" applyFill="1" applyBorder="1" applyAlignment="1">
      <alignment horizontal="right" wrapText="1"/>
    </xf>
    <xf numFmtId="174" fontId="123" fillId="0" borderId="9" xfId="0" applyNumberFormat="1" applyFont="1" applyFill="1" applyBorder="1" applyAlignment="1">
      <alignment horizontal="right" wrapText="1"/>
    </xf>
    <xf numFmtId="174" fontId="114" fillId="0" borderId="44" xfId="534" applyNumberFormat="1" applyFont="1" applyFill="1" applyBorder="1" applyAlignment="1">
      <alignment horizontal="right" wrapText="1"/>
    </xf>
    <xf numFmtId="174" fontId="123" fillId="0" borderId="42" xfId="0" applyNumberFormat="1" applyFont="1" applyFill="1" applyBorder="1" applyAlignment="1">
      <alignment horizontal="right" wrapText="1"/>
    </xf>
    <xf numFmtId="174" fontId="114" fillId="0" borderId="0" xfId="0" applyNumberFormat="1" applyFont="1" applyFill="1" applyBorder="1" applyAlignment="1">
      <alignment horizontal="right" wrapText="1"/>
    </xf>
    <xf numFmtId="174" fontId="123" fillId="0" borderId="44" xfId="0" applyNumberFormat="1" applyFont="1" applyFill="1" applyBorder="1" applyAlignment="1">
      <alignment horizontal="right" wrapText="1"/>
    </xf>
    <xf numFmtId="174" fontId="123" fillId="0" borderId="0" xfId="0" applyNumberFormat="1" applyFont="1" applyFill="1" applyBorder="1" applyAlignment="1">
      <alignment horizontal="right" wrapText="1"/>
    </xf>
    <xf numFmtId="0" fontId="114" fillId="0" borderId="0" xfId="0" applyFont="1" applyFill="1" applyBorder="1" applyAlignment="1">
      <alignment horizontal="left" vertical="center" wrapText="1"/>
    </xf>
    <xf numFmtId="0" fontId="5" fillId="0" borderId="0" xfId="412" applyFont="1" applyFill="1" applyBorder="1" applyAlignment="1">
      <alignment horizontal="center"/>
      <protection/>
    </xf>
    <xf numFmtId="0" fontId="5" fillId="0" borderId="0" xfId="412" applyFont="1" applyFill="1" applyAlignment="1">
      <alignment horizontal="center"/>
      <protection/>
    </xf>
    <xf numFmtId="0" fontId="6" fillId="0" borderId="0" xfId="412" applyFont="1" applyFill="1" applyAlignment="1">
      <alignment horizontal="center"/>
      <protection/>
    </xf>
    <xf numFmtId="0" fontId="7" fillId="0" borderId="0" xfId="453" applyFont="1" applyFill="1" applyAlignment="1">
      <alignment horizontal="center"/>
      <protection/>
    </xf>
    <xf numFmtId="0" fontId="8" fillId="0" borderId="0" xfId="453" applyFont="1" applyFill="1" applyAlignment="1">
      <alignment horizontal="center"/>
      <protection/>
    </xf>
    <xf numFmtId="0" fontId="123" fillId="0" borderId="0" xfId="0" applyFont="1" applyFill="1" applyAlignment="1">
      <alignment horizontal="center" wrapText="1"/>
    </xf>
    <xf numFmtId="0" fontId="123" fillId="0" borderId="0" xfId="0" applyFont="1" applyFill="1" applyBorder="1" applyAlignment="1">
      <alignment horizontal="center" wrapText="1"/>
    </xf>
    <xf numFmtId="0" fontId="5" fillId="0" borderId="0" xfId="442" applyFont="1" applyFill="1" applyBorder="1" applyAlignment="1">
      <alignment horizontal="center"/>
      <protection/>
    </xf>
    <xf numFmtId="0" fontId="6" fillId="0" borderId="0" xfId="442" applyFont="1" applyFill="1" applyBorder="1" applyAlignment="1">
      <alignment horizontal="center"/>
      <protection/>
    </xf>
    <xf numFmtId="0" fontId="122" fillId="0" borderId="0" xfId="0" applyFont="1" applyFill="1" applyAlignment="1">
      <alignment wrapText="1"/>
    </xf>
    <xf numFmtId="0" fontId="122" fillId="0" borderId="0" xfId="0" applyFont="1" applyFill="1" applyBorder="1" applyAlignment="1">
      <alignment wrapText="1"/>
    </xf>
    <xf numFmtId="0" fontId="7" fillId="0" borderId="0" xfId="442" applyFont="1" applyAlignment="1">
      <alignment horizontal="center"/>
      <protection/>
    </xf>
    <xf numFmtId="0" fontId="8" fillId="0" borderId="0" xfId="442" applyFont="1" applyAlignment="1">
      <alignment horizontal="center"/>
      <protection/>
    </xf>
  </cellXfs>
  <cellStyles count="547">
    <cellStyle name="Normal" xfId="0"/>
    <cellStyle name=" б" xfId="15"/>
    <cellStyle name="&#13;&#10;JournalTemplate=C:\COMFO\CTALK\JOURSTD.TPL&#13;&#10;LbStateAddress=3 3 0 251 1 89 2 311&#13;&#10;LbStateJou" xfId="16"/>
    <cellStyle name="% 2" xfId="17"/>
    <cellStyle name="% 3" xfId="18"/>
    <cellStyle name="_~3392002" xfId="19"/>
    <cellStyle name="_~4999504" xfId="20"/>
    <cellStyle name="_0 ФО с примечаниями" xfId="21"/>
    <cellStyle name="_2008 Alina D Баланс" xfId="22"/>
    <cellStyle name="_2009 ПЯТ Баланс" xfId="23"/>
    <cellStyle name="_4 ФО Бектуров  отдельная" xfId="24"/>
    <cellStyle name="_Alina Pro КПН после исправл" xfId="25"/>
    <cellStyle name="_E 08 Прочие дебиторы и авансы" xfId="26"/>
    <cellStyle name="_E 7 и 17 ДЗ Бектурова" xfId="27"/>
    <cellStyle name="_PRICE_1C" xfId="28"/>
    <cellStyle name="_V 2009 Alina Management ФО с расш" xfId="29"/>
    <cellStyle name="_V 2009 Holding (КФО)" xfId="30"/>
    <cellStyle name="_V 2009 Holding ОФО" xfId="31"/>
    <cellStyle name="_V 2009 ПЯТ ФО" xfId="32"/>
    <cellStyle name="_V Alina D ФО с расшифр" xfId="33"/>
    <cellStyle name="_V Расчет ОНО" xfId="34"/>
    <cellStyle name="_V Расшифровка в Ф-3" xfId="35"/>
    <cellStyle name="_V Ф-100 версия от 29.03.10" xfId="36"/>
    <cellStyle name="_Баланс за 2005 год КИНГ отд." xfId="37"/>
    <cellStyle name="_Баланс за 2005 год по  МСФО (расш) КИНГ отд." xfId="38"/>
    <cellStyle name="_Е 14 Налогообложение " xfId="39"/>
    <cellStyle name="_Книга2" xfId="40"/>
    <cellStyle name="_Копия Приложения к формам отчетов" xfId="41"/>
    <cellStyle name="_мебель, оборудование инвентарь1207" xfId="42"/>
    <cellStyle name="_ОНО для ОС" xfId="43"/>
    <cellStyle name="_ОНО по ОС на 2009 МГЛ" xfId="44"/>
    <cellStyle name="_ОНО ТОО Сонгвон Галя актуальный 17.04.09" xfId="45"/>
    <cellStyle name="_Отдельная ФО ПЯТ за 2008 год" xfId="46"/>
    <cellStyle name="_ОТЧЕТ для ДКФ    06 04 05  (6)" xfId="47"/>
    <cellStyle name="_План развития ПТС на 2005-2010 (связи станционной части)" xfId="48"/>
    <cellStyle name="_Поставщики" xfId="49"/>
    <cellStyle name="_Приложения к формам отчетов за 2005 год КИНГ свод." xfId="50"/>
    <cellStyle name="_произв.цели - приложение к СНР_айгерим_09.11" xfId="51"/>
    <cellStyle name="_Раб.таблица 1 кв.2006" xfId="52"/>
    <cellStyle name="_Рабочая таблица Баланс за 2005 год1 (version 1)" xfId="53"/>
    <cellStyle name="_Расшифровка статей баланса" xfId="54"/>
    <cellStyle name="_Расшифровка статей баланса Алина Про 2009 Стар" xfId="55"/>
    <cellStyle name="_Расшифровка статей баланса Норсервис 2007" xfId="56"/>
    <cellStyle name="_Расшифровка статей баланса Норсервис 2009" xfId="57"/>
    <cellStyle name="_Расшифровка фин отчета" xfId="58"/>
    <cellStyle name="_Расшифровки на 01.01.06" xfId="59"/>
    <cellStyle name="_Резерв по отпускам Холдинг" xfId="60"/>
    <cellStyle name="_сверка лицевых" xfId="61"/>
    <cellStyle name="_Свод КазНИПИ-Приложения к формам отчетов" xfId="62"/>
    <cellStyle name="_Сводные расшифровки МСФО" xfId="63"/>
    <cellStyle name="_Утв СД Бюджет расшиф 29 12 05" xfId="64"/>
    <cellStyle name="_Ф-2 Ляззат" xfId="65"/>
    <cellStyle name="_Финансовая отчетность ТОО АГСС 2009" xfId="66"/>
    <cellStyle name="_ФО" xfId="67"/>
    <cellStyle name="_ФО 2009 АРЦ Алматыгаз" xfId="68"/>
    <cellStyle name="_ФО 6 " xfId="69"/>
    <cellStyle name="_ФО за 2009 г. ТОО" xfId="70"/>
    <cellStyle name="_Форма ввода для гибкой загрузки КМГ 12.2008" xfId="71"/>
    <cellStyle name="_Формы МСФОс для ДЧП(расш) " xfId="72"/>
    <cellStyle name="_шаблон формы отчетности 2009 отдельная 01.02" xfId="73"/>
    <cellStyle name="”ќђќ‘ћ‚›‰" xfId="74"/>
    <cellStyle name="”љ‘ђћ‚ђќќ›‰" xfId="75"/>
    <cellStyle name="„…ќ…†ќ›‰" xfId="76"/>
    <cellStyle name="‡ђѓћ‹ћ‚ћљ1" xfId="77"/>
    <cellStyle name="‡ђѓћ‹ћ‚ћљ2" xfId="78"/>
    <cellStyle name="’ћѓћ‚›‰" xfId="79"/>
    <cellStyle name="20% - Accent1" xfId="80"/>
    <cellStyle name="20% - Accent2" xfId="81"/>
    <cellStyle name="20% - Accent3" xfId="82"/>
    <cellStyle name="20% - Accent4" xfId="83"/>
    <cellStyle name="20% - Accent5" xfId="84"/>
    <cellStyle name="20% - Accent6" xfId="85"/>
    <cellStyle name="20% — акцент1" xfId="86"/>
    <cellStyle name="20% - Акцент1 2" xfId="87"/>
    <cellStyle name="20% - Акцент1 3" xfId="88"/>
    <cellStyle name="20% — акцент2" xfId="89"/>
    <cellStyle name="20% - Акцент2 2" xfId="90"/>
    <cellStyle name="20% - Акцент2 3" xfId="91"/>
    <cellStyle name="20% — акцент3" xfId="92"/>
    <cellStyle name="20% - Акцент3 2" xfId="93"/>
    <cellStyle name="20% - Акцент3 3" xfId="94"/>
    <cellStyle name="20% — акцент4" xfId="95"/>
    <cellStyle name="20% - Акцент4 2" xfId="96"/>
    <cellStyle name="20% - Акцент4 3" xfId="97"/>
    <cellStyle name="20% — акцент5" xfId="98"/>
    <cellStyle name="20% - Акцент5 2" xfId="99"/>
    <cellStyle name="20% - Акцент5 3" xfId="100"/>
    <cellStyle name="20% — акцент6" xfId="101"/>
    <cellStyle name="20% - Акцент6 2" xfId="102"/>
    <cellStyle name="20% - Акцент6 3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— акцент1" xfId="110"/>
    <cellStyle name="40% - Акцент1 2" xfId="111"/>
    <cellStyle name="40% - Акцент1 3" xfId="112"/>
    <cellStyle name="40% — акцент2" xfId="113"/>
    <cellStyle name="40% - Акцент2 2" xfId="114"/>
    <cellStyle name="40% - Акцент2 3" xfId="115"/>
    <cellStyle name="40% — акцент3" xfId="116"/>
    <cellStyle name="40% - Акцент3 2" xfId="117"/>
    <cellStyle name="40% - Акцент3 3" xfId="118"/>
    <cellStyle name="40% — акцент4" xfId="119"/>
    <cellStyle name="40% - Акцент4 2" xfId="120"/>
    <cellStyle name="40% - Акцент4 3" xfId="121"/>
    <cellStyle name="40% — акцент5" xfId="122"/>
    <cellStyle name="40% - Акцент5 2" xfId="123"/>
    <cellStyle name="40% - Акцент5 3" xfId="124"/>
    <cellStyle name="40% — акцент6" xfId="125"/>
    <cellStyle name="40% - Акцент6 2" xfId="126"/>
    <cellStyle name="40% - Акцент6 3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— акцент1" xfId="134"/>
    <cellStyle name="60% - Акцент1 2" xfId="135"/>
    <cellStyle name="60% - Акцент1 3" xfId="136"/>
    <cellStyle name="60% — акцент2" xfId="137"/>
    <cellStyle name="60% - Акцент2 2" xfId="138"/>
    <cellStyle name="60% - Акцент2 3" xfId="139"/>
    <cellStyle name="60% — акцент3" xfId="140"/>
    <cellStyle name="60% - Акцент3 2" xfId="141"/>
    <cellStyle name="60% - Акцент3 3" xfId="142"/>
    <cellStyle name="60% — акцент4" xfId="143"/>
    <cellStyle name="60% - Акцент4 2" xfId="144"/>
    <cellStyle name="60% - Акцент4 3" xfId="145"/>
    <cellStyle name="60% — акцент5" xfId="146"/>
    <cellStyle name="60% - Акцент5 2" xfId="147"/>
    <cellStyle name="60% - Акцент5 3" xfId="148"/>
    <cellStyle name="60% — акцент6" xfId="149"/>
    <cellStyle name="60% - Акцент6 2" xfId="150"/>
    <cellStyle name="60% - Акцент6 3" xfId="151"/>
    <cellStyle name="Accent1" xfId="152"/>
    <cellStyle name="Accent2" xfId="153"/>
    <cellStyle name="Accent3" xfId="154"/>
    <cellStyle name="Accent4" xfId="155"/>
    <cellStyle name="Accent5" xfId="156"/>
    <cellStyle name="Accent6" xfId="157"/>
    <cellStyle name="args.style" xfId="158"/>
    <cellStyle name="Bad" xfId="159"/>
    <cellStyle name="Calc Currency (0)" xfId="160"/>
    <cellStyle name="Calc Currency (0) 2" xfId="161"/>
    <cellStyle name="Calc Currency (2)" xfId="162"/>
    <cellStyle name="Calc Percent (0)" xfId="163"/>
    <cellStyle name="Calc Percent (1)" xfId="164"/>
    <cellStyle name="Calc Percent (2)" xfId="165"/>
    <cellStyle name="Calc Units (0)" xfId="166"/>
    <cellStyle name="Calc Units (1)" xfId="167"/>
    <cellStyle name="Calc Units (2)" xfId="168"/>
    <cellStyle name="Calculation" xfId="169"/>
    <cellStyle name="Check" xfId="170"/>
    <cellStyle name="Check Cell" xfId="171"/>
    <cellStyle name="Comma [0]_Attachement 7 Fixed assets disclosure" xfId="172"/>
    <cellStyle name="Comma [00]" xfId="173"/>
    <cellStyle name="Comma 6" xfId="174"/>
    <cellStyle name="Comma_02 CAP-PBC Eurasia Air" xfId="175"/>
    <cellStyle name="Copied" xfId="176"/>
    <cellStyle name="Currency [00]" xfId="177"/>
    <cellStyle name="Currency [1]" xfId="178"/>
    <cellStyle name="Currency [2]" xfId="179"/>
    <cellStyle name="Date" xfId="180"/>
    <cellStyle name="Date [d-mmm-yy]" xfId="181"/>
    <cellStyle name="Date [mm-d-yy]" xfId="182"/>
    <cellStyle name="Date [mm-d-yyyy]" xfId="183"/>
    <cellStyle name="Date [mmm-yy]" xfId="184"/>
    <cellStyle name="Date Short" xfId="185"/>
    <cellStyle name="Date without year" xfId="186"/>
    <cellStyle name="DELTA" xfId="187"/>
    <cellStyle name="E&amp;Y House" xfId="188"/>
    <cellStyle name="Enter Currency (0)" xfId="189"/>
    <cellStyle name="Enter Currency (2)" xfId="190"/>
    <cellStyle name="Enter Units (0)" xfId="191"/>
    <cellStyle name="Enter Units (1)" xfId="192"/>
    <cellStyle name="Enter Units (2)" xfId="193"/>
    <cellStyle name="Entered" xfId="194"/>
    <cellStyle name="Explanatory Text" xfId="195"/>
    <cellStyle name="Fixed [0]" xfId="196"/>
    <cellStyle name="From" xfId="197"/>
    <cellStyle name="Good" xfId="198"/>
    <cellStyle name="Grey" xfId="199"/>
    <cellStyle name="Grey 2" xfId="200"/>
    <cellStyle name="Header1" xfId="201"/>
    <cellStyle name="Header2" xfId="202"/>
    <cellStyle name="Heading" xfId="203"/>
    <cellStyle name="Heading 1" xfId="204"/>
    <cellStyle name="Heading 2" xfId="205"/>
    <cellStyle name="Heading 3" xfId="206"/>
    <cellStyle name="Heading 4" xfId="207"/>
    <cellStyle name="HEADINGS" xfId="208"/>
    <cellStyle name="HEADINGSTOP" xfId="209"/>
    <cellStyle name="Hyperlink" xfId="210"/>
    <cellStyle name="Input" xfId="211"/>
    <cellStyle name="Input [yellow]" xfId="212"/>
    <cellStyle name="Input Currency" xfId="213"/>
    <cellStyle name="Input Date" xfId="214"/>
    <cellStyle name="Input Fixed [0]" xfId="215"/>
    <cellStyle name="Input Normal" xfId="216"/>
    <cellStyle name="Input Percent" xfId="217"/>
    <cellStyle name="Input Percent [2]" xfId="218"/>
    <cellStyle name="Input Titles" xfId="219"/>
    <cellStyle name="Input_Cell" xfId="220"/>
    <cellStyle name="Link Currency (0)" xfId="221"/>
    <cellStyle name="Link Currency (2)" xfId="222"/>
    <cellStyle name="Link Units (0)" xfId="223"/>
    <cellStyle name="Link Units (1)" xfId="224"/>
    <cellStyle name="Link Units (2)" xfId="225"/>
    <cellStyle name="Linked Cell" xfId="226"/>
    <cellStyle name="NA is zero" xfId="227"/>
    <cellStyle name="Neutral" xfId="228"/>
    <cellStyle name="Normal - Style1" xfId="229"/>
    <cellStyle name="Normal [0]" xfId="230"/>
    <cellStyle name="Normal [1]" xfId="231"/>
    <cellStyle name="Normal [2]" xfId="232"/>
    <cellStyle name="Normal [3]" xfId="233"/>
    <cellStyle name="Normal 2" xfId="234"/>
    <cellStyle name="Normal 2 2" xfId="235"/>
    <cellStyle name="Normal 2 3" xfId="236"/>
    <cellStyle name="Normal 3" xfId="237"/>
    <cellStyle name="Normal 3 2" xfId="238"/>
    <cellStyle name="Normal 3 2 2" xfId="239"/>
    <cellStyle name="Normal 4" xfId="240"/>
    <cellStyle name="Normal 5" xfId="241"/>
    <cellStyle name="Normal Bold" xfId="242"/>
    <cellStyle name="Normal Pct" xfId="243"/>
    <cellStyle name="Normal_#10-Headcount" xfId="244"/>
    <cellStyle name="Normal1" xfId="245"/>
    <cellStyle name="normбlnм_laroux" xfId="246"/>
    <cellStyle name="Note" xfId="247"/>
    <cellStyle name="NPPESalesPct" xfId="248"/>
    <cellStyle name="numbers" xfId="249"/>
    <cellStyle name="NWI%S" xfId="250"/>
    <cellStyle name="Output" xfId="251"/>
    <cellStyle name="paint" xfId="252"/>
    <cellStyle name="pc1" xfId="253"/>
    <cellStyle name="per.style" xfId="254"/>
    <cellStyle name="Percent (0)" xfId="255"/>
    <cellStyle name="Percent [0]" xfId="256"/>
    <cellStyle name="Percent [0] 2" xfId="257"/>
    <cellStyle name="Percent [00]" xfId="258"/>
    <cellStyle name="Percent [1]" xfId="259"/>
    <cellStyle name="Percent [2]" xfId="260"/>
    <cellStyle name="Percent [2] 2" xfId="261"/>
    <cellStyle name="Percent_O.Taxes_2007_ICA" xfId="262"/>
    <cellStyle name="PercentSales" xfId="263"/>
    <cellStyle name="piw#" xfId="264"/>
    <cellStyle name="piw%" xfId="265"/>
    <cellStyle name="PrePop Currency (0)" xfId="266"/>
    <cellStyle name="PrePop Currency (2)" xfId="267"/>
    <cellStyle name="PrePop Units (0)" xfId="268"/>
    <cellStyle name="PrePop Units (1)" xfId="269"/>
    <cellStyle name="PrePop Units (2)" xfId="270"/>
    <cellStyle name="Price_Body" xfId="271"/>
    <cellStyle name="Red font" xfId="272"/>
    <cellStyle name="regstoresfromspecstores" xfId="273"/>
    <cellStyle name="RevList" xfId="274"/>
    <cellStyle name="Rubles" xfId="275"/>
    <cellStyle name="SAPBEXaggData" xfId="276"/>
    <cellStyle name="SAPBEXaggDataEmph" xfId="277"/>
    <cellStyle name="SAPBEXaggItem" xfId="278"/>
    <cellStyle name="SAPBEXaggItemX" xfId="279"/>
    <cellStyle name="SAPBEXchaText" xfId="280"/>
    <cellStyle name="SAPBEXexcBad7" xfId="281"/>
    <cellStyle name="SAPBEXexcBad8" xfId="282"/>
    <cellStyle name="SAPBEXexcBad9" xfId="283"/>
    <cellStyle name="SAPBEXexcCritical4" xfId="284"/>
    <cellStyle name="SAPBEXexcCritical5" xfId="285"/>
    <cellStyle name="SAPBEXexcCritical6" xfId="286"/>
    <cellStyle name="SAPBEXexcGood1" xfId="287"/>
    <cellStyle name="SAPBEXexcGood2" xfId="288"/>
    <cellStyle name="SAPBEXexcGood3" xfId="289"/>
    <cellStyle name="SAPBEXfilterDrill" xfId="290"/>
    <cellStyle name="SAPBEXfilterItem" xfId="291"/>
    <cellStyle name="SAPBEXfilterText" xfId="292"/>
    <cellStyle name="SAPBEXformats" xfId="293"/>
    <cellStyle name="SAPBEXheaderItem" xfId="294"/>
    <cellStyle name="SAPBEXheaderText" xfId="295"/>
    <cellStyle name="SAPBEXHLevel0" xfId="296"/>
    <cellStyle name="SAPBEXHLevel0X" xfId="297"/>
    <cellStyle name="SAPBEXHLevel1" xfId="298"/>
    <cellStyle name="SAPBEXHLevel1X" xfId="299"/>
    <cellStyle name="SAPBEXHLevel2" xfId="300"/>
    <cellStyle name="SAPBEXHLevel2X" xfId="301"/>
    <cellStyle name="SAPBEXHLevel3" xfId="302"/>
    <cellStyle name="SAPBEXHLevel3X" xfId="303"/>
    <cellStyle name="SAPBEXresData" xfId="304"/>
    <cellStyle name="SAPBEXresDataEmph" xfId="305"/>
    <cellStyle name="SAPBEXresItem" xfId="306"/>
    <cellStyle name="SAPBEXresItemX" xfId="307"/>
    <cellStyle name="SAPBEXstdData" xfId="308"/>
    <cellStyle name="SAPBEXstdDataEmph" xfId="309"/>
    <cellStyle name="SAPBEXstdItem" xfId="310"/>
    <cellStyle name="SAPBEXstdItemX" xfId="311"/>
    <cellStyle name="SAPBEXtitle" xfId="312"/>
    <cellStyle name="SAPBEXundefined" xfId="313"/>
    <cellStyle name="SHADEDSTORES" xfId="314"/>
    <cellStyle name="specstores" xfId="315"/>
    <cellStyle name="stand_bord" xfId="316"/>
    <cellStyle name="Strange" xfId="317"/>
    <cellStyle name="Style 1" xfId="318"/>
    <cellStyle name="Subtotal" xfId="319"/>
    <cellStyle name="Test [green]" xfId="320"/>
    <cellStyle name="Text Indent A" xfId="321"/>
    <cellStyle name="Text Indent B" xfId="322"/>
    <cellStyle name="Text Indent C" xfId="323"/>
    <cellStyle name="TFCF" xfId="324"/>
    <cellStyle name="Tickmark" xfId="325"/>
    <cellStyle name="Title" xfId="326"/>
    <cellStyle name="Total" xfId="327"/>
    <cellStyle name="Warning Text" xfId="328"/>
    <cellStyle name="White" xfId="329"/>
    <cellStyle name="Акцент1" xfId="330"/>
    <cellStyle name="Акцент1 2" xfId="331"/>
    <cellStyle name="Акцент1 3" xfId="332"/>
    <cellStyle name="Акцент2" xfId="333"/>
    <cellStyle name="Акцент2 2" xfId="334"/>
    <cellStyle name="Акцент2 3" xfId="335"/>
    <cellStyle name="Акцент3" xfId="336"/>
    <cellStyle name="Акцент3 2" xfId="337"/>
    <cellStyle name="Акцент3 3" xfId="338"/>
    <cellStyle name="Акцент4" xfId="339"/>
    <cellStyle name="Акцент4 2" xfId="340"/>
    <cellStyle name="Акцент4 3" xfId="341"/>
    <cellStyle name="Акцент5" xfId="342"/>
    <cellStyle name="Акцент5 2" xfId="343"/>
    <cellStyle name="Акцент5 3" xfId="344"/>
    <cellStyle name="Акцент6" xfId="345"/>
    <cellStyle name="Акцент6 2" xfId="346"/>
    <cellStyle name="Акцент6 3" xfId="347"/>
    <cellStyle name="Беззащитный" xfId="348"/>
    <cellStyle name="Ввод " xfId="349"/>
    <cellStyle name="Ввод  2" xfId="350"/>
    <cellStyle name="Ввод  3" xfId="351"/>
    <cellStyle name="Вывод" xfId="352"/>
    <cellStyle name="Вывод 2" xfId="353"/>
    <cellStyle name="Вывод 3" xfId="354"/>
    <cellStyle name="Вычисление" xfId="355"/>
    <cellStyle name="Вычисление 2" xfId="356"/>
    <cellStyle name="Вычисление 3" xfId="357"/>
    <cellStyle name="Hyperlink" xfId="358"/>
    <cellStyle name="Гиперссылка 2" xfId="359"/>
    <cellStyle name="Гиперссылка 3" xfId="360"/>
    <cellStyle name="Гиперссылка 4" xfId="361"/>
    <cellStyle name="Гиперссылка 5" xfId="362"/>
    <cellStyle name="Группа" xfId="363"/>
    <cellStyle name="Дата" xfId="364"/>
    <cellStyle name="Currency" xfId="365"/>
    <cellStyle name="Currency [0]" xfId="366"/>
    <cellStyle name="Денежный 2" xfId="367"/>
    <cellStyle name="Денежный 3" xfId="368"/>
    <cellStyle name="Заголовок 1" xfId="369"/>
    <cellStyle name="Заголовок 1 2" xfId="370"/>
    <cellStyle name="Заголовок 1 3" xfId="371"/>
    <cellStyle name="Заголовок 2" xfId="372"/>
    <cellStyle name="Заголовок 2 2" xfId="373"/>
    <cellStyle name="Заголовок 2 3" xfId="374"/>
    <cellStyle name="Заголовок 3" xfId="375"/>
    <cellStyle name="Заголовок 3 2" xfId="376"/>
    <cellStyle name="Заголовок 3 3" xfId="377"/>
    <cellStyle name="Заголовок 4" xfId="378"/>
    <cellStyle name="Заголовок 4 2" xfId="379"/>
    <cellStyle name="Заголовок 4 3" xfId="380"/>
    <cellStyle name="Защитный" xfId="381"/>
    <cellStyle name="Звезды" xfId="382"/>
    <cellStyle name="Итог" xfId="383"/>
    <cellStyle name="Итог 2" xfId="384"/>
    <cellStyle name="Итог 3" xfId="385"/>
    <cellStyle name="КАНДАГАЧ тел3-33-96" xfId="386"/>
    <cellStyle name="Компания" xfId="387"/>
    <cellStyle name="Контрольная ячейка" xfId="388"/>
    <cellStyle name="Контрольная ячейка 2" xfId="389"/>
    <cellStyle name="Контрольная ячейка 3" xfId="390"/>
    <cellStyle name="Мой" xfId="391"/>
    <cellStyle name="Название" xfId="392"/>
    <cellStyle name="Название 2" xfId="393"/>
    <cellStyle name="Название 3" xfId="394"/>
    <cellStyle name="Нейтральный" xfId="395"/>
    <cellStyle name="Нейтральный 2" xfId="396"/>
    <cellStyle name="Нейтральный 3" xfId="397"/>
    <cellStyle name="Обычный 10" xfId="398"/>
    <cellStyle name="Обычный 10 2" xfId="399"/>
    <cellStyle name="Обычный 11" xfId="400"/>
    <cellStyle name="Обычный 11 2" xfId="401"/>
    <cellStyle name="Обычный 11 2 2" xfId="402"/>
    <cellStyle name="Обычный 11 3" xfId="403"/>
    <cellStyle name="Обычный 12" xfId="404"/>
    <cellStyle name="Обычный 12 2" xfId="405"/>
    <cellStyle name="Обычный 12 3" xfId="406"/>
    <cellStyle name="Обычный 13" xfId="407"/>
    <cellStyle name="Обычный 13 2" xfId="408"/>
    <cellStyle name="Обычный 14" xfId="409"/>
    <cellStyle name="Обычный 15" xfId="410"/>
    <cellStyle name="Обычный 16" xfId="411"/>
    <cellStyle name="Обычный 17" xfId="412"/>
    <cellStyle name="Обычный 18" xfId="413"/>
    <cellStyle name="Обычный 19" xfId="414"/>
    <cellStyle name="Обычный 2" xfId="415"/>
    <cellStyle name="Обычный 2 10" xfId="416"/>
    <cellStyle name="Обычный 2 2" xfId="417"/>
    <cellStyle name="Обычный 2 2 10" xfId="418"/>
    <cellStyle name="Обычный 2 2 2" xfId="419"/>
    <cellStyle name="Обычный 2 2 2 2" xfId="420"/>
    <cellStyle name="Обычный 2 2 2 2 2" xfId="421"/>
    <cellStyle name="Обычный 2 2 2 2 3" xfId="422"/>
    <cellStyle name="Обычный 2 2 2 2 4" xfId="423"/>
    <cellStyle name="Обычный 2 2 2 2 5" xfId="424"/>
    <cellStyle name="Обычный 2 2 2 3" xfId="425"/>
    <cellStyle name="Обычный 2 2 2 4" xfId="426"/>
    <cellStyle name="Обычный 2 2 2 5" xfId="427"/>
    <cellStyle name="Обычный 2 2 3" xfId="428"/>
    <cellStyle name="Обычный 2 2 4" xfId="429"/>
    <cellStyle name="Обычный 2 2 5" xfId="430"/>
    <cellStyle name="Обычный 2 3" xfId="431"/>
    <cellStyle name="Обычный 2 3 2" xfId="432"/>
    <cellStyle name="Обычный 2 4" xfId="433"/>
    <cellStyle name="Обычный 2 4 2" xfId="434"/>
    <cellStyle name="Обычный 2 4 2 2" xfId="435"/>
    <cellStyle name="Обычный 2 5" xfId="436"/>
    <cellStyle name="Обычный 2 6" xfId="437"/>
    <cellStyle name="Обычный 2 7" xfId="438"/>
    <cellStyle name="Обычный 2 8" xfId="439"/>
    <cellStyle name="Обычный 2 9" xfId="440"/>
    <cellStyle name="Обычный 20" xfId="441"/>
    <cellStyle name="Обычный 21" xfId="442"/>
    <cellStyle name="Обычный 22" xfId="443"/>
    <cellStyle name="Обычный 23" xfId="444"/>
    <cellStyle name="Обычный 24" xfId="445"/>
    <cellStyle name="Обычный 25" xfId="446"/>
    <cellStyle name="Обычный 26" xfId="447"/>
    <cellStyle name="Обычный 27" xfId="448"/>
    <cellStyle name="Обычный 28" xfId="449"/>
    <cellStyle name="Обычный 29" xfId="450"/>
    <cellStyle name="Обычный 3" xfId="451"/>
    <cellStyle name="Обычный 3 2" xfId="452"/>
    <cellStyle name="Обычный 3 2 2" xfId="453"/>
    <cellStyle name="Обычный 3 2 2 2" xfId="454"/>
    <cellStyle name="Обычный 3 2 2 3" xfId="455"/>
    <cellStyle name="Обычный 3 2 2 4" xfId="456"/>
    <cellStyle name="Обычный 3 2 2 5" xfId="457"/>
    <cellStyle name="Обычный 3 2 3" xfId="458"/>
    <cellStyle name="Обычный 3 2 4" xfId="459"/>
    <cellStyle name="Обычный 3 2 5" xfId="460"/>
    <cellStyle name="Обычный 3 2 6" xfId="461"/>
    <cellStyle name="Обычный 3 3" xfId="462"/>
    <cellStyle name="Обычный 3 4" xfId="463"/>
    <cellStyle name="Обычный 3 5" xfId="464"/>
    <cellStyle name="Обычный 3 6" xfId="465"/>
    <cellStyle name="Обычный 3 7" xfId="466"/>
    <cellStyle name="Обычный 3 8" xfId="467"/>
    <cellStyle name="Обычный 3 9" xfId="468"/>
    <cellStyle name="Обычный 30" xfId="469"/>
    <cellStyle name="Обычный 31" xfId="470"/>
    <cellStyle name="Обычный 32" xfId="471"/>
    <cellStyle name="Обычный 33" xfId="472"/>
    <cellStyle name="Обычный 34" xfId="473"/>
    <cellStyle name="Обычный 35" xfId="474"/>
    <cellStyle name="Обычный 36" xfId="475"/>
    <cellStyle name="Обычный 4" xfId="476"/>
    <cellStyle name="Обычный 4 2" xfId="477"/>
    <cellStyle name="Обычный 4 3" xfId="478"/>
    <cellStyle name="Обычный 4 4" xfId="479"/>
    <cellStyle name="Обычный 4 5" xfId="480"/>
    <cellStyle name="Обычный 4 6" xfId="481"/>
    <cellStyle name="Обычный 43" xfId="482"/>
    <cellStyle name="Обычный 5" xfId="483"/>
    <cellStyle name="Обычный 5 2" xfId="484"/>
    <cellStyle name="Обычный 5 3" xfId="485"/>
    <cellStyle name="Обычный 5 4" xfId="486"/>
    <cellStyle name="Обычный 5 5" xfId="487"/>
    <cellStyle name="Обычный 6" xfId="488"/>
    <cellStyle name="Обычный 6 2" xfId="489"/>
    <cellStyle name="Обычный 6 3" xfId="490"/>
    <cellStyle name="Обычный 6 4" xfId="491"/>
    <cellStyle name="Обычный 6 5" xfId="492"/>
    <cellStyle name="Обычный 7" xfId="493"/>
    <cellStyle name="Обычный 7 2" xfId="494"/>
    <cellStyle name="Обычный 8" xfId="495"/>
    <cellStyle name="Обычный 9" xfId="496"/>
    <cellStyle name="Обычный 9 2" xfId="497"/>
    <cellStyle name="Обычный 9 2 2" xfId="498"/>
    <cellStyle name="Обычный 9 3" xfId="499"/>
    <cellStyle name="Followed Hyperlink" xfId="500"/>
    <cellStyle name="Плохой" xfId="501"/>
    <cellStyle name="Плохой 2" xfId="502"/>
    <cellStyle name="Плохой 3" xfId="503"/>
    <cellStyle name="Пояснение" xfId="504"/>
    <cellStyle name="Пояснение 2" xfId="505"/>
    <cellStyle name="Пояснение 3" xfId="506"/>
    <cellStyle name="Примечание" xfId="507"/>
    <cellStyle name="Примечание 2" xfId="508"/>
    <cellStyle name="Примечание 3" xfId="509"/>
    <cellStyle name="Percent" xfId="510"/>
    <cellStyle name="Процентный 2" xfId="511"/>
    <cellStyle name="Процентный 2 2" xfId="512"/>
    <cellStyle name="Процентный 2 3" xfId="513"/>
    <cellStyle name="Процентный 2 4" xfId="514"/>
    <cellStyle name="Процентный 2 5" xfId="515"/>
    <cellStyle name="Процентный 3" xfId="516"/>
    <cellStyle name="Связанная ячейка" xfId="517"/>
    <cellStyle name="Связанная ячейка 2" xfId="518"/>
    <cellStyle name="Связанная ячейка 3" xfId="519"/>
    <cellStyle name="Стиль 1" xfId="520"/>
    <cellStyle name="Стиль 1 2" xfId="521"/>
    <cellStyle name="Стиль 1 3" xfId="522"/>
    <cellStyle name="Стиль 2" xfId="523"/>
    <cellStyle name="Стиль 3" xfId="524"/>
    <cellStyle name="Стиль 4" xfId="525"/>
    <cellStyle name="Стиль 5" xfId="526"/>
    <cellStyle name="Стиль 6" xfId="527"/>
    <cellStyle name="Стиль_названий" xfId="528"/>
    <cellStyle name="Текст предупреждения" xfId="529"/>
    <cellStyle name="Текст предупреждения 2" xfId="530"/>
    <cellStyle name="Текст предупреждения 3" xfId="531"/>
    <cellStyle name="Тысячи [0]" xfId="532"/>
    <cellStyle name="Тысячи_010SN05" xfId="533"/>
    <cellStyle name="Comma" xfId="534"/>
    <cellStyle name="Comma [0]" xfId="535"/>
    <cellStyle name="Финансовый [0] 2" xfId="536"/>
    <cellStyle name="Финансовый 10" xfId="537"/>
    <cellStyle name="Финансовый 10 2" xfId="538"/>
    <cellStyle name="Финансовый 10 3" xfId="539"/>
    <cellStyle name="Финансовый 10 4" xfId="540"/>
    <cellStyle name="Финансовый 10 6" xfId="541"/>
    <cellStyle name="Финансовый 18" xfId="542"/>
    <cellStyle name="Финансовый 2" xfId="543"/>
    <cellStyle name="Финансовый 2 2" xfId="544"/>
    <cellStyle name="Финансовый 2 3" xfId="545"/>
    <cellStyle name="Финансовый 2 4" xfId="546"/>
    <cellStyle name="Финансовый 2 5" xfId="547"/>
    <cellStyle name="Финансовый 2 6" xfId="548"/>
    <cellStyle name="Финансовый 3" xfId="549"/>
    <cellStyle name="Финансовый 4" xfId="550"/>
    <cellStyle name="Финансовый 5" xfId="551"/>
    <cellStyle name="Финансовый 6" xfId="552"/>
    <cellStyle name="Финансовый 7" xfId="553"/>
    <cellStyle name="Финансовый 8" xfId="554"/>
    <cellStyle name="Финансовый 9" xfId="555"/>
    <cellStyle name="Хороший" xfId="556"/>
    <cellStyle name="Хороший 2" xfId="557"/>
    <cellStyle name="Хороший 3" xfId="558"/>
    <cellStyle name="Цена" xfId="559"/>
    <cellStyle name="Џђћ–…ќ’ќ›‰" xfId="5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5.7109375" style="53" customWidth="1"/>
    <col min="2" max="2" width="14.7109375" style="53" customWidth="1"/>
    <col min="3" max="4" width="17.7109375" style="54" customWidth="1"/>
    <col min="5" max="5" width="9.140625" style="53" customWidth="1"/>
    <col min="6" max="6" width="21.57421875" style="131" customWidth="1"/>
    <col min="7" max="7" width="9.28125" style="131" bestFit="1" customWidth="1"/>
    <col min="8" max="9" width="14.140625" style="131" bestFit="1" customWidth="1"/>
    <col min="10" max="13" width="9.140625" style="131" customWidth="1"/>
    <col min="14" max="16384" width="9.140625" style="53" customWidth="1"/>
  </cols>
  <sheetData>
    <row r="1" spans="1:4" ht="15">
      <c r="A1" s="52" t="s">
        <v>109</v>
      </c>
      <c r="B1" s="52"/>
      <c r="C1" s="52"/>
      <c r="D1" s="52"/>
    </row>
    <row r="2" spans="1:4" ht="15">
      <c r="A2" s="52"/>
      <c r="B2" s="52"/>
      <c r="C2" s="52"/>
      <c r="D2" s="52"/>
    </row>
    <row r="3" spans="1:4" ht="15">
      <c r="A3" s="52"/>
      <c r="B3" s="52"/>
      <c r="C3" s="52"/>
      <c r="D3" s="52"/>
    </row>
    <row r="4" spans="1:4" ht="15">
      <c r="A4" s="186" t="s">
        <v>0</v>
      </c>
      <c r="B4" s="186"/>
      <c r="C4" s="186"/>
      <c r="D4" s="186"/>
    </row>
    <row r="5" spans="1:4" ht="15">
      <c r="A5" s="187" t="s">
        <v>110</v>
      </c>
      <c r="B5" s="187"/>
      <c r="C5" s="187"/>
      <c r="D5" s="187"/>
    </row>
    <row r="6" spans="1:4" ht="15">
      <c r="A6" s="188" t="s">
        <v>116</v>
      </c>
      <c r="B6" s="188"/>
      <c r="C6" s="188"/>
      <c r="D6" s="188"/>
    </row>
    <row r="8" spans="1:4" ht="15.75" thickBot="1">
      <c r="A8" s="55" t="s">
        <v>18</v>
      </c>
      <c r="B8" s="56" t="s">
        <v>101</v>
      </c>
      <c r="C8" s="57" t="s">
        <v>115</v>
      </c>
      <c r="D8" s="57" t="s">
        <v>111</v>
      </c>
    </row>
    <row r="9" spans="1:4" ht="15">
      <c r="A9" s="58"/>
      <c r="B9" s="59"/>
      <c r="C9" s="60"/>
      <c r="D9" s="61"/>
    </row>
    <row r="10" spans="1:4" ht="15">
      <c r="A10" s="58" t="s">
        <v>19</v>
      </c>
      <c r="B10" s="39"/>
      <c r="C10" s="62"/>
      <c r="D10" s="63"/>
    </row>
    <row r="11" spans="1:4" ht="15">
      <c r="A11" s="58" t="s">
        <v>1</v>
      </c>
      <c r="B11" s="64"/>
      <c r="C11" s="62"/>
      <c r="D11" s="63"/>
    </row>
    <row r="12" spans="1:11" ht="26.25">
      <c r="A12" s="65" t="s">
        <v>20</v>
      </c>
      <c r="B12" s="39">
        <v>5</v>
      </c>
      <c r="C12" s="66">
        <v>42314339</v>
      </c>
      <c r="D12" s="66">
        <v>29174060</v>
      </c>
      <c r="F12" s="140"/>
      <c r="G12" s="141"/>
      <c r="H12" s="142"/>
      <c r="I12" s="142"/>
      <c r="J12" s="143"/>
      <c r="K12" s="143"/>
    </row>
    <row r="13" spans="1:11" ht="15">
      <c r="A13" s="65" t="s">
        <v>3</v>
      </c>
      <c r="B13" s="39">
        <v>6</v>
      </c>
      <c r="C13" s="66">
        <v>2564370</v>
      </c>
      <c r="D13" s="66">
        <v>1209639</v>
      </c>
      <c r="F13" s="140"/>
      <c r="G13" s="141"/>
      <c r="H13" s="142"/>
      <c r="I13" s="142"/>
      <c r="J13" s="143"/>
      <c r="K13" s="143"/>
    </row>
    <row r="14" spans="1:11" ht="15">
      <c r="A14" s="65" t="s">
        <v>21</v>
      </c>
      <c r="B14" s="39">
        <v>7</v>
      </c>
      <c r="C14" s="66">
        <v>5078301</v>
      </c>
      <c r="D14" s="66">
        <v>11482899</v>
      </c>
      <c r="F14" s="140"/>
      <c r="G14" s="141"/>
      <c r="H14" s="142"/>
      <c r="I14" s="142"/>
      <c r="J14" s="143"/>
      <c r="K14" s="143"/>
    </row>
    <row r="15" spans="1:11" ht="15">
      <c r="A15" s="65" t="s">
        <v>2</v>
      </c>
      <c r="B15" s="39">
        <v>8</v>
      </c>
      <c r="C15" s="66">
        <v>2289986</v>
      </c>
      <c r="D15" s="66">
        <v>2191815</v>
      </c>
      <c r="F15" s="140"/>
      <c r="G15" s="141"/>
      <c r="H15" s="142"/>
      <c r="I15" s="142"/>
      <c r="J15" s="143"/>
      <c r="K15" s="143"/>
    </row>
    <row r="16" spans="1:11" ht="15">
      <c r="A16" s="65" t="s">
        <v>4</v>
      </c>
      <c r="B16" s="39"/>
      <c r="C16" s="66">
        <v>17357</v>
      </c>
      <c r="D16" s="66">
        <v>19992</v>
      </c>
      <c r="F16" s="140"/>
      <c r="G16" s="141"/>
      <c r="H16" s="142"/>
      <c r="I16" s="142"/>
      <c r="J16" s="143"/>
      <c r="K16" s="143"/>
    </row>
    <row r="17" spans="1:11" ht="15">
      <c r="A17" s="65" t="s">
        <v>5</v>
      </c>
      <c r="B17" s="39">
        <v>26</v>
      </c>
      <c r="C17" s="66">
        <v>156460</v>
      </c>
      <c r="D17" s="66">
        <v>803901</v>
      </c>
      <c r="F17" s="140"/>
      <c r="G17" s="141"/>
      <c r="H17" s="142"/>
      <c r="I17" s="142"/>
      <c r="J17" s="143"/>
      <c r="K17" s="143"/>
    </row>
    <row r="18" spans="1:11" ht="15">
      <c r="A18" s="65" t="s">
        <v>121</v>
      </c>
      <c r="B18" s="39">
        <v>12</v>
      </c>
      <c r="C18" s="66">
        <v>755200</v>
      </c>
      <c r="D18" s="66">
        <v>957630</v>
      </c>
      <c r="F18" s="140"/>
      <c r="G18" s="141"/>
      <c r="H18" s="142"/>
      <c r="I18" s="142"/>
      <c r="J18" s="143"/>
      <c r="K18" s="143"/>
    </row>
    <row r="19" spans="1:11" ht="15">
      <c r="A19" s="65" t="s">
        <v>96</v>
      </c>
      <c r="B19" s="39"/>
      <c r="C19" s="66">
        <f>6751+585000</f>
        <v>591751</v>
      </c>
      <c r="D19" s="66">
        <f>1877+585000</f>
        <v>586877</v>
      </c>
      <c r="F19" s="140"/>
      <c r="G19" s="141"/>
      <c r="H19" s="142"/>
      <c r="I19" s="142"/>
      <c r="J19" s="143"/>
      <c r="K19" s="143"/>
    </row>
    <row r="20" spans="1:11" ht="26.25">
      <c r="A20" s="67" t="s">
        <v>22</v>
      </c>
      <c r="B20" s="68">
        <v>13</v>
      </c>
      <c r="C20" s="69">
        <v>518645</v>
      </c>
      <c r="D20" s="69">
        <v>482118</v>
      </c>
      <c r="F20" s="140"/>
      <c r="G20" s="141"/>
      <c r="H20" s="142"/>
      <c r="I20" s="142"/>
      <c r="J20" s="143"/>
      <c r="K20" s="143"/>
    </row>
    <row r="21" spans="1:11" ht="15">
      <c r="A21" s="110"/>
      <c r="B21" s="111"/>
      <c r="C21" s="112">
        <f>SUM(C12:C20)</f>
        <v>54286409</v>
      </c>
      <c r="D21" s="112">
        <f>SUM(D12:D20)</f>
        <v>46908931</v>
      </c>
      <c r="F21" s="144"/>
      <c r="G21" s="141"/>
      <c r="H21" s="141"/>
      <c r="I21" s="142"/>
      <c r="J21" s="143"/>
      <c r="K21" s="143"/>
    </row>
    <row r="22" spans="1:11" ht="15">
      <c r="A22" s="65"/>
      <c r="B22" s="70"/>
      <c r="C22" s="62"/>
      <c r="D22" s="62"/>
      <c r="F22" s="145"/>
      <c r="G22" s="146"/>
      <c r="H22" s="147"/>
      <c r="I22" s="142"/>
      <c r="J22" s="143"/>
      <c r="K22" s="143"/>
    </row>
    <row r="23" spans="1:11" ht="15">
      <c r="A23" s="58" t="s">
        <v>23</v>
      </c>
      <c r="B23" s="64"/>
      <c r="C23" s="62"/>
      <c r="D23" s="62"/>
      <c r="J23" s="143"/>
      <c r="K23" s="143"/>
    </row>
    <row r="24" spans="1:11" ht="15">
      <c r="A24" s="65" t="s">
        <v>24</v>
      </c>
      <c r="B24" s="39">
        <v>9</v>
      </c>
      <c r="C24" s="66">
        <v>1389536</v>
      </c>
      <c r="D24" s="66">
        <v>568816</v>
      </c>
      <c r="F24" s="140"/>
      <c r="G24" s="141"/>
      <c r="H24" s="142"/>
      <c r="I24" s="142"/>
      <c r="J24" s="143"/>
      <c r="K24" s="143"/>
    </row>
    <row r="25" spans="1:11" ht="15">
      <c r="A25" s="65" t="s">
        <v>6</v>
      </c>
      <c r="B25" s="39">
        <v>10</v>
      </c>
      <c r="C25" s="66">
        <v>27847054</v>
      </c>
      <c r="D25" s="66">
        <v>6702176</v>
      </c>
      <c r="F25" s="140"/>
      <c r="G25" s="141"/>
      <c r="H25" s="142"/>
      <c r="I25" s="142"/>
      <c r="J25" s="143"/>
      <c r="K25" s="143"/>
    </row>
    <row r="26" spans="1:11" ht="15">
      <c r="A26" s="65" t="s">
        <v>26</v>
      </c>
      <c r="B26" s="39">
        <v>11</v>
      </c>
      <c r="C26" s="66">
        <v>327601</v>
      </c>
      <c r="D26" s="66">
        <v>55276</v>
      </c>
      <c r="F26" s="140"/>
      <c r="G26" s="141"/>
      <c r="H26" s="142"/>
      <c r="I26" s="142"/>
      <c r="J26" s="143"/>
      <c r="K26" s="143"/>
    </row>
    <row r="27" spans="1:11" ht="15">
      <c r="A27" s="65" t="s">
        <v>7</v>
      </c>
      <c r="B27" s="39"/>
      <c r="C27" s="66" t="s">
        <v>25</v>
      </c>
      <c r="D27" s="66">
        <v>188004</v>
      </c>
      <c r="F27" s="140"/>
      <c r="G27" s="141"/>
      <c r="H27" s="142"/>
      <c r="I27" s="142"/>
      <c r="J27" s="143"/>
      <c r="K27" s="143"/>
    </row>
    <row r="28" spans="1:11" ht="15">
      <c r="A28" s="65" t="s">
        <v>27</v>
      </c>
      <c r="B28" s="39">
        <v>12</v>
      </c>
      <c r="C28" s="66">
        <v>2351136</v>
      </c>
      <c r="D28" s="66">
        <v>682869</v>
      </c>
      <c r="F28" s="140"/>
      <c r="G28" s="141"/>
      <c r="H28" s="142"/>
      <c r="I28" s="142"/>
      <c r="J28" s="143"/>
      <c r="K28" s="143"/>
    </row>
    <row r="29" spans="1:11" ht="15">
      <c r="A29" s="65" t="s">
        <v>28</v>
      </c>
      <c r="B29" s="39"/>
      <c r="C29" s="66">
        <f>40192+4341067</f>
        <v>4381259</v>
      </c>
      <c r="D29" s="66">
        <f>64202+3724059</f>
        <v>3788261</v>
      </c>
      <c r="F29" s="140"/>
      <c r="G29" s="141"/>
      <c r="H29" s="142"/>
      <c r="I29" s="142"/>
      <c r="J29" s="143"/>
      <c r="K29" s="143"/>
    </row>
    <row r="30" spans="1:11" ht="15.75" thickBot="1">
      <c r="A30" s="71" t="s">
        <v>29</v>
      </c>
      <c r="B30" s="72">
        <v>13</v>
      </c>
      <c r="C30" s="73">
        <v>79605</v>
      </c>
      <c r="D30" s="73">
        <v>688226</v>
      </c>
      <c r="F30" s="140"/>
      <c r="G30" s="141"/>
      <c r="H30" s="142"/>
      <c r="I30" s="142"/>
      <c r="J30" s="143"/>
      <c r="K30" s="143"/>
    </row>
    <row r="31" spans="1:11" ht="15.75" thickBot="1">
      <c r="A31" s="113"/>
      <c r="B31" s="96"/>
      <c r="C31" s="99">
        <f>SUM(C24:C30)</f>
        <v>36376191</v>
      </c>
      <c r="D31" s="99">
        <f>SUM(D24:D30)</f>
        <v>12673628</v>
      </c>
      <c r="F31" s="144"/>
      <c r="G31" s="141"/>
      <c r="H31" s="142"/>
      <c r="I31" s="142"/>
      <c r="J31" s="143"/>
      <c r="K31" s="143"/>
    </row>
    <row r="32" spans="1:11" ht="15.75" thickBot="1">
      <c r="A32" s="177" t="s">
        <v>8</v>
      </c>
      <c r="B32" s="114"/>
      <c r="C32" s="178">
        <f>C21+C31</f>
        <v>90662600</v>
      </c>
      <c r="D32" s="178">
        <f>D21+D31</f>
        <v>59582559</v>
      </c>
      <c r="F32" s="148"/>
      <c r="G32" s="141"/>
      <c r="H32" s="147"/>
      <c r="I32" s="147"/>
      <c r="J32" s="143"/>
      <c r="K32" s="143"/>
    </row>
    <row r="33" spans="1:11" ht="15.75" thickTop="1">
      <c r="A33" s="65"/>
      <c r="B33" s="76"/>
      <c r="C33" s="62"/>
      <c r="D33" s="62"/>
      <c r="F33" s="140"/>
      <c r="G33" s="146"/>
      <c r="H33" s="147"/>
      <c r="I33" s="142"/>
      <c r="J33" s="143"/>
      <c r="K33" s="143"/>
    </row>
    <row r="34" spans="1:11" ht="15">
      <c r="A34" s="58" t="s">
        <v>30</v>
      </c>
      <c r="B34" s="64"/>
      <c r="C34" s="62"/>
      <c r="D34" s="62"/>
      <c r="F34" s="145"/>
      <c r="G34" s="146"/>
      <c r="H34" s="147"/>
      <c r="I34" s="142"/>
      <c r="J34" s="143"/>
      <c r="K34" s="143"/>
    </row>
    <row r="35" spans="1:11" ht="15">
      <c r="A35" s="58" t="s">
        <v>31</v>
      </c>
      <c r="B35" s="64"/>
      <c r="C35" s="62"/>
      <c r="D35" s="62"/>
      <c r="F35" s="145"/>
      <c r="G35" s="146"/>
      <c r="H35" s="147"/>
      <c r="I35" s="142"/>
      <c r="J35" s="143"/>
      <c r="K35" s="143"/>
    </row>
    <row r="36" spans="1:11" ht="15">
      <c r="A36" s="65" t="s">
        <v>32</v>
      </c>
      <c r="B36" s="39">
        <v>14</v>
      </c>
      <c r="C36" s="66">
        <v>10748046</v>
      </c>
      <c r="D36" s="66">
        <v>10748046</v>
      </c>
      <c r="F36" s="140"/>
      <c r="G36" s="141"/>
      <c r="H36" s="142"/>
      <c r="I36" s="142"/>
      <c r="J36" s="143"/>
      <c r="K36" s="143"/>
    </row>
    <row r="37" spans="1:11" ht="15.75" thickBot="1">
      <c r="A37" s="71" t="s">
        <v>33</v>
      </c>
      <c r="B37" s="72"/>
      <c r="C37" s="73">
        <v>65350626</v>
      </c>
      <c r="D37" s="73">
        <v>37199657</v>
      </c>
      <c r="F37" s="140"/>
      <c r="G37" s="141"/>
      <c r="H37" s="142"/>
      <c r="I37" s="142"/>
      <c r="J37" s="143"/>
      <c r="K37" s="143"/>
    </row>
    <row r="38" spans="1:11" ht="15.75" thickBot="1">
      <c r="A38" s="115"/>
      <c r="B38" s="96"/>
      <c r="C38" s="99">
        <f>SUM(C36:C37)</f>
        <v>76098672</v>
      </c>
      <c r="D38" s="99">
        <f>SUM(D36:D37)</f>
        <v>47947703</v>
      </c>
      <c r="F38" s="144"/>
      <c r="G38" s="141"/>
      <c r="H38" s="142"/>
      <c r="I38" s="142"/>
      <c r="J38" s="143"/>
      <c r="K38" s="143"/>
    </row>
    <row r="39" spans="1:11" ht="15">
      <c r="A39" s="78"/>
      <c r="B39" s="79"/>
      <c r="C39" s="62"/>
      <c r="D39" s="62"/>
      <c r="F39" s="144"/>
      <c r="G39" s="141"/>
      <c r="H39" s="142"/>
      <c r="I39" s="142"/>
      <c r="J39" s="143"/>
      <c r="K39" s="143"/>
    </row>
    <row r="40" spans="1:11" ht="15">
      <c r="A40" s="58" t="s">
        <v>9</v>
      </c>
      <c r="B40" s="64"/>
      <c r="C40" s="62"/>
      <c r="D40" s="62"/>
      <c r="F40" s="145"/>
      <c r="G40" s="146"/>
      <c r="H40" s="147"/>
      <c r="I40" s="142"/>
      <c r="J40" s="143"/>
      <c r="K40" s="143"/>
    </row>
    <row r="41" spans="1:11" ht="26.25">
      <c r="A41" s="77" t="s">
        <v>34</v>
      </c>
      <c r="B41" s="39">
        <v>15</v>
      </c>
      <c r="C41" s="66">
        <v>1933418</v>
      </c>
      <c r="D41" s="66">
        <v>1566245</v>
      </c>
      <c r="F41" s="144"/>
      <c r="G41" s="141"/>
      <c r="H41" s="142"/>
      <c r="I41" s="142"/>
      <c r="J41" s="143"/>
      <c r="K41" s="143"/>
    </row>
    <row r="42" spans="1:11" ht="15.75" thickBot="1">
      <c r="A42" s="74" t="s">
        <v>35</v>
      </c>
      <c r="B42" s="72">
        <v>16</v>
      </c>
      <c r="C42" s="73">
        <v>1658109</v>
      </c>
      <c r="D42" s="73">
        <v>1854541</v>
      </c>
      <c r="F42" s="144"/>
      <c r="G42" s="141"/>
      <c r="H42" s="142"/>
      <c r="I42" s="142"/>
      <c r="J42" s="143"/>
      <c r="K42" s="143"/>
    </row>
    <row r="43" spans="1:11" ht="15.75" thickBot="1">
      <c r="A43" s="113"/>
      <c r="B43" s="96"/>
      <c r="C43" s="99">
        <f>SUM(C41:C42)</f>
        <v>3591527</v>
      </c>
      <c r="D43" s="99">
        <f>SUM(D41:D42)</f>
        <v>3420786</v>
      </c>
      <c r="F43" s="144"/>
      <c r="G43" s="141"/>
      <c r="H43" s="142"/>
      <c r="I43" s="142"/>
      <c r="J43" s="143"/>
      <c r="K43" s="143"/>
    </row>
    <row r="44" spans="1:11" ht="15">
      <c r="A44" s="80" t="s">
        <v>36</v>
      </c>
      <c r="B44" s="79"/>
      <c r="C44" s="81"/>
      <c r="D44" s="81"/>
      <c r="F44" s="145"/>
      <c r="G44" s="146"/>
      <c r="H44" s="147"/>
      <c r="I44" s="147"/>
      <c r="J44" s="143"/>
      <c r="K44" s="143"/>
    </row>
    <row r="45" spans="1:11" ht="15">
      <c r="A45" s="77" t="s">
        <v>10</v>
      </c>
      <c r="B45" s="39">
        <v>17</v>
      </c>
      <c r="C45" s="66">
        <v>6428452</v>
      </c>
      <c r="D45" s="66">
        <v>2583891</v>
      </c>
      <c r="F45" s="144"/>
      <c r="G45" s="141"/>
      <c r="H45" s="142"/>
      <c r="I45" s="142"/>
      <c r="J45" s="143"/>
      <c r="K45" s="143"/>
    </row>
    <row r="46" spans="1:13" s="54" customFormat="1" ht="26.25">
      <c r="A46" s="77" t="s">
        <v>37</v>
      </c>
      <c r="B46" s="39">
        <v>18</v>
      </c>
      <c r="C46" s="66">
        <v>1755698</v>
      </c>
      <c r="D46" s="66">
        <v>1774617</v>
      </c>
      <c r="F46" s="144"/>
      <c r="G46" s="141"/>
      <c r="H46" s="142"/>
      <c r="I46" s="142"/>
      <c r="J46" s="143"/>
      <c r="K46" s="143"/>
      <c r="L46" s="88"/>
      <c r="M46" s="88"/>
    </row>
    <row r="47" spans="1:13" s="54" customFormat="1" ht="26.25">
      <c r="A47" s="77" t="s">
        <v>125</v>
      </c>
      <c r="B47" s="39">
        <v>19</v>
      </c>
      <c r="C47" s="66">
        <v>186</v>
      </c>
      <c r="D47" s="66">
        <v>951507</v>
      </c>
      <c r="F47" s="144"/>
      <c r="G47" s="141"/>
      <c r="H47" s="142"/>
      <c r="I47" s="142"/>
      <c r="J47" s="143"/>
      <c r="K47" s="143"/>
      <c r="L47" s="88"/>
      <c r="M47" s="88"/>
    </row>
    <row r="48" spans="1:13" s="54" customFormat="1" ht="18" customHeight="1">
      <c r="A48" s="65" t="s">
        <v>38</v>
      </c>
      <c r="B48" s="39"/>
      <c r="C48" s="66">
        <v>1374230</v>
      </c>
      <c r="D48" s="66" t="s">
        <v>25</v>
      </c>
      <c r="F48" s="140"/>
      <c r="G48" s="141"/>
      <c r="H48" s="142"/>
      <c r="I48" s="142"/>
      <c r="J48" s="143"/>
      <c r="K48" s="143"/>
      <c r="L48" s="88"/>
      <c r="M48" s="88"/>
    </row>
    <row r="49" spans="1:13" s="54" customFormat="1" ht="15.75" thickBot="1">
      <c r="A49" s="65" t="s">
        <v>39</v>
      </c>
      <c r="B49" s="39">
        <v>20</v>
      </c>
      <c r="C49" s="66">
        <v>1413835</v>
      </c>
      <c r="D49" s="66">
        <v>2904055</v>
      </c>
      <c r="F49" s="140"/>
      <c r="G49" s="141"/>
      <c r="H49" s="142"/>
      <c r="I49" s="142"/>
      <c r="J49" s="143"/>
      <c r="K49" s="143"/>
      <c r="L49" s="88"/>
      <c r="M49" s="88"/>
    </row>
    <row r="50" spans="1:13" s="54" customFormat="1" ht="15.75" thickBot="1">
      <c r="A50" s="153"/>
      <c r="B50" s="96"/>
      <c r="C50" s="97">
        <f>SUM(C45:C49)</f>
        <v>10972401</v>
      </c>
      <c r="D50" s="97">
        <f>SUM(D45:D49)</f>
        <v>8214070</v>
      </c>
      <c r="F50" s="144"/>
      <c r="G50" s="141"/>
      <c r="H50" s="142"/>
      <c r="I50" s="142"/>
      <c r="J50" s="143"/>
      <c r="K50" s="143"/>
      <c r="L50" s="88"/>
      <c r="M50" s="88"/>
    </row>
    <row r="51" spans="1:13" s="54" customFormat="1" ht="15.75" thickBot="1">
      <c r="A51" s="82" t="s">
        <v>40</v>
      </c>
      <c r="B51" s="56"/>
      <c r="C51" s="99">
        <f>C38+C43+C50</f>
        <v>90662600</v>
      </c>
      <c r="D51" s="99">
        <f>D38+D43+D50</f>
        <v>59582559</v>
      </c>
      <c r="F51" s="148"/>
      <c r="G51" s="149"/>
      <c r="H51" s="147"/>
      <c r="I51" s="147"/>
      <c r="J51" s="143"/>
      <c r="K51" s="143"/>
      <c r="L51" s="88"/>
      <c r="M51" s="88"/>
    </row>
    <row r="52" spans="1:13" s="54" customFormat="1" ht="27" thickBot="1">
      <c r="A52" s="83" t="s">
        <v>87</v>
      </c>
      <c r="B52" s="84">
        <v>14</v>
      </c>
      <c r="C52" s="75">
        <f>(C32-C16-C43-C50)/10748046*1000</f>
        <v>7078.618290245501</v>
      </c>
      <c r="D52" s="75">
        <f>(D32-D16-D43-D50)/10748046*1000</f>
        <v>4459.202258717539</v>
      </c>
      <c r="F52" s="150"/>
      <c r="G52" s="141"/>
      <c r="H52" s="147"/>
      <c r="I52" s="147"/>
      <c r="J52" s="143"/>
      <c r="K52" s="143"/>
      <c r="L52" s="88"/>
      <c r="M52" s="88"/>
    </row>
    <row r="53" spans="3:4" ht="15.75" thickTop="1">
      <c r="C53" s="154">
        <f>C32-C51</f>
        <v>0</v>
      </c>
      <c r="D53" s="154">
        <f>D32-D51</f>
        <v>0</v>
      </c>
    </row>
    <row r="54" spans="1:4" ht="15">
      <c r="A54" s="85"/>
      <c r="B54" s="85"/>
      <c r="C54" s="85"/>
      <c r="D54" s="85"/>
    </row>
    <row r="55" spans="1:4" ht="15">
      <c r="A55" s="87" t="s">
        <v>94</v>
      </c>
      <c r="B55" s="87" t="s">
        <v>99</v>
      </c>
      <c r="C55" s="88"/>
      <c r="D55" s="89" t="s">
        <v>94</v>
      </c>
    </row>
    <row r="56" spans="1:4" ht="15">
      <c r="A56" s="86" t="s">
        <v>91</v>
      </c>
      <c r="B56" s="90" t="s">
        <v>102</v>
      </c>
      <c r="C56" s="88"/>
      <c r="D56" s="89" t="s">
        <v>103</v>
      </c>
    </row>
    <row r="57" spans="1:4" ht="63.75">
      <c r="A57" s="91" t="s">
        <v>92</v>
      </c>
      <c r="B57" s="90" t="s">
        <v>95</v>
      </c>
      <c r="C57" s="88"/>
      <c r="D57" s="92" t="s">
        <v>93</v>
      </c>
    </row>
    <row r="59" ht="15">
      <c r="A59" s="176" t="s">
        <v>127</v>
      </c>
    </row>
    <row r="60" ht="15">
      <c r="A60" s="176" t="s">
        <v>114</v>
      </c>
    </row>
  </sheetData>
  <sheetProtection/>
  <mergeCells count="3"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view="pageBreakPreview" zoomScaleSheetLayoutView="100" zoomScalePageLayoutView="0" workbookViewId="0" topLeftCell="A1">
      <selection activeCell="C26" sqref="C26"/>
    </sheetView>
  </sheetViews>
  <sheetFormatPr defaultColWidth="9.140625" defaultRowHeight="15"/>
  <cols>
    <col min="1" max="1" width="36.7109375" style="53" customWidth="1"/>
    <col min="2" max="2" width="14.7109375" style="53" customWidth="1"/>
    <col min="3" max="4" width="17.7109375" style="53" customWidth="1"/>
    <col min="5" max="5" width="9.140625" style="53" customWidth="1"/>
    <col min="6" max="11" width="9.140625" style="131" customWidth="1"/>
    <col min="12" max="16384" width="9.140625" style="53" customWidth="1"/>
  </cols>
  <sheetData>
    <row r="1" spans="1:4" ht="15">
      <c r="A1" s="52" t="s">
        <v>109</v>
      </c>
      <c r="B1" s="52"/>
      <c r="C1" s="52"/>
      <c r="D1" s="52"/>
    </row>
    <row r="2" spans="1:4" ht="15">
      <c r="A2" s="52"/>
      <c r="B2" s="52"/>
      <c r="C2" s="52"/>
      <c r="D2" s="52"/>
    </row>
    <row r="3" spans="1:4" ht="15">
      <c r="A3" s="102"/>
      <c r="B3" s="102"/>
      <c r="C3" s="103"/>
      <c r="D3" s="103"/>
    </row>
    <row r="4" spans="1:4" ht="15">
      <c r="A4" s="189" t="s">
        <v>12</v>
      </c>
      <c r="B4" s="189"/>
      <c r="C4" s="189"/>
      <c r="D4" s="104"/>
    </row>
    <row r="5" spans="1:4" ht="15">
      <c r="A5" s="189" t="s">
        <v>13</v>
      </c>
      <c r="B5" s="189"/>
      <c r="C5" s="189"/>
      <c r="D5" s="104"/>
    </row>
    <row r="6" spans="1:4" ht="15">
      <c r="A6" s="190" t="str">
        <f>ОИК!A5</f>
        <v> за  год, закончившийся 31 декабря 2019 года</v>
      </c>
      <c r="B6" s="190"/>
      <c r="C6" s="190"/>
      <c r="D6" s="105"/>
    </row>
    <row r="7" spans="1:4" ht="15">
      <c r="A7" s="104"/>
      <c r="B7" s="104"/>
      <c r="C7" s="104"/>
      <c r="D7" s="104"/>
    </row>
    <row r="9" spans="1:4" ht="15.75" thickBot="1">
      <c r="A9" s="126" t="s">
        <v>18</v>
      </c>
      <c r="B9" s="125" t="s">
        <v>101</v>
      </c>
      <c r="C9" s="162" t="s">
        <v>117</v>
      </c>
      <c r="D9" s="162" t="s">
        <v>112</v>
      </c>
    </row>
    <row r="10" spans="1:4" ht="15">
      <c r="A10" s="65"/>
      <c r="B10" s="64"/>
      <c r="C10" s="58"/>
      <c r="D10" s="77"/>
    </row>
    <row r="11" spans="1:11" ht="15">
      <c r="A11" s="65" t="s">
        <v>41</v>
      </c>
      <c r="B11" s="39">
        <v>21</v>
      </c>
      <c r="C11" s="66">
        <v>78274080</v>
      </c>
      <c r="D11" s="66">
        <v>63473898</v>
      </c>
      <c r="F11" s="90"/>
      <c r="G11" s="163"/>
      <c r="H11" s="164"/>
      <c r="I11" s="164"/>
      <c r="J11" s="151"/>
      <c r="K11" s="151"/>
    </row>
    <row r="12" spans="1:11" ht="15.75" thickBot="1">
      <c r="A12" s="71" t="s">
        <v>42</v>
      </c>
      <c r="B12" s="72">
        <v>22</v>
      </c>
      <c r="C12" s="106">
        <v>-17380318</v>
      </c>
      <c r="D12" s="106">
        <v>-13189569</v>
      </c>
      <c r="F12" s="90"/>
      <c r="G12" s="163"/>
      <c r="H12" s="164"/>
      <c r="I12" s="164"/>
      <c r="J12" s="151"/>
      <c r="K12" s="151"/>
    </row>
    <row r="13" spans="1:11" ht="15">
      <c r="A13" s="58" t="s">
        <v>43</v>
      </c>
      <c r="B13" s="124"/>
      <c r="C13" s="108">
        <f>SUM(C11:C12)</f>
        <v>60893762</v>
      </c>
      <c r="D13" s="108">
        <f>SUM(D11:D12)</f>
        <v>50284329</v>
      </c>
      <c r="F13" s="165"/>
      <c r="G13" s="90"/>
      <c r="H13" s="164"/>
      <c r="I13" s="164"/>
      <c r="J13" s="151"/>
      <c r="K13" s="151"/>
    </row>
    <row r="14" spans="1:11" ht="15">
      <c r="A14" s="65"/>
      <c r="B14" s="39"/>
      <c r="C14" s="51"/>
      <c r="D14" s="51"/>
      <c r="F14" s="90"/>
      <c r="G14" s="163"/>
      <c r="H14" s="164"/>
      <c r="I14" s="164"/>
      <c r="J14" s="151"/>
      <c r="K14" s="151"/>
    </row>
    <row r="15" spans="1:11" ht="15">
      <c r="A15" s="65" t="s">
        <v>14</v>
      </c>
      <c r="B15" s="39">
        <v>23</v>
      </c>
      <c r="C15" s="51">
        <v>-23610516</v>
      </c>
      <c r="D15" s="51">
        <v>-20738817</v>
      </c>
      <c r="F15" s="90"/>
      <c r="G15" s="163"/>
      <c r="H15" s="164"/>
      <c r="I15" s="164"/>
      <c r="J15" s="151"/>
      <c r="K15" s="151"/>
    </row>
    <row r="16" spans="1:11" ht="15">
      <c r="A16" s="65" t="s">
        <v>44</v>
      </c>
      <c r="B16" s="39">
        <v>24</v>
      </c>
      <c r="C16" s="51">
        <v>-1645142</v>
      </c>
      <c r="D16" s="51">
        <v>-3039199</v>
      </c>
      <c r="F16" s="90"/>
      <c r="G16" s="163"/>
      <c r="H16" s="164"/>
      <c r="I16" s="164"/>
      <c r="J16" s="151"/>
      <c r="K16" s="151"/>
    </row>
    <row r="17" spans="1:11" ht="15">
      <c r="A17" s="65" t="s">
        <v>45</v>
      </c>
      <c r="B17" s="39">
        <v>25</v>
      </c>
      <c r="C17" s="51">
        <v>-208281</v>
      </c>
      <c r="D17" s="51">
        <v>-323478</v>
      </c>
      <c r="F17" s="90"/>
      <c r="G17" s="90"/>
      <c r="H17" s="90"/>
      <c r="I17" s="164"/>
      <c r="J17" s="151"/>
      <c r="K17" s="151"/>
    </row>
    <row r="18" spans="1:11" ht="15">
      <c r="A18" s="65" t="s">
        <v>46</v>
      </c>
      <c r="B18" s="39"/>
      <c r="C18" s="51">
        <v>617009</v>
      </c>
      <c r="D18" s="51">
        <v>663786</v>
      </c>
      <c r="F18" s="90"/>
      <c r="G18" s="163"/>
      <c r="H18" s="164"/>
      <c r="I18" s="164"/>
      <c r="J18" s="151"/>
      <c r="K18" s="151"/>
    </row>
    <row r="19" spans="1:11" ht="26.25">
      <c r="A19" s="65" t="s">
        <v>47</v>
      </c>
      <c r="B19" s="39"/>
      <c r="C19" s="51">
        <v>-13942</v>
      </c>
      <c r="D19" s="51">
        <v>-23468</v>
      </c>
      <c r="F19" s="90"/>
      <c r="G19" s="163"/>
      <c r="H19" s="164"/>
      <c r="I19" s="164"/>
      <c r="J19" s="151"/>
      <c r="K19" s="151"/>
    </row>
    <row r="20" spans="1:11" ht="15.75" thickBot="1">
      <c r="A20" s="71" t="s">
        <v>48</v>
      </c>
      <c r="B20" s="72"/>
      <c r="C20" s="107">
        <v>88918</v>
      </c>
      <c r="D20" s="107">
        <v>272262</v>
      </c>
      <c r="F20" s="90"/>
      <c r="G20" s="163"/>
      <c r="H20" s="164"/>
      <c r="I20" s="164"/>
      <c r="J20" s="151"/>
      <c r="K20" s="151"/>
    </row>
    <row r="21" spans="1:11" ht="15">
      <c r="A21" s="58" t="s">
        <v>15</v>
      </c>
      <c r="B21" s="124"/>
      <c r="C21" s="108">
        <f>SUM(C13:C20)</f>
        <v>36121808</v>
      </c>
      <c r="D21" s="108">
        <f>SUM(D13:D20)</f>
        <v>27095415</v>
      </c>
      <c r="F21" s="165"/>
      <c r="G21" s="163"/>
      <c r="H21" s="164"/>
      <c r="I21" s="164"/>
      <c r="J21" s="151"/>
      <c r="K21" s="151"/>
    </row>
    <row r="22" spans="1:11" ht="15">
      <c r="A22" s="65"/>
      <c r="B22" s="39"/>
      <c r="C22" s="108"/>
      <c r="D22" s="108"/>
      <c r="F22" s="90"/>
      <c r="G22" s="163"/>
      <c r="H22" s="166"/>
      <c r="I22" s="166"/>
      <c r="J22" s="151"/>
      <c r="K22" s="151"/>
    </row>
    <row r="23" spans="1:11" ht="15.75" thickBot="1">
      <c r="A23" s="71" t="s">
        <v>49</v>
      </c>
      <c r="B23" s="72">
        <v>26</v>
      </c>
      <c r="C23" s="107">
        <v>-7970839</v>
      </c>
      <c r="D23" s="107">
        <v>-5048898</v>
      </c>
      <c r="F23" s="90"/>
      <c r="G23" s="163"/>
      <c r="H23" s="164"/>
      <c r="I23" s="164"/>
      <c r="J23" s="151"/>
      <c r="K23" s="151"/>
    </row>
    <row r="24" spans="1:11" ht="15.75" thickBot="1">
      <c r="A24" s="98" t="s">
        <v>50</v>
      </c>
      <c r="B24" s="125"/>
      <c r="C24" s="116">
        <f>SUM(C21:C23)</f>
        <v>28150969</v>
      </c>
      <c r="D24" s="116">
        <f>SUM(D21:D23)</f>
        <v>22046517</v>
      </c>
      <c r="F24" s="165"/>
      <c r="G24" s="163"/>
      <c r="H24" s="164"/>
      <c r="I24" s="164"/>
      <c r="J24" s="151"/>
      <c r="K24" s="151"/>
    </row>
    <row r="25" spans="1:11" ht="15">
      <c r="A25" s="65"/>
      <c r="B25" s="39"/>
      <c r="C25" s="108"/>
      <c r="D25" s="108"/>
      <c r="F25" s="90"/>
      <c r="G25" s="163"/>
      <c r="H25" s="166"/>
      <c r="I25" s="166"/>
      <c r="J25" s="151"/>
      <c r="K25" s="151"/>
    </row>
    <row r="26" spans="1:11" ht="15.75" thickBot="1">
      <c r="A26" s="71" t="s">
        <v>128</v>
      </c>
      <c r="B26" s="72"/>
      <c r="C26" s="107">
        <v>0</v>
      </c>
      <c r="D26" s="107">
        <v>0</v>
      </c>
      <c r="F26" s="90"/>
      <c r="G26" s="163"/>
      <c r="H26" s="164"/>
      <c r="I26" s="164"/>
      <c r="J26" s="151"/>
      <c r="K26" s="151"/>
    </row>
    <row r="27" spans="1:11" ht="15.75" thickBot="1">
      <c r="A27" s="98" t="s">
        <v>51</v>
      </c>
      <c r="B27" s="125"/>
      <c r="C27" s="116">
        <f>SUM(C24:C26)</f>
        <v>28150969</v>
      </c>
      <c r="D27" s="116">
        <f>SUM(D24:D26)</f>
        <v>22046517</v>
      </c>
      <c r="F27" s="165"/>
      <c r="G27" s="167"/>
      <c r="H27" s="164"/>
      <c r="I27" s="164"/>
      <c r="J27" s="151"/>
      <c r="K27" s="151"/>
    </row>
    <row r="28" spans="1:11" ht="15">
      <c r="A28" s="58"/>
      <c r="B28" s="124"/>
      <c r="C28" s="62"/>
      <c r="D28" s="62"/>
      <c r="F28" s="165"/>
      <c r="G28" s="167"/>
      <c r="H28" s="166"/>
      <c r="I28" s="166"/>
      <c r="J28" s="151"/>
      <c r="K28" s="151"/>
    </row>
    <row r="29" spans="1:11" ht="15">
      <c r="A29" s="58" t="s">
        <v>16</v>
      </c>
      <c r="B29" s="124"/>
      <c r="C29" s="62"/>
      <c r="D29" s="62"/>
      <c r="F29" s="165"/>
      <c r="G29" s="167"/>
      <c r="H29" s="166"/>
      <c r="I29" s="166"/>
      <c r="J29" s="151"/>
      <c r="K29" s="151"/>
    </row>
    <row r="30" spans="1:11" ht="15.75" thickBot="1">
      <c r="A30" s="109" t="s">
        <v>52</v>
      </c>
      <c r="B30" s="84">
        <v>14</v>
      </c>
      <c r="C30" s="155">
        <f>C27/10748046</f>
        <v>2.619170870686635</v>
      </c>
      <c r="D30" s="155">
        <f>D27/10748046</f>
        <v>2.0512116341891353</v>
      </c>
      <c r="F30" s="90"/>
      <c r="G30" s="167"/>
      <c r="H30" s="166"/>
      <c r="I30" s="166"/>
      <c r="J30" s="151"/>
      <c r="K30" s="151"/>
    </row>
    <row r="31" ht="15.75" thickTop="1"/>
    <row r="33" spans="1:4" ht="15">
      <c r="A33" s="86" t="s">
        <v>90</v>
      </c>
      <c r="B33" s="87" t="s">
        <v>99</v>
      </c>
      <c r="C33" s="88"/>
      <c r="D33" s="89" t="s">
        <v>94</v>
      </c>
    </row>
    <row r="34" spans="1:4" ht="15">
      <c r="A34" s="86" t="s">
        <v>91</v>
      </c>
      <c r="B34" s="90" t="s">
        <v>102</v>
      </c>
      <c r="C34" s="88"/>
      <c r="D34" s="89" t="s">
        <v>103</v>
      </c>
    </row>
    <row r="35" spans="1:4" ht="63.75">
      <c r="A35" s="91" t="s">
        <v>92</v>
      </c>
      <c r="B35" s="123" t="s">
        <v>95</v>
      </c>
      <c r="C35" s="88"/>
      <c r="D35" s="92" t="s">
        <v>93</v>
      </c>
    </row>
    <row r="37" ht="15">
      <c r="A37" s="123" t="str">
        <f>'ОФП '!A59</f>
        <v>26 июня 2020 г</v>
      </c>
    </row>
    <row r="38" ht="15">
      <c r="A38" s="123" t="s">
        <v>114</v>
      </c>
    </row>
  </sheetData>
  <sheetProtection/>
  <mergeCells count="3">
    <mergeCell ref="A4:C4"/>
    <mergeCell ref="A5:C5"/>
    <mergeCell ref="A6:C6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BreakPreview" zoomScaleSheetLayoutView="100" zoomScalePageLayoutView="0" workbookViewId="0" topLeftCell="A1">
      <selection activeCell="G26" sqref="G26"/>
    </sheetView>
  </sheetViews>
  <sheetFormatPr defaultColWidth="9.140625" defaultRowHeight="15"/>
  <cols>
    <col min="1" max="1" width="25.28125" style="5" customWidth="1"/>
    <col min="2" max="2" width="6.00390625" style="5" customWidth="1"/>
    <col min="3" max="5" width="16.7109375" style="5" customWidth="1"/>
    <col min="6" max="6" width="9.140625" style="5" customWidth="1"/>
    <col min="7" max="12" width="9.140625" style="128" customWidth="1"/>
    <col min="13" max="16384" width="9.140625" style="5" customWidth="1"/>
  </cols>
  <sheetData>
    <row r="1" spans="1:5" ht="12.75">
      <c r="A1" s="52" t="s">
        <v>109</v>
      </c>
      <c r="B1" s="94"/>
      <c r="C1" s="94"/>
      <c r="D1" s="94"/>
      <c r="E1" s="94"/>
    </row>
    <row r="2" spans="1:5" ht="12.75">
      <c r="A2" s="52"/>
      <c r="B2" s="94"/>
      <c r="C2" s="94"/>
      <c r="D2" s="94"/>
      <c r="E2" s="94"/>
    </row>
    <row r="3" spans="1:5" ht="12.75">
      <c r="A3" s="1"/>
      <c r="B3" s="2"/>
      <c r="C3" s="2"/>
      <c r="D3" s="3"/>
      <c r="E3" s="1"/>
    </row>
    <row r="4" spans="1:5" ht="12.75">
      <c r="A4" s="193" t="s">
        <v>11</v>
      </c>
      <c r="B4" s="193"/>
      <c r="C4" s="193"/>
      <c r="D4" s="193"/>
      <c r="E4" s="4"/>
    </row>
    <row r="5" spans="1:5" ht="12.75">
      <c r="A5" s="194" t="s">
        <v>118</v>
      </c>
      <c r="B5" s="194"/>
      <c r="C5" s="194"/>
      <c r="D5" s="194"/>
      <c r="E5" s="4"/>
    </row>
    <row r="6" spans="1:5" ht="12.75">
      <c r="A6" s="95"/>
      <c r="B6" s="95"/>
      <c r="C6" s="95"/>
      <c r="D6" s="95"/>
      <c r="E6" s="4"/>
    </row>
    <row r="7" ht="12.75">
      <c r="D7" s="6"/>
    </row>
    <row r="8" spans="1:5" ht="12.75" customHeight="1">
      <c r="A8" s="195" t="s">
        <v>18</v>
      </c>
      <c r="B8" s="191" t="s">
        <v>101</v>
      </c>
      <c r="C8" s="191" t="s">
        <v>32</v>
      </c>
      <c r="D8" s="191" t="s">
        <v>33</v>
      </c>
      <c r="E8" s="191" t="s">
        <v>53</v>
      </c>
    </row>
    <row r="9" spans="1:5" ht="12.75">
      <c r="A9" s="196"/>
      <c r="B9" s="192"/>
      <c r="C9" s="192"/>
      <c r="D9" s="192"/>
      <c r="E9" s="192"/>
    </row>
    <row r="10" spans="1:5" ht="12.75">
      <c r="A10" s="157"/>
      <c r="B10" s="158"/>
      <c r="C10" s="159"/>
      <c r="D10" s="159"/>
      <c r="E10" s="159"/>
    </row>
    <row r="11" spans="1:11" ht="12.75">
      <c r="A11" s="168" t="s">
        <v>119</v>
      </c>
      <c r="B11" s="111"/>
      <c r="C11" s="179">
        <v>10748046</v>
      </c>
      <c r="D11" s="179">
        <v>15153140</v>
      </c>
      <c r="E11" s="179">
        <f>C11+D11</f>
        <v>25901186</v>
      </c>
      <c r="G11" s="165"/>
      <c r="H11" s="167"/>
      <c r="I11" s="167"/>
      <c r="J11" s="166"/>
      <c r="K11" s="166"/>
    </row>
    <row r="12" spans="1:11" ht="12.75">
      <c r="A12" s="65"/>
      <c r="B12" s="39"/>
      <c r="C12" s="51"/>
      <c r="D12" s="51"/>
      <c r="E12" s="51"/>
      <c r="G12" s="90"/>
      <c r="H12" s="163"/>
      <c r="I12" s="164"/>
      <c r="J12" s="164"/>
      <c r="K12" s="164"/>
    </row>
    <row r="13" spans="1:11" ht="12.75">
      <c r="A13" s="65" t="s">
        <v>54</v>
      </c>
      <c r="B13" s="39"/>
      <c r="C13" s="180">
        <v>0</v>
      </c>
      <c r="D13" s="180">
        <f>'ОСД '!D24</f>
        <v>22046517</v>
      </c>
      <c r="E13" s="180">
        <f>D13</f>
        <v>22046517</v>
      </c>
      <c r="G13" s="90"/>
      <c r="H13" s="163"/>
      <c r="I13" s="164"/>
      <c r="J13" s="164"/>
      <c r="K13" s="164"/>
    </row>
    <row r="14" spans="1:11" ht="25.5">
      <c r="A14" s="168" t="s">
        <v>55</v>
      </c>
      <c r="B14" s="111"/>
      <c r="C14" s="179">
        <f>C13</f>
        <v>0</v>
      </c>
      <c r="D14" s="179">
        <f>D13</f>
        <v>22046517</v>
      </c>
      <c r="E14" s="179">
        <f>E13</f>
        <v>22046517</v>
      </c>
      <c r="G14" s="165"/>
      <c r="H14" s="167"/>
      <c r="I14" s="166"/>
      <c r="J14" s="164"/>
      <c r="K14" s="164"/>
    </row>
    <row r="15" spans="1:11" ht="12.75">
      <c r="A15" s="65"/>
      <c r="B15" s="39"/>
      <c r="C15" s="51"/>
      <c r="D15" s="51"/>
      <c r="E15" s="51"/>
      <c r="G15" s="90"/>
      <c r="H15" s="163"/>
      <c r="I15" s="164"/>
      <c r="J15" s="164"/>
      <c r="K15" s="164"/>
    </row>
    <row r="16" spans="1:11" ht="13.5" thickBot="1">
      <c r="A16" s="169" t="s">
        <v>113</v>
      </c>
      <c r="B16" s="156"/>
      <c r="C16" s="181">
        <v>10748046</v>
      </c>
      <c r="D16" s="181">
        <f>D11+D14</f>
        <v>37199657</v>
      </c>
      <c r="E16" s="181">
        <f>E11+E14</f>
        <v>47947703</v>
      </c>
      <c r="G16" s="165"/>
      <c r="H16" s="163"/>
      <c r="I16" s="166"/>
      <c r="J16" s="166"/>
      <c r="K16" s="166"/>
    </row>
    <row r="17" spans="1:11" ht="12.75">
      <c r="A17" s="100"/>
      <c r="B17" s="68"/>
      <c r="C17" s="182"/>
      <c r="D17" s="182"/>
      <c r="E17" s="182"/>
      <c r="G17" s="165"/>
      <c r="H17" s="163"/>
      <c r="I17" s="164"/>
      <c r="J17" s="164"/>
      <c r="K17" s="164"/>
    </row>
    <row r="18" spans="1:11" ht="12.75">
      <c r="A18" s="160" t="s">
        <v>50</v>
      </c>
      <c r="B18" s="161"/>
      <c r="C18" s="183">
        <v>0</v>
      </c>
      <c r="D18" s="180">
        <f>'ОСД '!C24</f>
        <v>28150969</v>
      </c>
      <c r="E18" s="180">
        <f>D18</f>
        <v>28150969</v>
      </c>
      <c r="G18" s="90"/>
      <c r="H18" s="163"/>
      <c r="I18" s="166"/>
      <c r="J18" s="164"/>
      <c r="K18" s="164"/>
    </row>
    <row r="19" spans="1:11" ht="25.5">
      <c r="A19" s="168" t="s">
        <v>51</v>
      </c>
      <c r="B19" s="111"/>
      <c r="C19" s="179">
        <f>C18</f>
        <v>0</v>
      </c>
      <c r="D19" s="179">
        <f>D18</f>
        <v>28150969</v>
      </c>
      <c r="E19" s="179">
        <f>E18</f>
        <v>28150969</v>
      </c>
      <c r="G19" s="90"/>
      <c r="H19" s="163"/>
      <c r="I19" s="166"/>
      <c r="J19" s="164"/>
      <c r="K19" s="164"/>
    </row>
    <row r="20" spans="1:11" ht="12.75">
      <c r="A20" s="67"/>
      <c r="B20" s="68"/>
      <c r="C20" s="184"/>
      <c r="D20" s="184"/>
      <c r="E20" s="184"/>
      <c r="G20" s="90"/>
      <c r="H20" s="163"/>
      <c r="I20" s="166"/>
      <c r="J20" s="165"/>
      <c r="K20" s="165"/>
    </row>
    <row r="21" spans="1:11" ht="13.5" thickBot="1">
      <c r="A21" s="169" t="s">
        <v>120</v>
      </c>
      <c r="B21" s="127"/>
      <c r="C21" s="181">
        <f>C16+C19</f>
        <v>10748046</v>
      </c>
      <c r="D21" s="181">
        <f>D16+D19</f>
        <v>65350626</v>
      </c>
      <c r="E21" s="181">
        <f>E16+E19</f>
        <v>76098672</v>
      </c>
      <c r="G21" s="165"/>
      <c r="H21" s="163"/>
      <c r="I21" s="166"/>
      <c r="J21" s="166"/>
      <c r="K21" s="166"/>
    </row>
    <row r="22" spans="1:5" ht="12.75">
      <c r="A22" s="100"/>
      <c r="B22" s="68"/>
      <c r="C22" s="101"/>
      <c r="D22" s="101"/>
      <c r="E22" s="154">
        <f>E21-'ОФП '!C38</f>
        <v>0</v>
      </c>
    </row>
    <row r="23" spans="1:5" s="128" customFormat="1" ht="12.75">
      <c r="A23" s="100"/>
      <c r="B23" s="68"/>
      <c r="C23" s="101"/>
      <c r="D23" s="101"/>
      <c r="E23" s="101"/>
    </row>
    <row r="24" spans="1:5" s="131" customFormat="1" ht="15">
      <c r="A24" s="90" t="s">
        <v>90</v>
      </c>
      <c r="B24" s="68"/>
      <c r="C24" s="185" t="s">
        <v>99</v>
      </c>
      <c r="E24" s="90" t="s">
        <v>98</v>
      </c>
    </row>
    <row r="25" spans="1:5" s="131" customFormat="1" ht="15">
      <c r="A25" s="90" t="s">
        <v>91</v>
      </c>
      <c r="B25" s="68"/>
      <c r="C25" s="90" t="s">
        <v>102</v>
      </c>
      <c r="E25" s="90" t="s">
        <v>103</v>
      </c>
    </row>
    <row r="26" spans="1:5" s="131" customFormat="1" ht="63.75">
      <c r="A26" s="123" t="s">
        <v>92</v>
      </c>
      <c r="B26" s="68"/>
      <c r="C26" s="90" t="s">
        <v>95</v>
      </c>
      <c r="E26" s="123" t="s">
        <v>93</v>
      </c>
    </row>
    <row r="27" s="128" customFormat="1" ht="12.75"/>
    <row r="28" s="128" customFormat="1" ht="12.75">
      <c r="A28" s="128" t="str">
        <f>'ОФП '!A59</f>
        <v>26 июня 2020 г</v>
      </c>
    </row>
    <row r="29" s="128" customFormat="1" ht="12.75">
      <c r="A29" s="128" t="s">
        <v>114</v>
      </c>
    </row>
    <row r="30" s="128" customFormat="1" ht="12.75"/>
    <row r="31" s="128" customFormat="1" ht="12.75"/>
    <row r="32" s="128" customFormat="1" ht="12.75"/>
    <row r="33" s="128" customFormat="1" ht="12.75"/>
    <row r="34" s="128" customFormat="1" ht="12.75"/>
  </sheetData>
  <sheetProtection/>
  <mergeCells count="7">
    <mergeCell ref="E8:E9"/>
    <mergeCell ref="A4:D4"/>
    <mergeCell ref="A5:D5"/>
    <mergeCell ref="A8:A9"/>
    <mergeCell ref="B8:B9"/>
    <mergeCell ref="D8:D9"/>
    <mergeCell ref="C8:C9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view="pageBreakPreview" zoomScaleSheetLayoutView="100" zoomScalePageLayoutView="0" workbookViewId="0" topLeftCell="A1">
      <selection activeCell="F58" sqref="F58"/>
    </sheetView>
  </sheetViews>
  <sheetFormatPr defaultColWidth="38.140625" defaultRowHeight="15"/>
  <cols>
    <col min="1" max="1" width="46.28125" style="0" customWidth="1"/>
    <col min="2" max="2" width="14.7109375" style="0" customWidth="1"/>
    <col min="3" max="4" width="17.7109375" style="0" customWidth="1"/>
    <col min="5" max="5" width="8.140625" style="0" customWidth="1"/>
    <col min="6" max="6" width="38.140625" style="132" customWidth="1"/>
    <col min="7" max="7" width="15.421875" style="132" customWidth="1"/>
    <col min="8" max="8" width="14.00390625" style="132" customWidth="1"/>
    <col min="9" max="9" width="23.57421875" style="132" customWidth="1"/>
    <col min="10" max="10" width="15.57421875" style="132" customWidth="1"/>
    <col min="11" max="11" width="17.57421875" style="132" customWidth="1"/>
    <col min="12" max="13" width="38.140625" style="132" customWidth="1"/>
  </cols>
  <sheetData>
    <row r="1" spans="1:4" ht="15">
      <c r="A1" s="52" t="s">
        <v>109</v>
      </c>
      <c r="B1" s="52"/>
      <c r="C1" s="52"/>
      <c r="D1" s="52"/>
    </row>
    <row r="2" spans="1:4" ht="15">
      <c r="A2" s="52"/>
      <c r="B2" s="52"/>
      <c r="C2" s="52"/>
      <c r="D2" s="52"/>
    </row>
    <row r="3" spans="1:4" ht="15">
      <c r="A3" s="93"/>
      <c r="B3" s="93"/>
      <c r="C3" s="93"/>
      <c r="D3" s="93"/>
    </row>
    <row r="4" spans="1:3" ht="15">
      <c r="A4" s="197" t="s">
        <v>12</v>
      </c>
      <c r="B4" s="197"/>
      <c r="C4" s="197"/>
    </row>
    <row r="5" spans="1:3" ht="15">
      <c r="A5" s="197" t="s">
        <v>17</v>
      </c>
      <c r="B5" s="197"/>
      <c r="C5" s="197"/>
    </row>
    <row r="6" spans="1:3" ht="15">
      <c r="A6" s="198" t="str">
        <f>'ОСД '!A6:C6</f>
        <v> за  год, закончившийся 31 декабря 2019 года</v>
      </c>
      <c r="B6" s="198"/>
      <c r="C6" s="198"/>
    </row>
    <row r="7" spans="1:3" ht="15">
      <c r="A7" s="198" t="s">
        <v>56</v>
      </c>
      <c r="B7" s="198"/>
      <c r="C7" s="198"/>
    </row>
    <row r="8" spans="1:3" ht="15">
      <c r="A8" s="152"/>
      <c r="B8" s="152"/>
      <c r="C8" s="152"/>
    </row>
    <row r="9" spans="1:4" ht="15.75" thickBot="1">
      <c r="A9" s="7" t="s">
        <v>18</v>
      </c>
      <c r="B9" s="9" t="s">
        <v>101</v>
      </c>
      <c r="C9" s="121" t="str">
        <f>'ОСД '!C9</f>
        <v>2019 год</v>
      </c>
      <c r="D9" s="121" t="str">
        <f>'ОСД '!D9</f>
        <v>2018 год</v>
      </c>
    </row>
    <row r="10" spans="1:4" ht="15">
      <c r="A10" s="15"/>
      <c r="B10" s="8"/>
      <c r="C10" s="10"/>
      <c r="D10" s="10"/>
    </row>
    <row r="11" spans="1:9" ht="15">
      <c r="A11" s="117" t="s">
        <v>57</v>
      </c>
      <c r="B11" s="120"/>
      <c r="C11" s="11"/>
      <c r="D11" s="19"/>
      <c r="F11" s="129"/>
      <c r="G11" s="48"/>
      <c r="H11" s="48"/>
      <c r="I11" s="129"/>
    </row>
    <row r="12" spans="1:13" ht="15">
      <c r="A12" s="119" t="s">
        <v>15</v>
      </c>
      <c r="B12" s="118"/>
      <c r="C12" s="16">
        <f>'ОСД '!C21</f>
        <v>36121808</v>
      </c>
      <c r="D12" s="16">
        <f>'ОСД '!D21</f>
        <v>27095415</v>
      </c>
      <c r="F12" s="48"/>
      <c r="G12" s="133"/>
      <c r="H12" s="129"/>
      <c r="I12" s="129"/>
      <c r="J12" s="134"/>
      <c r="K12" s="134"/>
      <c r="L12" s="133"/>
      <c r="M12" s="133"/>
    </row>
    <row r="13" spans="1:13" ht="15">
      <c r="A13" s="119"/>
      <c r="B13" s="118"/>
      <c r="C13" s="13"/>
      <c r="D13" s="13"/>
      <c r="F13" s="48"/>
      <c r="G13" s="133"/>
      <c r="H13" s="129"/>
      <c r="I13" s="129"/>
      <c r="J13" s="134"/>
      <c r="K13" s="134"/>
      <c r="L13" s="129"/>
      <c r="M13" s="129"/>
    </row>
    <row r="14" spans="1:13" ht="15">
      <c r="A14" s="117" t="s">
        <v>58</v>
      </c>
      <c r="B14" s="118"/>
      <c r="C14" s="13"/>
      <c r="D14" s="13"/>
      <c r="F14" s="129"/>
      <c r="G14" s="133"/>
      <c r="H14" s="129"/>
      <c r="I14" s="129"/>
      <c r="J14" s="134"/>
      <c r="K14" s="134"/>
      <c r="L14" s="129"/>
      <c r="M14" s="129"/>
    </row>
    <row r="15" spans="1:13" ht="15">
      <c r="A15" s="119" t="s">
        <v>59</v>
      </c>
      <c r="B15" s="118" t="s">
        <v>126</v>
      </c>
      <c r="C15" s="16">
        <v>5623799</v>
      </c>
      <c r="D15" s="16">
        <v>3569346</v>
      </c>
      <c r="F15" s="48"/>
      <c r="G15" s="133"/>
      <c r="H15" s="48"/>
      <c r="I15" s="48"/>
      <c r="J15" s="134"/>
      <c r="K15" s="134"/>
      <c r="L15" s="129"/>
      <c r="M15" s="129"/>
    </row>
    <row r="16" spans="1:13" ht="25.5">
      <c r="A16" s="119" t="s">
        <v>104</v>
      </c>
      <c r="B16" s="118"/>
      <c r="C16" s="24" t="s">
        <v>25</v>
      </c>
      <c r="D16" s="24" t="s">
        <v>25</v>
      </c>
      <c r="F16" s="48"/>
      <c r="G16" s="133"/>
      <c r="H16" s="48"/>
      <c r="I16" s="48"/>
      <c r="J16" s="134"/>
      <c r="K16" s="134"/>
      <c r="L16" s="48"/>
      <c r="M16" s="48"/>
    </row>
    <row r="17" spans="1:13" ht="15">
      <c r="A17" s="119" t="s">
        <v>60</v>
      </c>
      <c r="B17" s="118">
        <v>25</v>
      </c>
      <c r="C17" s="24">
        <f>-'ОСД '!C17</f>
        <v>208281</v>
      </c>
      <c r="D17" s="24">
        <f>-'ОСД '!D17</f>
        <v>323478</v>
      </c>
      <c r="F17" s="48"/>
      <c r="G17" s="133"/>
      <c r="H17" s="48"/>
      <c r="I17" s="48"/>
      <c r="J17" s="134"/>
      <c r="K17" s="134"/>
      <c r="L17" s="48"/>
      <c r="M17" s="48"/>
    </row>
    <row r="18" spans="1:13" ht="15">
      <c r="A18" s="119" t="s">
        <v>46</v>
      </c>
      <c r="B18" s="118"/>
      <c r="C18" s="24">
        <f>-'ОСД '!C18</f>
        <v>-617009</v>
      </c>
      <c r="D18" s="24">
        <f>-'ОСД '!D18</f>
        <v>-663786</v>
      </c>
      <c r="F18" s="48"/>
      <c r="G18" s="133"/>
      <c r="H18" s="48"/>
      <c r="I18" s="48"/>
      <c r="J18" s="134"/>
      <c r="K18" s="134"/>
      <c r="L18" s="48"/>
      <c r="M18" s="48"/>
    </row>
    <row r="19" spans="1:13" ht="25.5">
      <c r="A19" s="119" t="s">
        <v>105</v>
      </c>
      <c r="B19" s="118"/>
      <c r="C19" s="24">
        <f>-'ОСД '!C19</f>
        <v>13942</v>
      </c>
      <c r="D19" s="24">
        <f>-'ОСД '!D19</f>
        <v>23468</v>
      </c>
      <c r="F19" s="48"/>
      <c r="G19" s="133"/>
      <c r="H19" s="48"/>
      <c r="I19" s="48"/>
      <c r="J19" s="134"/>
      <c r="K19" s="134"/>
      <c r="L19" s="48"/>
      <c r="M19" s="48"/>
    </row>
    <row r="20" spans="1:13" ht="15">
      <c r="A20" s="119" t="s">
        <v>106</v>
      </c>
      <c r="B20" s="118">
        <v>15</v>
      </c>
      <c r="C20" s="24">
        <v>-50973</v>
      </c>
      <c r="D20" s="24">
        <v>-22362</v>
      </c>
      <c r="F20" s="48"/>
      <c r="G20" s="133"/>
      <c r="H20" s="48"/>
      <c r="I20" s="48"/>
      <c r="J20" s="134"/>
      <c r="K20" s="134"/>
      <c r="L20" s="48"/>
      <c r="M20" s="48"/>
    </row>
    <row r="21" spans="1:13" ht="25.5">
      <c r="A21" s="119" t="s">
        <v>122</v>
      </c>
      <c r="B21" s="118">
        <v>24</v>
      </c>
      <c r="C21" s="24" t="s">
        <v>25</v>
      </c>
      <c r="D21" s="24">
        <v>1336264</v>
      </c>
      <c r="F21" s="48"/>
      <c r="G21" s="133"/>
      <c r="H21" s="48"/>
      <c r="I21" s="48"/>
      <c r="J21" s="134"/>
      <c r="K21" s="134"/>
      <c r="L21" s="48"/>
      <c r="M21" s="48"/>
    </row>
    <row r="22" spans="1:13" ht="15">
      <c r="A22" s="119" t="s">
        <v>124</v>
      </c>
      <c r="B22" s="118"/>
      <c r="C22" s="24">
        <v>3524</v>
      </c>
      <c r="D22" s="24" t="s">
        <v>25</v>
      </c>
      <c r="F22" s="48"/>
      <c r="G22" s="133"/>
      <c r="H22" s="48"/>
      <c r="I22" s="48"/>
      <c r="J22" s="134"/>
      <c r="K22" s="134"/>
      <c r="L22" s="48"/>
      <c r="M22" s="48"/>
    </row>
    <row r="23" spans="1:13" ht="26.25" thickBot="1">
      <c r="A23" s="119" t="s">
        <v>107</v>
      </c>
      <c r="B23" s="122"/>
      <c r="C23" s="24">
        <v>747</v>
      </c>
      <c r="D23" s="24">
        <v>-28</v>
      </c>
      <c r="F23" s="48"/>
      <c r="G23" s="133"/>
      <c r="H23" s="48"/>
      <c r="I23" s="48"/>
      <c r="J23" s="134"/>
      <c r="K23" s="134"/>
      <c r="L23" s="48"/>
      <c r="M23" s="48"/>
    </row>
    <row r="24" spans="1:13" ht="26.25">
      <c r="A24" s="22" t="s">
        <v>61</v>
      </c>
      <c r="B24" s="20"/>
      <c r="C24" s="31">
        <f>SUM(C12:C23)</f>
        <v>41304119</v>
      </c>
      <c r="D24" s="31">
        <f>SUM(D12:D23)</f>
        <v>31661795</v>
      </c>
      <c r="F24" s="129"/>
      <c r="G24" s="133"/>
      <c r="H24" s="129"/>
      <c r="I24" s="129"/>
      <c r="J24" s="134"/>
      <c r="K24" s="134"/>
      <c r="L24" s="48"/>
      <c r="M24" s="48"/>
    </row>
    <row r="25" spans="1:13" ht="15">
      <c r="A25" s="11"/>
      <c r="B25" s="14"/>
      <c r="C25" s="11"/>
      <c r="D25" s="11"/>
      <c r="F25" s="129"/>
      <c r="G25" s="133"/>
      <c r="H25" s="129"/>
      <c r="I25" s="129"/>
      <c r="J25" s="134"/>
      <c r="K25" s="134"/>
      <c r="L25" s="129"/>
      <c r="M25" s="129"/>
    </row>
    <row r="26" spans="1:13" ht="15">
      <c r="A26" s="11" t="s">
        <v>62</v>
      </c>
      <c r="B26" s="12"/>
      <c r="C26" s="11"/>
      <c r="D26" s="11"/>
      <c r="F26" s="129"/>
      <c r="G26" s="48"/>
      <c r="H26" s="129"/>
      <c r="I26" s="129"/>
      <c r="J26" s="134"/>
      <c r="K26" s="134"/>
      <c r="L26" s="129"/>
      <c r="M26" s="129"/>
    </row>
    <row r="27" spans="1:13" ht="26.25">
      <c r="A27" s="15" t="s">
        <v>63</v>
      </c>
      <c r="B27" s="12"/>
      <c r="C27" s="24">
        <v>-7639843</v>
      </c>
      <c r="D27" s="24">
        <v>-5663390</v>
      </c>
      <c r="F27" s="48"/>
      <c r="G27" s="48"/>
      <c r="H27" s="48"/>
      <c r="I27" s="48"/>
      <c r="J27" s="134"/>
      <c r="K27" s="134"/>
      <c r="L27" s="129"/>
      <c r="M27" s="129"/>
    </row>
    <row r="28" spans="1:13" ht="15">
      <c r="A28" s="15" t="s">
        <v>64</v>
      </c>
      <c r="B28" s="12"/>
      <c r="C28" s="24">
        <v>-272313</v>
      </c>
      <c r="D28" s="24">
        <v>1365157</v>
      </c>
      <c r="F28" s="48"/>
      <c r="G28" s="48"/>
      <c r="H28" s="48"/>
      <c r="I28" s="48"/>
      <c r="J28" s="134"/>
      <c r="K28" s="134"/>
      <c r="L28" s="48"/>
      <c r="M28" s="48"/>
    </row>
    <row r="29" spans="1:13" ht="15">
      <c r="A29" s="15" t="s">
        <v>65</v>
      </c>
      <c r="B29" s="12"/>
      <c r="C29" s="24">
        <v>-824244</v>
      </c>
      <c r="D29" s="24">
        <v>340274</v>
      </c>
      <c r="F29" s="48"/>
      <c r="G29" s="48"/>
      <c r="H29" s="48"/>
      <c r="I29" s="48"/>
      <c r="J29" s="134"/>
      <c r="K29" s="134"/>
      <c r="L29" s="48"/>
      <c r="M29" s="48"/>
    </row>
    <row r="30" spans="1:13" ht="15">
      <c r="A30" s="44" t="s">
        <v>97</v>
      </c>
      <c r="B30" s="42"/>
      <c r="C30" s="24">
        <v>-4874</v>
      </c>
      <c r="D30" s="24">
        <v>6179</v>
      </c>
      <c r="F30" s="48"/>
      <c r="G30" s="48"/>
      <c r="H30" s="48"/>
      <c r="I30" s="48"/>
      <c r="J30" s="134"/>
      <c r="K30" s="134"/>
      <c r="L30" s="48"/>
      <c r="M30" s="48"/>
    </row>
    <row r="31" spans="1:13" ht="15">
      <c r="A31" s="15" t="s">
        <v>66</v>
      </c>
      <c r="B31" s="12"/>
      <c r="C31" s="24">
        <v>-13841055</v>
      </c>
      <c r="D31" s="24">
        <v>-1020775</v>
      </c>
      <c r="F31" s="48"/>
      <c r="G31" s="48"/>
      <c r="H31" s="48"/>
      <c r="I31" s="48"/>
      <c r="J31" s="134"/>
      <c r="K31" s="134"/>
      <c r="L31" s="48"/>
      <c r="M31" s="48"/>
    </row>
    <row r="32" spans="1:13" ht="25.5">
      <c r="A32" s="119" t="s">
        <v>123</v>
      </c>
      <c r="B32" s="42"/>
      <c r="C32" s="24">
        <v>-951321</v>
      </c>
      <c r="D32" s="24">
        <v>235648</v>
      </c>
      <c r="F32" s="48"/>
      <c r="G32" s="48"/>
      <c r="H32" s="48"/>
      <c r="I32" s="48"/>
      <c r="J32" s="134"/>
      <c r="K32" s="134"/>
      <c r="L32" s="48"/>
      <c r="M32" s="48"/>
    </row>
    <row r="33" spans="1:13" ht="26.25">
      <c r="A33" s="15" t="s">
        <v>67</v>
      </c>
      <c r="B33" s="12"/>
      <c r="C33" s="24">
        <v>-288460</v>
      </c>
      <c r="D33" s="24">
        <v>-405915</v>
      </c>
      <c r="F33" s="48"/>
      <c r="G33" s="48"/>
      <c r="H33" s="48"/>
      <c r="I33" s="48"/>
      <c r="J33" s="134"/>
      <c r="K33" s="134"/>
      <c r="L33" s="48"/>
      <c r="M33" s="48"/>
    </row>
    <row r="34" spans="1:13" ht="15.75" thickBot="1">
      <c r="A34" s="17" t="s">
        <v>68</v>
      </c>
      <c r="B34" s="18"/>
      <c r="C34" s="25">
        <v>-1490220</v>
      </c>
      <c r="D34" s="25">
        <v>1013149</v>
      </c>
      <c r="F34" s="48"/>
      <c r="G34" s="48"/>
      <c r="H34" s="48"/>
      <c r="I34" s="48"/>
      <c r="J34" s="134"/>
      <c r="K34" s="134"/>
      <c r="L34" s="48"/>
      <c r="M34" s="48"/>
    </row>
    <row r="35" spans="1:13" ht="26.25">
      <c r="A35" s="11" t="s">
        <v>69</v>
      </c>
      <c r="B35" s="12"/>
      <c r="C35" s="30">
        <f>SUM(C24:C34)</f>
        <v>15991789</v>
      </c>
      <c r="D35" s="30">
        <f>SUM(D24:D34)</f>
        <v>27532122</v>
      </c>
      <c r="F35" s="129"/>
      <c r="G35" s="48"/>
      <c r="H35" s="129"/>
      <c r="I35" s="129"/>
      <c r="J35" s="134"/>
      <c r="K35" s="134"/>
      <c r="L35" s="48"/>
      <c r="M35" s="48"/>
    </row>
    <row r="36" spans="1:13" ht="15">
      <c r="A36" s="15"/>
      <c r="B36" s="12"/>
      <c r="C36" s="11"/>
      <c r="D36" s="11"/>
      <c r="F36" s="48"/>
      <c r="G36" s="48"/>
      <c r="H36" s="129"/>
      <c r="I36" s="129"/>
      <c r="J36" s="134"/>
      <c r="K36" s="134"/>
      <c r="L36" s="129"/>
      <c r="M36" s="129"/>
    </row>
    <row r="37" spans="1:13" ht="15">
      <c r="A37" s="15" t="s">
        <v>70</v>
      </c>
      <c r="B37" s="12"/>
      <c r="C37" s="43">
        <v>-5761176</v>
      </c>
      <c r="D37" s="43">
        <v>-5697704</v>
      </c>
      <c r="F37" s="48"/>
      <c r="G37" s="48"/>
      <c r="H37" s="48"/>
      <c r="I37" s="48"/>
      <c r="J37" s="134"/>
      <c r="K37" s="134"/>
      <c r="L37" s="129"/>
      <c r="M37" s="129"/>
    </row>
    <row r="38" spans="1:13" ht="15">
      <c r="A38" s="119" t="s">
        <v>108</v>
      </c>
      <c r="B38" s="42"/>
      <c r="C38" s="43" t="s">
        <v>25</v>
      </c>
      <c r="D38" s="43">
        <v>-107371</v>
      </c>
      <c r="F38" s="48"/>
      <c r="G38" s="48"/>
      <c r="H38" s="48"/>
      <c r="I38" s="48"/>
      <c r="J38" s="134"/>
      <c r="K38" s="134"/>
      <c r="L38" s="48"/>
      <c r="M38" s="48"/>
    </row>
    <row r="39" spans="1:13" ht="15.75" thickBot="1">
      <c r="A39" s="41" t="s">
        <v>89</v>
      </c>
      <c r="B39" s="42"/>
      <c r="C39" s="25" t="s">
        <v>25</v>
      </c>
      <c r="D39" s="25">
        <v>7667</v>
      </c>
      <c r="F39" s="48"/>
      <c r="G39" s="48"/>
      <c r="H39" s="48"/>
      <c r="I39" s="48"/>
      <c r="J39" s="134"/>
      <c r="K39" s="134"/>
      <c r="L39" s="48"/>
      <c r="M39" s="48"/>
    </row>
    <row r="40" spans="1:13" ht="27" thickBot="1">
      <c r="A40" s="27" t="s">
        <v>71</v>
      </c>
      <c r="B40" s="21"/>
      <c r="C40" s="28">
        <f>SUM(C35:C39)</f>
        <v>10230613</v>
      </c>
      <c r="D40" s="28">
        <f>SUM(D35:D39)</f>
        <v>21734714</v>
      </c>
      <c r="F40" s="129"/>
      <c r="G40" s="48"/>
      <c r="H40" s="129"/>
      <c r="I40" s="129"/>
      <c r="J40" s="134"/>
      <c r="K40" s="134"/>
      <c r="L40" s="48"/>
      <c r="M40" s="48"/>
    </row>
    <row r="41" spans="1:13" ht="15">
      <c r="A41" s="15"/>
      <c r="B41" s="12"/>
      <c r="C41" s="11"/>
      <c r="D41" s="11"/>
      <c r="F41" s="48"/>
      <c r="G41" s="48"/>
      <c r="H41" s="129"/>
      <c r="I41" s="129"/>
      <c r="J41" s="134"/>
      <c r="K41" s="134"/>
      <c r="L41" s="129"/>
      <c r="M41" s="129"/>
    </row>
    <row r="42" spans="1:13" ht="15">
      <c r="A42" s="11" t="s">
        <v>72</v>
      </c>
      <c r="B42" s="8"/>
      <c r="C42" s="11"/>
      <c r="D42" s="11"/>
      <c r="F42" s="129"/>
      <c r="G42" s="129"/>
      <c r="H42" s="129"/>
      <c r="I42" s="129"/>
      <c r="J42" s="134"/>
      <c r="K42" s="134"/>
      <c r="L42" s="129"/>
      <c r="M42" s="129"/>
    </row>
    <row r="43" spans="1:13" ht="15">
      <c r="A43" s="15" t="s">
        <v>73</v>
      </c>
      <c r="B43" s="12"/>
      <c r="C43" s="24">
        <v>-211547</v>
      </c>
      <c r="D43" s="24">
        <v>-227906</v>
      </c>
      <c r="F43" s="48"/>
      <c r="G43" s="48"/>
      <c r="H43" s="48"/>
      <c r="I43" s="48"/>
      <c r="J43" s="134"/>
      <c r="K43" s="134"/>
      <c r="L43" s="129"/>
      <c r="M43" s="129"/>
    </row>
    <row r="44" spans="1:13" ht="15">
      <c r="A44" s="15" t="s">
        <v>74</v>
      </c>
      <c r="B44" s="12"/>
      <c r="C44" s="24">
        <v>-1365618</v>
      </c>
      <c r="D44" s="24">
        <v>-196223</v>
      </c>
      <c r="F44" s="48"/>
      <c r="G44" s="48"/>
      <c r="H44" s="48"/>
      <c r="I44" s="48"/>
      <c r="J44" s="134"/>
      <c r="K44" s="134"/>
      <c r="L44" s="48"/>
      <c r="M44" s="48"/>
    </row>
    <row r="45" spans="1:13" ht="15">
      <c r="A45" s="15" t="s">
        <v>75</v>
      </c>
      <c r="B45" s="12"/>
      <c r="C45" s="24">
        <v>-93191</v>
      </c>
      <c r="D45" s="24">
        <v>-44356</v>
      </c>
      <c r="F45" s="48"/>
      <c r="G45" s="48"/>
      <c r="H45" s="48"/>
      <c r="I45" s="48"/>
      <c r="J45" s="134"/>
      <c r="K45" s="134"/>
      <c r="L45" s="48"/>
      <c r="M45" s="48"/>
    </row>
    <row r="46" spans="1:13" ht="15">
      <c r="A46" s="15" t="s">
        <v>76</v>
      </c>
      <c r="B46" s="14"/>
      <c r="C46" s="24">
        <v>-9127040</v>
      </c>
      <c r="D46" s="24">
        <v>-19899311</v>
      </c>
      <c r="F46" s="48"/>
      <c r="G46" s="133"/>
      <c r="H46" s="48"/>
      <c r="I46" s="48"/>
      <c r="J46" s="134"/>
      <c r="K46" s="134"/>
      <c r="L46" s="48"/>
      <c r="M46" s="48"/>
    </row>
    <row r="47" spans="1:13" ht="15">
      <c r="A47" s="40" t="s">
        <v>88</v>
      </c>
      <c r="B47" s="14"/>
      <c r="C47" s="24" t="s">
        <v>25</v>
      </c>
      <c r="D47" s="24" t="s">
        <v>25</v>
      </c>
      <c r="F47" s="48"/>
      <c r="G47" s="133"/>
      <c r="H47" s="48"/>
      <c r="I47" s="48"/>
      <c r="J47" s="134"/>
      <c r="K47" s="134"/>
      <c r="L47" s="48"/>
      <c r="M47" s="48"/>
    </row>
    <row r="48" spans="1:13" ht="27" thickBot="1">
      <c r="A48" s="17" t="s">
        <v>77</v>
      </c>
      <c r="B48" s="32"/>
      <c r="C48" s="25">
        <v>-36527</v>
      </c>
      <c r="D48" s="25">
        <v>51061</v>
      </c>
      <c r="F48" s="48"/>
      <c r="G48" s="133"/>
      <c r="H48" s="48"/>
      <c r="I48" s="48"/>
      <c r="J48" s="134"/>
      <c r="K48" s="134"/>
      <c r="L48" s="48"/>
      <c r="M48" s="48"/>
    </row>
    <row r="49" spans="1:13" ht="27" thickBot="1">
      <c r="A49" s="23" t="s">
        <v>78</v>
      </c>
      <c r="B49" s="18"/>
      <c r="C49" s="36">
        <f>SUM(C43:C48)</f>
        <v>-10833923</v>
      </c>
      <c r="D49" s="36">
        <f>SUM(D43:D48)</f>
        <v>-20316735</v>
      </c>
      <c r="F49" s="129"/>
      <c r="G49" s="48"/>
      <c r="H49" s="129"/>
      <c r="I49" s="129"/>
      <c r="J49" s="134"/>
      <c r="K49" s="134"/>
      <c r="L49" s="48"/>
      <c r="M49" s="48"/>
    </row>
    <row r="50" spans="1:13" ht="15">
      <c r="A50" s="170"/>
      <c r="B50" s="171"/>
      <c r="C50" s="172"/>
      <c r="D50" s="172"/>
      <c r="F50" s="135"/>
      <c r="G50" s="129"/>
      <c r="H50" s="136"/>
      <c r="I50" s="137"/>
      <c r="J50" s="134"/>
      <c r="K50" s="134"/>
      <c r="L50" s="129"/>
      <c r="M50" s="129"/>
    </row>
    <row r="51" spans="1:13" ht="15">
      <c r="A51" s="173" t="s">
        <v>79</v>
      </c>
      <c r="B51" s="174"/>
      <c r="C51" s="175"/>
      <c r="D51" s="175"/>
      <c r="F51" s="129"/>
      <c r="G51" s="129"/>
      <c r="H51" s="136"/>
      <c r="I51" s="133"/>
      <c r="J51" s="134"/>
      <c r="K51" s="134"/>
      <c r="L51" s="129"/>
      <c r="M51" s="129"/>
    </row>
    <row r="52" spans="1:13" ht="15">
      <c r="A52" s="15" t="s">
        <v>80</v>
      </c>
      <c r="B52" s="14"/>
      <c r="C52" s="24" t="s">
        <v>25</v>
      </c>
      <c r="D52" s="24">
        <v>5863197</v>
      </c>
      <c r="F52" s="48"/>
      <c r="G52" s="48"/>
      <c r="H52" s="48"/>
      <c r="I52" s="130"/>
      <c r="J52" s="134"/>
      <c r="K52" s="134"/>
      <c r="L52" s="129"/>
      <c r="M52" s="129"/>
    </row>
    <row r="53" spans="1:13" ht="16.5" thickBot="1">
      <c r="A53" s="17" t="s">
        <v>81</v>
      </c>
      <c r="B53" s="32"/>
      <c r="C53" s="25" t="s">
        <v>25</v>
      </c>
      <c r="D53" s="25">
        <v>-6957933</v>
      </c>
      <c r="F53" s="48"/>
      <c r="G53" s="48"/>
      <c r="H53" s="48"/>
      <c r="I53" s="138"/>
      <c r="J53" s="134"/>
      <c r="K53" s="134"/>
      <c r="L53" s="129"/>
      <c r="M53" s="129"/>
    </row>
    <row r="54" spans="1:13" ht="26.25">
      <c r="A54" s="11" t="s">
        <v>82</v>
      </c>
      <c r="B54" s="12"/>
      <c r="C54" s="26">
        <f>SUM(C52:C53)</f>
        <v>0</v>
      </c>
      <c r="D54" s="26">
        <f>SUM(D52:D53)</f>
        <v>-1094736</v>
      </c>
      <c r="F54" s="129"/>
      <c r="G54" s="129"/>
      <c r="H54" s="129"/>
      <c r="I54" s="130"/>
      <c r="J54" s="134"/>
      <c r="K54" s="134"/>
      <c r="L54" s="129"/>
      <c r="M54" s="129"/>
    </row>
    <row r="55" spans="1:13" ht="27" thickBot="1">
      <c r="A55" s="17" t="s">
        <v>83</v>
      </c>
      <c r="B55" s="18"/>
      <c r="C55" s="25">
        <v>-5311</v>
      </c>
      <c r="D55" s="25">
        <v>49657</v>
      </c>
      <c r="F55" s="48"/>
      <c r="G55" s="48"/>
      <c r="H55" s="129"/>
      <c r="I55" s="130"/>
      <c r="J55" s="134"/>
      <c r="K55" s="134"/>
      <c r="L55" s="129"/>
      <c r="M55" s="129"/>
    </row>
    <row r="56" spans="1:13" ht="27" thickBot="1">
      <c r="A56" s="23" t="s">
        <v>84</v>
      </c>
      <c r="B56" s="18"/>
      <c r="C56" s="36">
        <f>C40+C49+C54+C55</f>
        <v>-608621</v>
      </c>
      <c r="D56" s="36">
        <f>D40+D49+D54+D55</f>
        <v>372900</v>
      </c>
      <c r="F56" s="129"/>
      <c r="G56" s="129"/>
      <c r="H56" s="129"/>
      <c r="I56" s="130"/>
      <c r="J56" s="134"/>
      <c r="K56" s="134"/>
      <c r="M56" s="139"/>
    </row>
    <row r="57" spans="1:13" ht="16.5" thickBot="1">
      <c r="A57" s="23" t="s">
        <v>85</v>
      </c>
      <c r="B57" s="32">
        <v>13</v>
      </c>
      <c r="C57" s="29">
        <f>D58</f>
        <v>688226</v>
      </c>
      <c r="D57" s="29">
        <v>315326</v>
      </c>
      <c r="F57" s="129"/>
      <c r="G57" s="129"/>
      <c r="H57" s="129"/>
      <c r="I57" s="130"/>
      <c r="J57" s="134"/>
      <c r="K57" s="134"/>
      <c r="M57" s="139"/>
    </row>
    <row r="58" spans="1:13" ht="16.5" thickBot="1">
      <c r="A58" s="33" t="s">
        <v>86</v>
      </c>
      <c r="B58" s="34">
        <v>13</v>
      </c>
      <c r="C58" s="35">
        <f>C57+C56</f>
        <v>79605</v>
      </c>
      <c r="D58" s="35">
        <f>D57+D56</f>
        <v>688226</v>
      </c>
      <c r="F58" s="129"/>
      <c r="G58" s="129"/>
      <c r="H58" s="129"/>
      <c r="I58" s="130"/>
      <c r="J58" s="134"/>
      <c r="K58" s="134"/>
      <c r="M58" s="139"/>
    </row>
    <row r="59" spans="1:13" ht="16.5" thickTop="1">
      <c r="A59" s="38"/>
      <c r="B59" s="38"/>
      <c r="C59" s="154">
        <f>C58-'ОФП '!C30</f>
        <v>0</v>
      </c>
      <c r="D59" s="154">
        <f>D58-'ОФП '!D30</f>
        <v>0</v>
      </c>
      <c r="M59" s="139"/>
    </row>
    <row r="60" spans="1:13" ht="15.75">
      <c r="A60" s="37"/>
      <c r="B60" s="37"/>
      <c r="C60" s="37"/>
      <c r="D60" s="37"/>
      <c r="M60" s="139"/>
    </row>
    <row r="61" spans="1:13" ht="15.75">
      <c r="A61" s="45" t="s">
        <v>90</v>
      </c>
      <c r="B61" s="47" t="s">
        <v>100</v>
      </c>
      <c r="D61" s="46" t="s">
        <v>94</v>
      </c>
      <c r="M61" s="139"/>
    </row>
    <row r="62" spans="1:13" ht="15.75">
      <c r="A62" s="45" t="s">
        <v>91</v>
      </c>
      <c r="B62" s="48" t="s">
        <v>102</v>
      </c>
      <c r="D62" s="46" t="s">
        <v>103</v>
      </c>
      <c r="M62" s="139"/>
    </row>
    <row r="63" spans="1:13" ht="63.75">
      <c r="A63" s="50" t="s">
        <v>92</v>
      </c>
      <c r="B63" s="48" t="s">
        <v>95</v>
      </c>
      <c r="D63" s="49" t="s">
        <v>93</v>
      </c>
      <c r="M63" s="139"/>
    </row>
    <row r="64" ht="15.75">
      <c r="M64" s="139"/>
    </row>
    <row r="65" spans="1:13" ht="15.75">
      <c r="A65" s="48" t="str">
        <f>'ОФП '!A59</f>
        <v>26 июня 2020 г</v>
      </c>
      <c r="M65" s="139"/>
    </row>
    <row r="66" ht="15">
      <c r="A66" s="48" t="s">
        <v>114</v>
      </c>
    </row>
  </sheetData>
  <sheetProtection/>
  <mergeCells count="4">
    <mergeCell ref="A4:C4"/>
    <mergeCell ref="A5:C5"/>
    <mergeCell ref="A6:C6"/>
    <mergeCell ref="A7:C7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40" max="255" man="1"/>
  </rowBreaks>
  <colBreaks count="1" manualBreakCount="1">
    <brk id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Yuliya.Kolossova</dc:creator>
  <cp:keywords/>
  <dc:description/>
  <cp:lastModifiedBy>Admin</cp:lastModifiedBy>
  <cp:lastPrinted>2020-06-26T11:03:49Z</cp:lastPrinted>
  <dcterms:created xsi:type="dcterms:W3CDTF">2016-05-13T18:34:15Z</dcterms:created>
  <dcterms:modified xsi:type="dcterms:W3CDTF">2020-06-26T11:04:41Z</dcterms:modified>
  <cp:category/>
  <cp:version/>
  <cp:contentType/>
  <cp:contentStatus/>
</cp:coreProperties>
</file>