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Рабочие папки\sadretdinov.t\Садретдинов\Садретдинов\Биржа\отчеты на биржу\2014\3 квартал\"/>
    </mc:Choice>
  </mc:AlternateContent>
  <bookViews>
    <workbookView xWindow="0" yWindow="0" windowWidth="24000" windowHeight="10365"/>
  </bookViews>
  <sheets>
    <sheet name="ОФП" sheetId="1" r:id="rId1"/>
    <sheet name="ОСД" sheetId="3" r:id="rId2"/>
    <sheet name="ОДДС" sheetId="4" r:id="rId3"/>
    <sheet name="ОИК" sheetId="5" r:id="rId4"/>
  </sheets>
  <externalReferences>
    <externalReference r:id="rId5"/>
  </externalReferences>
  <definedNames>
    <definedName name="_xlnm.Print_Area" localSheetId="0">ОФП!$A$1:$D$87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5" l="1"/>
  <c r="A74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G56" i="5"/>
  <c r="I56" i="5" s="1"/>
  <c r="I55" i="5"/>
  <c r="I54" i="5"/>
  <c r="I53" i="5"/>
  <c r="I52" i="5"/>
  <c r="I51" i="5"/>
  <c r="I50" i="5"/>
  <c r="I49" i="5"/>
  <c r="I48" i="5"/>
  <c r="I47" i="5"/>
  <c r="I46" i="5"/>
  <c r="I45" i="5"/>
  <c r="G45" i="5"/>
  <c r="I44" i="5"/>
  <c r="G43" i="5"/>
  <c r="I43" i="5" s="1"/>
  <c r="I41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G25" i="5"/>
  <c r="I25" i="5" s="1"/>
  <c r="I24" i="5"/>
  <c r="I23" i="5"/>
  <c r="I22" i="5"/>
  <c r="I21" i="5"/>
  <c r="I20" i="5"/>
  <c r="I19" i="5"/>
  <c r="I18" i="5"/>
  <c r="I17" i="5"/>
  <c r="I16" i="5"/>
  <c r="I15" i="5"/>
  <c r="I14" i="5"/>
  <c r="I13" i="5"/>
  <c r="G12" i="5"/>
  <c r="I12" i="5" s="1"/>
  <c r="H11" i="5"/>
  <c r="H40" i="5" s="1"/>
  <c r="H42" i="5" s="1"/>
  <c r="H71" i="5" s="1"/>
  <c r="G11" i="5"/>
  <c r="F11" i="5"/>
  <c r="F40" i="5" s="1"/>
  <c r="F42" i="5" s="1"/>
  <c r="F71" i="5" s="1"/>
  <c r="E11" i="5"/>
  <c r="E40" i="5" s="1"/>
  <c r="E42" i="5" s="1"/>
  <c r="E71" i="5" s="1"/>
  <c r="D11" i="5"/>
  <c r="D40" i="5" s="1"/>
  <c r="D42" i="5" s="1"/>
  <c r="D71" i="5" s="1"/>
  <c r="C11" i="5"/>
  <c r="I10" i="5"/>
  <c r="I9" i="5"/>
  <c r="A1" i="5"/>
  <c r="A47" i="4"/>
  <c r="A44" i="4"/>
  <c r="D32" i="4"/>
  <c r="C32" i="4"/>
  <c r="D25" i="4"/>
  <c r="C25" i="4"/>
  <c r="A1" i="4"/>
  <c r="I11" i="5" l="1"/>
  <c r="G42" i="5"/>
  <c r="G71" i="5" s="1"/>
  <c r="C35" i="4"/>
  <c r="C39" i="4" s="1"/>
  <c r="D35" i="4"/>
  <c r="D39" i="4" s="1"/>
  <c r="D41" i="4" s="1"/>
  <c r="C40" i="5"/>
  <c r="C41" i="4" l="1"/>
  <c r="I40" i="5"/>
  <c r="C42" i="5"/>
  <c r="C71" i="5" l="1"/>
  <c r="I71" i="5" s="1"/>
  <c r="I42" i="5"/>
  <c r="D10" i="3"/>
  <c r="D15" i="3" s="1"/>
  <c r="D21" i="3" s="1"/>
  <c r="D23" i="3" s="1"/>
  <c r="D25" i="3" s="1"/>
  <c r="D41" i="3" s="1"/>
  <c r="D48" i="3" s="1"/>
  <c r="C10" i="3"/>
  <c r="C15" i="3" s="1"/>
  <c r="C21" i="3" s="1"/>
  <c r="C23" i="3" s="1"/>
  <c r="C25" i="3" s="1"/>
  <c r="C41" i="3" s="1"/>
  <c r="C48" i="3" s="1"/>
  <c r="D72" i="1"/>
  <c r="D74" i="1" s="1"/>
  <c r="C72" i="1"/>
  <c r="C74" i="1" s="1"/>
  <c r="D65" i="1"/>
  <c r="C65" i="1"/>
  <c r="D55" i="1"/>
  <c r="C55" i="1"/>
  <c r="D43" i="1"/>
  <c r="C43" i="1"/>
  <c r="D26" i="1"/>
  <c r="C26" i="1"/>
  <c r="A1" i="3"/>
  <c r="A58" i="3"/>
  <c r="A55" i="3"/>
  <c r="C45" i="3" l="1"/>
  <c r="C51" i="3"/>
  <c r="D51" i="3"/>
  <c r="D45" i="3"/>
  <c r="C75" i="1"/>
  <c r="D75" i="1"/>
  <c r="C44" i="1"/>
  <c r="C77" i="1" s="1"/>
  <c r="D44" i="1"/>
  <c r="D77" i="1" s="1"/>
</calcChain>
</file>

<file path=xl/sharedStrings.xml><?xml version="1.0" encoding="utf-8"?>
<sst xmlns="http://schemas.openxmlformats.org/spreadsheetml/2006/main" count="264" uniqueCount="200">
  <si>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</si>
  <si>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</si>
  <si>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</si>
  <si>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</si>
  <si>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</si>
  <si>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</si>
  <si>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</si>
  <si>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</si>
  <si>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</si>
  <si>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</si>
  <si>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</si>
  <si>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</si>
  <si>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</si>
  <si>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</si>
  <si>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</si>
  <si>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</si>
  <si>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</si>
  <si>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</si>
  <si>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</si>
  <si>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</si>
  <si>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</si>
  <si>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</si>
  <si>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</si>
  <si>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</si>
  <si>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</si>
  <si>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</si>
  <si>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</si>
  <si>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</si>
  <si>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</si>
  <si>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</si>
  <si>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</si>
  <si>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</si>
  <si>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</si>
  <si>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</si>
  <si>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</si>
  <si>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</si>
  <si>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</si>
  <si>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</si>
  <si>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</si>
  <si>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</si>
  <si>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</si>
  <si>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</si>
  <si>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</si>
  <si>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</si>
  <si>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</si>
  <si>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</si>
  <si>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</si>
  <si>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</si>
  <si>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</si>
  <si>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</si>
  <si>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</si>
  <si>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</si>
  <si>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</si>
  <si>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</si>
  <si>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</si>
  <si>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</si>
  <si>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</si>
  <si>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</si>
  <si>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</si>
  <si>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</si>
  <si>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</si>
  <si>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</si>
  <si>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</si>
  <si>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</si>
  <si>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</si>
  <si>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</si>
  <si>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</si>
  <si>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</si>
  <si>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</si>
  <si>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</si>
  <si>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</si>
  <si>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</si>
  <si>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</si>
  <si>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</si>
  <si>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</si>
  <si>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</si>
  <si>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</si>
  <si>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</si>
  <si>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</si>
  <si>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</si>
  <si>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</si>
  <si>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</si>
  <si>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</si>
  <si>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</si>
  <si>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</si>
  <si>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</si>
  <si>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</si>
  <si>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</si>
  <si>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</si>
  <si>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</si>
  <si>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</si>
  <si>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</si>
  <si>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</si>
  <si>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</si>
  <si>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</si>
  <si>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</si>
  <si>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</si>
  <si>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</si>
  <si>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</si>
  <si>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</si>
  <si>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</si>
  <si>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</si>
  <si>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</si>
  <si>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</si>
  <si>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</si>
  <si>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</si>
  <si>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</si>
  <si>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 xml:space="preserve">Субъект крупного предпринимательства </t>
  </si>
  <si>
    <t>Наименование организации АО "Конденсат"</t>
  </si>
  <si>
    <t>Сведения о реорганизации нет</t>
  </si>
  <si>
    <t>Вид деятельности организации производство нефтепродуктов</t>
  </si>
  <si>
    <t>Организационно-правовая форма акционерное общество</t>
  </si>
  <si>
    <t xml:space="preserve">Форма отчетности: неконсолидированная </t>
  </si>
  <si>
    <r>
      <t xml:space="preserve">Юридический адрес (организации) </t>
    </r>
    <r>
      <rPr>
        <sz val="8"/>
        <color theme="1"/>
        <rFont val="Arial"/>
        <family val="2"/>
        <charset val="204"/>
      </rPr>
      <t>090301, Западно-Казахстанская область, Бурлинский район, г. Аксай,  ул. им. Иксанова М.Б., 172</t>
    </r>
  </si>
  <si>
    <t>Руководитель             Абзалилов А.З.                          ________________</t>
  </si>
  <si>
    <t>Главный бухгалтер    Садретдинов Т.Ш.                      ________________</t>
  </si>
  <si>
    <t>                                    (фамилия, имя, отчество)               (подпись)</t>
  </si>
  <si>
    <t>Отчет о финансовом положении</t>
  </si>
  <si>
    <t>Отчет о совокупном доходе</t>
  </si>
  <si>
    <t>Балансовая стоимость одной привелегированной акции, в тенге</t>
  </si>
  <si>
    <t>Балансовая стоимость одной простой акции, в тенге</t>
  </si>
  <si>
    <t>Отчет о движении денежных средств (косвенный метод)</t>
  </si>
  <si>
    <t>тыс.тенге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</si>
  <si>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</si>
  <si>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</si>
  <si>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</si>
  <si>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</si>
  <si>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</si>
  <si>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</si>
  <si>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</si>
  <si>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</si>
  <si>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</si>
  <si>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</si>
  <si>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</si>
  <si>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</si>
  <si>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</si>
  <si>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</si>
  <si>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</si>
  <si>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</si>
  <si>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</si>
  <si>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</si>
  <si>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>Изменения резерва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</si>
  <si>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</si>
  <si>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</si>
  <si>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</si>
  <si>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</si>
  <si>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строки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</si>
  <si>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</si>
  <si>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</si>
  <si>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</si>
  <si>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</si>
  <si>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</si>
  <si>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</si>
  <si>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</si>
  <si>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</si>
  <si>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</si>
  <si>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</si>
  <si>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</si>
  <si>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</si>
  <si>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</si>
  <si>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</si>
  <si>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</si>
  <si>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</si>
  <si>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</si>
  <si>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</si>
  <si>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</si>
  <si>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</si>
  <si>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</si>
  <si>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</si>
  <si>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</si>
  <si>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</si>
  <si>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</si>
  <si>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</si>
  <si>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</si>
  <si>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</si>
  <si>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</si>
  <si>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</si>
  <si>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</si>
  <si>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</si>
  <si>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</si>
  <si>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</si>
  <si>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</si>
  <si>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</si>
  <si>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</si>
  <si>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</si>
  <si>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</si>
  <si>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</si>
  <si>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</si>
  <si>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</si>
  <si>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</si>
  <si>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</si>
  <si>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</si>
  <si>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</si>
  <si>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                           (фамилия, имя, отчество)              (подпись)</t>
  </si>
  <si>
    <t>                                     (фамилия, имя, отчество)           (подпись)</t>
  </si>
  <si>
    <t>Отчет об изменениях в собственном капитале</t>
  </si>
  <si>
    <t>по состоянию на 30 сентября 2014 года</t>
  </si>
  <si>
    <t>за период с 01 января по 30 сентября 2014 года</t>
  </si>
  <si>
    <t>Среднегодовая численность работников 407 чел.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</si>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</sst>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5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87;&#1072;&#1087;&#1082;&#1080;/sadretdinov.t/Desktop/&#1057;&#1072;&#1076;&#1088;&#1077;&#1090;&#1076;&#1080;&#1085;&#1086;&#1074;/&#1041;&#1080;&#1088;&#1078;&#1072;/&#1086;&#1090;&#1095;&#1077;&#1090;&#1099;%20&#1085;&#1072;%20&#1073;&#1080;&#1088;&#1078;&#1091;/2013/&#1086;&#1090;&#1095;&#1077;&#1090;&#1099;%20&#1087;&#1086;%20&#1087;&#1086;&#1089;&#1090;%20&#8470;72/2013%20&#1060;&#1054;%20&#1087;&#1086;%20&#1087;&#1088;&#1080;&#1082;&#1072;&#1079;&#1091;%20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ОоДДС"/>
      <sheetName val="ОоИвК"/>
    </sheetNames>
    <sheetDataSet>
      <sheetData sheetId="0">
        <row r="5">
          <cell r="A5" t="str">
            <v>Наименование организации АО "Конденсат"</v>
          </cell>
        </row>
        <row r="82">
          <cell r="A82" t="str">
            <v>Руководитель             Абзалилов А.З.                          ________________</v>
          </cell>
        </row>
        <row r="85">
          <cell r="A85" t="str">
            <v>Главный бухгалтер    Садретдинов Т.Ш.                      ________________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view="pageBreakPreview" zoomScale="118" zoomScaleNormal="100" zoomScaleSheetLayoutView="118" workbookViewId="0">
      <selection activeCell="C11" sqref="C11"/>
    </sheetView>
  </sheetViews>
  <sheetFormatPr defaultRowHeight="12.75" x14ac:dyDescent="0.2"/>
  <cols>
    <col min="1" max="1" width="61.140625" style="3" customWidth="1"/>
    <col min="2" max="2" width="6.7109375" style="4" bestFit="1" customWidth="1"/>
    <col min="3" max="3" width="14.140625" style="4" bestFit="1" customWidth="1"/>
    <col min="4" max="4" width="12.42578125" style="4" customWidth="1"/>
    <col min="5" max="16384" width="9.140625" style="3"/>
  </cols>
  <sheetData>
    <row r="1" spans="1:6" x14ac:dyDescent="0.2">
      <c r="A1" s="3" t="s">
        <v>108</v>
      </c>
    </row>
    <row r="2" spans="1:6" x14ac:dyDescent="0.2">
      <c r="A2" s="3" t="s">
        <v>109</v>
      </c>
    </row>
    <row r="3" spans="1:6" x14ac:dyDescent="0.2">
      <c r="A3" s="3" t="s">
        <v>110</v>
      </c>
    </row>
    <row r="4" spans="1:6" x14ac:dyDescent="0.2">
      <c r="A4" s="3" t="s">
        <v>111</v>
      </c>
    </row>
    <row r="5" spans="1:6" x14ac:dyDescent="0.2">
      <c r="A5" s="3" t="s">
        <v>112</v>
      </c>
    </row>
    <row r="6" spans="1:6" x14ac:dyDescent="0.2">
      <c r="A6" s="9" t="s">
        <v>198</v>
      </c>
    </row>
    <row r="7" spans="1:6" x14ac:dyDescent="0.2">
      <c r="A7" s="3" t="s">
        <v>107</v>
      </c>
      <c r="F7" s="8"/>
    </row>
    <row r="8" spans="1:6" ht="25.5" customHeight="1" x14ac:dyDescent="0.2">
      <c r="A8" s="19" t="s">
        <v>113</v>
      </c>
      <c r="B8" s="19"/>
      <c r="F8" s="8"/>
    </row>
    <row r="9" spans="1:6" ht="5.25" customHeight="1" x14ac:dyDescent="0.2"/>
    <row r="10" spans="1:6" x14ac:dyDescent="0.2">
      <c r="A10" s="5" t="s">
        <v>117</v>
      </c>
    </row>
    <row r="11" spans="1:6" x14ac:dyDescent="0.2">
      <c r="A11" s="3" t="s">
        <v>196</v>
      </c>
    </row>
    <row r="12" spans="1:6" ht="9" customHeight="1" x14ac:dyDescent="0.2"/>
    <row r="13" spans="1:6" x14ac:dyDescent="0.2">
      <c r="A13" s="3" t="s">
        <v>0</v>
      </c>
    </row>
    <row r="14" spans="1:6" ht="38.25" x14ac:dyDescent="0.2">
      <c r="A14" s="6" t="s">
        <v>1</v>
      </c>
      <c r="B14" s="7" t="s">
        <v>2</v>
      </c>
      <c r="C14" s="7" t="s">
        <v>3</v>
      </c>
      <c r="D14" s="7" t="s">
        <v>4</v>
      </c>
    </row>
    <row r="15" spans="1:6" x14ac:dyDescent="0.2">
      <c r="A15" s="6" t="s">
        <v>5</v>
      </c>
      <c r="B15" s="7"/>
      <c r="C15" s="7"/>
      <c r="D15" s="7"/>
    </row>
    <row r="16" spans="1:6" x14ac:dyDescent="0.2">
      <c r="A16" s="6" t="s">
        <v>6</v>
      </c>
      <c r="B16" s="7">
        <v>10</v>
      </c>
      <c r="C16" s="10">
        <v>4260572</v>
      </c>
      <c r="D16" s="10">
        <v>5543229</v>
      </c>
    </row>
    <row r="17" spans="1:4" x14ac:dyDescent="0.2">
      <c r="A17" s="6" t="s">
        <v>7</v>
      </c>
      <c r="B17" s="7">
        <v>11</v>
      </c>
      <c r="C17" s="10"/>
      <c r="D17" s="10"/>
    </row>
    <row r="18" spans="1:4" x14ac:dyDescent="0.2">
      <c r="A18" s="6" t="s">
        <v>8</v>
      </c>
      <c r="B18" s="7">
        <v>12</v>
      </c>
      <c r="C18" s="10"/>
      <c r="D18" s="10"/>
    </row>
    <row r="19" spans="1:4" ht="25.5" x14ac:dyDescent="0.2">
      <c r="A19" s="6" t="s">
        <v>9</v>
      </c>
      <c r="B19" s="7">
        <v>13</v>
      </c>
      <c r="C19" s="10"/>
      <c r="D19" s="10"/>
    </row>
    <row r="20" spans="1:4" x14ac:dyDescent="0.2">
      <c r="A20" s="6" t="s">
        <v>10</v>
      </c>
      <c r="B20" s="7">
        <v>14</v>
      </c>
      <c r="C20" s="10"/>
      <c r="D20" s="10"/>
    </row>
    <row r="21" spans="1:4" x14ac:dyDescent="0.2">
      <c r="A21" s="6" t="s">
        <v>11</v>
      </c>
      <c r="B21" s="7">
        <v>15</v>
      </c>
      <c r="C21" s="10"/>
      <c r="D21" s="10"/>
    </row>
    <row r="22" spans="1:4" x14ac:dyDescent="0.2">
      <c r="A22" s="6" t="s">
        <v>12</v>
      </c>
      <c r="B22" s="7">
        <v>16</v>
      </c>
      <c r="C22" s="10">
        <v>4759898</v>
      </c>
      <c r="D22" s="10">
        <v>5762098</v>
      </c>
    </row>
    <row r="23" spans="1:4" x14ac:dyDescent="0.2">
      <c r="A23" s="6" t="s">
        <v>13</v>
      </c>
      <c r="B23" s="7">
        <v>17</v>
      </c>
      <c r="C23" s="10"/>
      <c r="D23" s="10"/>
    </row>
    <row r="24" spans="1:4" x14ac:dyDescent="0.2">
      <c r="A24" s="6" t="s">
        <v>14</v>
      </c>
      <c r="B24" s="7">
        <v>18</v>
      </c>
      <c r="C24" s="10">
        <v>2409309</v>
      </c>
      <c r="D24" s="10">
        <v>2003612</v>
      </c>
    </row>
    <row r="25" spans="1:4" x14ac:dyDescent="0.2">
      <c r="A25" s="6" t="s">
        <v>15</v>
      </c>
      <c r="B25" s="7">
        <v>19</v>
      </c>
      <c r="C25" s="10">
        <v>4059004</v>
      </c>
      <c r="D25" s="10">
        <v>3793996</v>
      </c>
    </row>
    <row r="26" spans="1:4" x14ac:dyDescent="0.2">
      <c r="A26" s="6" t="s">
        <v>16</v>
      </c>
      <c r="B26" s="7">
        <v>100</v>
      </c>
      <c r="C26" s="10">
        <f>SUM(C16:C25)</f>
        <v>15488783</v>
      </c>
      <c r="D26" s="10">
        <f>SUM(D16:D25)</f>
        <v>17102935</v>
      </c>
    </row>
    <row r="27" spans="1:4" x14ac:dyDescent="0.2">
      <c r="A27" s="6" t="s">
        <v>17</v>
      </c>
      <c r="B27" s="7">
        <v>101</v>
      </c>
      <c r="C27" s="10"/>
      <c r="D27" s="10"/>
    </row>
    <row r="28" spans="1:4" x14ac:dyDescent="0.2">
      <c r="A28" s="6" t="s">
        <v>18</v>
      </c>
      <c r="B28" s="7"/>
      <c r="C28" s="10"/>
      <c r="D28" s="10"/>
    </row>
    <row r="29" spans="1:4" x14ac:dyDescent="0.2">
      <c r="A29" s="6" t="s">
        <v>7</v>
      </c>
      <c r="B29" s="7">
        <v>110</v>
      </c>
      <c r="C29" s="10"/>
      <c r="D29" s="10"/>
    </row>
    <row r="30" spans="1:4" x14ac:dyDescent="0.2">
      <c r="A30" s="6" t="s">
        <v>8</v>
      </c>
      <c r="B30" s="7">
        <v>111</v>
      </c>
      <c r="C30" s="10"/>
      <c r="D30" s="10"/>
    </row>
    <row r="31" spans="1:4" ht="25.5" x14ac:dyDescent="0.2">
      <c r="A31" s="6" t="s">
        <v>9</v>
      </c>
      <c r="B31" s="7">
        <v>112</v>
      </c>
      <c r="C31" s="10"/>
      <c r="D31" s="10"/>
    </row>
    <row r="32" spans="1:4" x14ac:dyDescent="0.2">
      <c r="A32" s="6" t="s">
        <v>10</v>
      </c>
      <c r="B32" s="7">
        <v>113</v>
      </c>
      <c r="C32" s="10"/>
      <c r="D32" s="10"/>
    </row>
    <row r="33" spans="1:4" x14ac:dyDescent="0.2">
      <c r="A33" s="6" t="s">
        <v>19</v>
      </c>
      <c r="B33" s="7">
        <v>114</v>
      </c>
      <c r="C33" s="10"/>
      <c r="D33" s="10"/>
    </row>
    <row r="34" spans="1:4" x14ac:dyDescent="0.2">
      <c r="A34" s="6" t="s">
        <v>20</v>
      </c>
      <c r="B34" s="7">
        <v>115</v>
      </c>
      <c r="C34" s="10">
        <v>1720607</v>
      </c>
      <c r="D34" s="10">
        <v>1442349</v>
      </c>
    </row>
    <row r="35" spans="1:4" x14ac:dyDescent="0.2">
      <c r="A35" s="6" t="s">
        <v>21</v>
      </c>
      <c r="B35" s="7">
        <v>116</v>
      </c>
      <c r="C35" s="10"/>
      <c r="D35" s="10"/>
    </row>
    <row r="36" spans="1:4" x14ac:dyDescent="0.2">
      <c r="A36" s="6" t="s">
        <v>22</v>
      </c>
      <c r="B36" s="7">
        <v>117</v>
      </c>
      <c r="C36" s="10"/>
      <c r="D36" s="10"/>
    </row>
    <row r="37" spans="1:4" x14ac:dyDescent="0.2">
      <c r="A37" s="6" t="s">
        <v>23</v>
      </c>
      <c r="B37" s="7">
        <v>118</v>
      </c>
      <c r="C37" s="10">
        <v>7015619</v>
      </c>
      <c r="D37" s="10">
        <v>6928272</v>
      </c>
    </row>
    <row r="38" spans="1:4" x14ac:dyDescent="0.2">
      <c r="A38" s="6" t="s">
        <v>24</v>
      </c>
      <c r="B38" s="7">
        <v>119</v>
      </c>
      <c r="C38" s="10"/>
      <c r="D38" s="10"/>
    </row>
    <row r="39" spans="1:4" x14ac:dyDescent="0.2">
      <c r="A39" s="6" t="s">
        <v>25</v>
      </c>
      <c r="B39" s="7">
        <v>120</v>
      </c>
      <c r="C39" s="10"/>
      <c r="D39" s="10"/>
    </row>
    <row r="40" spans="1:4" x14ac:dyDescent="0.2">
      <c r="A40" s="6" t="s">
        <v>26</v>
      </c>
      <c r="B40" s="7">
        <v>121</v>
      </c>
      <c r="C40" s="10">
        <v>9015</v>
      </c>
      <c r="D40" s="10">
        <v>12026</v>
      </c>
    </row>
    <row r="41" spans="1:4" x14ac:dyDescent="0.2">
      <c r="A41" s="6" t="s">
        <v>27</v>
      </c>
      <c r="B41" s="7">
        <v>122</v>
      </c>
      <c r="C41" s="10"/>
      <c r="D41" s="10"/>
    </row>
    <row r="42" spans="1:4" x14ac:dyDescent="0.2">
      <c r="A42" s="6" t="s">
        <v>28</v>
      </c>
      <c r="B42" s="7">
        <v>123</v>
      </c>
      <c r="C42" s="10">
        <v>9382787</v>
      </c>
      <c r="D42" s="10">
        <v>3724706</v>
      </c>
    </row>
    <row r="43" spans="1:4" x14ac:dyDescent="0.2">
      <c r="A43" s="6" t="s">
        <v>29</v>
      </c>
      <c r="B43" s="7">
        <v>200</v>
      </c>
      <c r="C43" s="10">
        <f>SUM(C29:C42)</f>
        <v>18128028</v>
      </c>
      <c r="D43" s="10">
        <f>SUM(D29:D42)</f>
        <v>12107353</v>
      </c>
    </row>
    <row r="44" spans="1:4" x14ac:dyDescent="0.2">
      <c r="A44" s="6" t="s">
        <v>30</v>
      </c>
      <c r="B44" s="7"/>
      <c r="C44" s="10">
        <f>C43+C26</f>
        <v>33616811</v>
      </c>
      <c r="D44" s="10">
        <f>D43+D26</f>
        <v>29210288</v>
      </c>
    </row>
    <row r="45" spans="1:4" ht="38.25" x14ac:dyDescent="0.2">
      <c r="A45" s="6" t="s">
        <v>31</v>
      </c>
      <c r="B45" s="7" t="s">
        <v>2</v>
      </c>
      <c r="C45" s="7" t="s">
        <v>3</v>
      </c>
      <c r="D45" s="7" t="s">
        <v>4</v>
      </c>
    </row>
    <row r="46" spans="1:4" x14ac:dyDescent="0.2">
      <c r="A46" s="6" t="s">
        <v>32</v>
      </c>
      <c r="B46" s="7"/>
      <c r="C46" s="7"/>
      <c r="D46" s="7"/>
    </row>
    <row r="47" spans="1:4" x14ac:dyDescent="0.2">
      <c r="A47" s="6" t="s">
        <v>33</v>
      </c>
      <c r="B47" s="7">
        <v>210</v>
      </c>
      <c r="C47" s="10"/>
      <c r="D47" s="10"/>
    </row>
    <row r="48" spans="1:4" x14ac:dyDescent="0.2">
      <c r="A48" s="6" t="s">
        <v>8</v>
      </c>
      <c r="B48" s="7">
        <v>211</v>
      </c>
      <c r="C48" s="10"/>
      <c r="D48" s="10"/>
    </row>
    <row r="49" spans="1:4" x14ac:dyDescent="0.2">
      <c r="A49" s="6" t="s">
        <v>34</v>
      </c>
      <c r="B49" s="7">
        <v>212</v>
      </c>
      <c r="C49" s="10"/>
      <c r="D49" s="10"/>
    </row>
    <row r="50" spans="1:4" x14ac:dyDescent="0.2">
      <c r="A50" s="6" t="s">
        <v>35</v>
      </c>
      <c r="B50" s="7">
        <v>213</v>
      </c>
      <c r="C50" s="10">
        <v>875527</v>
      </c>
      <c r="D50" s="10">
        <v>1198048</v>
      </c>
    </row>
    <row r="51" spans="1:4" x14ac:dyDescent="0.2">
      <c r="A51" s="6" t="s">
        <v>36</v>
      </c>
      <c r="B51" s="7">
        <v>214</v>
      </c>
      <c r="C51" s="10"/>
      <c r="D51" s="10"/>
    </row>
    <row r="52" spans="1:4" x14ac:dyDescent="0.2">
      <c r="A52" s="6" t="s">
        <v>37</v>
      </c>
      <c r="B52" s="7">
        <v>215</v>
      </c>
      <c r="C52" s="10"/>
      <c r="D52" s="10"/>
    </row>
    <row r="53" spans="1:4" x14ac:dyDescent="0.2">
      <c r="A53" s="6" t="s">
        <v>38</v>
      </c>
      <c r="B53" s="7">
        <v>216</v>
      </c>
      <c r="C53" s="10"/>
      <c r="D53" s="10"/>
    </row>
    <row r="54" spans="1:4" x14ac:dyDescent="0.2">
      <c r="A54" s="6" t="s">
        <v>39</v>
      </c>
      <c r="B54" s="7">
        <v>217</v>
      </c>
      <c r="C54" s="10">
        <v>78534</v>
      </c>
      <c r="D54" s="10">
        <v>32670</v>
      </c>
    </row>
    <row r="55" spans="1:4" x14ac:dyDescent="0.2">
      <c r="A55" s="6" t="s">
        <v>40</v>
      </c>
      <c r="B55" s="7">
        <v>300</v>
      </c>
      <c r="C55" s="10">
        <f>SUM(C47:C54)</f>
        <v>954061</v>
      </c>
      <c r="D55" s="10">
        <f>SUM(D47:D54)</f>
        <v>1230718</v>
      </c>
    </row>
    <row r="56" spans="1:4" x14ac:dyDescent="0.2">
      <c r="A56" s="6" t="s">
        <v>41</v>
      </c>
      <c r="B56" s="7">
        <v>301</v>
      </c>
      <c r="C56" s="10"/>
      <c r="D56" s="10"/>
    </row>
    <row r="57" spans="1:4" x14ac:dyDescent="0.2">
      <c r="A57" s="6" t="s">
        <v>42</v>
      </c>
      <c r="B57" s="7"/>
      <c r="C57" s="10"/>
      <c r="D57" s="10"/>
    </row>
    <row r="58" spans="1:4" x14ac:dyDescent="0.2">
      <c r="A58" s="6" t="s">
        <v>33</v>
      </c>
      <c r="B58" s="7">
        <v>310</v>
      </c>
      <c r="C58" s="10"/>
      <c r="D58" s="10"/>
    </row>
    <row r="59" spans="1:4" x14ac:dyDescent="0.2">
      <c r="A59" s="6" t="s">
        <v>8</v>
      </c>
      <c r="B59" s="7">
        <v>311</v>
      </c>
      <c r="C59" s="10"/>
      <c r="D59" s="10"/>
    </row>
    <row r="60" spans="1:4" x14ac:dyDescent="0.2">
      <c r="A60" s="6" t="s">
        <v>43</v>
      </c>
      <c r="B60" s="7">
        <v>312</v>
      </c>
      <c r="C60" s="10"/>
      <c r="D60" s="10"/>
    </row>
    <row r="61" spans="1:4" x14ac:dyDescent="0.2">
      <c r="A61" s="6" t="s">
        <v>44</v>
      </c>
      <c r="B61" s="7">
        <v>313</v>
      </c>
      <c r="C61" s="10"/>
      <c r="D61" s="10"/>
    </row>
    <row r="62" spans="1:4" x14ac:dyDescent="0.2">
      <c r="A62" s="6" t="s">
        <v>45</v>
      </c>
      <c r="B62" s="7">
        <v>314</v>
      </c>
      <c r="C62" s="10"/>
      <c r="D62" s="10"/>
    </row>
    <row r="63" spans="1:4" x14ac:dyDescent="0.2">
      <c r="A63" s="6" t="s">
        <v>46</v>
      </c>
      <c r="B63" s="7">
        <v>315</v>
      </c>
      <c r="C63" s="10">
        <v>721806</v>
      </c>
      <c r="D63" s="10">
        <v>464885</v>
      </c>
    </row>
    <row r="64" spans="1:4" x14ac:dyDescent="0.2">
      <c r="A64" s="6" t="s">
        <v>47</v>
      </c>
      <c r="B64" s="7">
        <v>316</v>
      </c>
      <c r="C64" s="10">
        <v>3856</v>
      </c>
      <c r="D64" s="10">
        <v>3131</v>
      </c>
    </row>
    <row r="65" spans="1:4" x14ac:dyDescent="0.2">
      <c r="A65" s="6" t="s">
        <v>48</v>
      </c>
      <c r="B65" s="7">
        <v>400</v>
      </c>
      <c r="C65" s="10">
        <f>SUM(C58:C64)</f>
        <v>725662</v>
      </c>
      <c r="D65" s="10">
        <f>SUM(D58:D64)</f>
        <v>468016</v>
      </c>
    </row>
    <row r="66" spans="1:4" x14ac:dyDescent="0.2">
      <c r="A66" s="6" t="s">
        <v>49</v>
      </c>
      <c r="B66" s="7"/>
      <c r="C66" s="10"/>
      <c r="D66" s="10"/>
    </row>
    <row r="67" spans="1:4" x14ac:dyDescent="0.2">
      <c r="A67" s="6" t="s">
        <v>50</v>
      </c>
      <c r="B67" s="7">
        <v>410</v>
      </c>
      <c r="C67" s="10">
        <v>46000</v>
      </c>
      <c r="D67" s="10">
        <v>46000</v>
      </c>
    </row>
    <row r="68" spans="1:4" x14ac:dyDescent="0.2">
      <c r="A68" s="6" t="s">
        <v>51</v>
      </c>
      <c r="B68" s="7">
        <v>411</v>
      </c>
      <c r="C68" s="10"/>
      <c r="D68" s="10"/>
    </row>
    <row r="69" spans="1:4" x14ac:dyDescent="0.2">
      <c r="A69" s="6" t="s">
        <v>52</v>
      </c>
      <c r="B69" s="7">
        <v>412</v>
      </c>
      <c r="C69" s="10"/>
      <c r="D69" s="10"/>
    </row>
    <row r="70" spans="1:4" x14ac:dyDescent="0.2">
      <c r="A70" s="6" t="s">
        <v>53</v>
      </c>
      <c r="B70" s="7">
        <v>413</v>
      </c>
      <c r="C70" s="10"/>
      <c r="D70" s="10"/>
    </row>
    <row r="71" spans="1:4" x14ac:dyDescent="0.2">
      <c r="A71" s="6" t="s">
        <v>54</v>
      </c>
      <c r="B71" s="7">
        <v>414</v>
      </c>
      <c r="C71" s="10">
        <v>31891088</v>
      </c>
      <c r="D71" s="10">
        <v>27465554</v>
      </c>
    </row>
    <row r="72" spans="1:4" ht="25.5" x14ac:dyDescent="0.2">
      <c r="A72" s="6" t="s">
        <v>55</v>
      </c>
      <c r="B72" s="7">
        <v>420</v>
      </c>
      <c r="C72" s="10">
        <f>SUM(C67:C71)</f>
        <v>31937088</v>
      </c>
      <c r="D72" s="10">
        <f>SUM(D67:D71)</f>
        <v>27511554</v>
      </c>
    </row>
    <row r="73" spans="1:4" x14ac:dyDescent="0.2">
      <c r="A73" s="6" t="s">
        <v>56</v>
      </c>
      <c r="B73" s="7">
        <v>421</v>
      </c>
      <c r="C73" s="10"/>
      <c r="D73" s="10"/>
    </row>
    <row r="74" spans="1:4" x14ac:dyDescent="0.2">
      <c r="A74" s="6" t="s">
        <v>57</v>
      </c>
      <c r="B74" s="7">
        <v>500</v>
      </c>
      <c r="C74" s="10">
        <f>C72+C73</f>
        <v>31937088</v>
      </c>
      <c r="D74" s="10">
        <f>D72+D73</f>
        <v>27511554</v>
      </c>
    </row>
    <row r="75" spans="1:4" x14ac:dyDescent="0.2">
      <c r="A75" s="6" t="s">
        <v>58</v>
      </c>
      <c r="B75" s="7"/>
      <c r="C75" s="10">
        <f>C74+C65+C55</f>
        <v>33616811</v>
      </c>
      <c r="D75" s="10">
        <f>D74+D65+D55</f>
        <v>29210288</v>
      </c>
    </row>
    <row r="76" spans="1:4" x14ac:dyDescent="0.2">
      <c r="A76" s="6" t="s">
        <v>119</v>
      </c>
      <c r="B76" s="7"/>
      <c r="C76" s="7"/>
      <c r="D76" s="7"/>
    </row>
    <row r="77" spans="1:4" x14ac:dyDescent="0.2">
      <c r="A77" s="6" t="s">
        <v>120</v>
      </c>
      <c r="B77" s="7"/>
      <c r="C77" s="12">
        <f>((C44-C40)-(C55+C65))/4600</f>
        <v>6940.8854347826091</v>
      </c>
      <c r="D77" s="12">
        <f>((D44-D40)-(D55+D65))/4600</f>
        <v>5978.1582608695653</v>
      </c>
    </row>
    <row r="78" spans="1:4" x14ac:dyDescent="0.2">
      <c r="A78" s="14"/>
      <c r="B78" s="15"/>
      <c r="C78" s="16"/>
      <c r="D78" s="16"/>
    </row>
    <row r="79" spans="1:4" x14ac:dyDescent="0.2">
      <c r="A79" s="14"/>
      <c r="B79" s="15"/>
      <c r="C79" s="16"/>
      <c r="D79" s="16"/>
    </row>
    <row r="80" spans="1:4" x14ac:dyDescent="0.2">
      <c r="A80" s="14"/>
      <c r="B80" s="15"/>
      <c r="C80" s="16"/>
      <c r="D80" s="16"/>
    </row>
    <row r="81" spans="1:4" x14ac:dyDescent="0.2">
      <c r="A81" s="1" t="s">
        <v>114</v>
      </c>
    </row>
    <row r="82" spans="1:4" x14ac:dyDescent="0.2">
      <c r="A82" s="1" t="s">
        <v>116</v>
      </c>
    </row>
    <row r="84" spans="1:4" s="1" customFormat="1" x14ac:dyDescent="0.2">
      <c r="A84" s="1" t="s">
        <v>115</v>
      </c>
      <c r="B84" s="2"/>
      <c r="C84" s="13"/>
      <c r="D84" s="2"/>
    </row>
    <row r="85" spans="1:4" s="1" customFormat="1" x14ac:dyDescent="0.2">
      <c r="A85" s="1" t="s">
        <v>59</v>
      </c>
      <c r="B85" s="2"/>
      <c r="C85" s="2"/>
      <c r="D85" s="2"/>
    </row>
    <row r="87" spans="1:4" x14ac:dyDescent="0.2">
      <c r="A87" s="3" t="s">
        <v>60</v>
      </c>
    </row>
  </sheetData>
  <mergeCells count="1">
    <mergeCell ref="A8:B8"/>
  </mergeCells>
  <pageMargins left="0.9055118110236221" right="0.70866141732283472" top="0.74803149606299213" bottom="0.74803149606299213" header="0.31496062992125984" footer="0.31496062992125984"/>
  <pageSetup paperSize="9" scale="91" fitToHeight="0" orientation="portrait" horizontalDpi="0" verticalDpi="0" r:id="rId1"/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view="pageBreakPreview" zoomScale="154" zoomScaleNormal="100" zoomScaleSheetLayoutView="154" workbookViewId="0">
      <selection activeCell="A29" sqref="A29"/>
    </sheetView>
  </sheetViews>
  <sheetFormatPr defaultRowHeight="12.75" x14ac:dyDescent="0.2"/>
  <cols>
    <col min="1" max="1" width="64.7109375" style="1" customWidth="1"/>
    <col min="2" max="2" width="7.140625" style="2" customWidth="1"/>
    <col min="3" max="4" width="13.42578125" style="4" customWidth="1"/>
    <col min="5" max="16384" width="9.140625" style="1"/>
  </cols>
  <sheetData>
    <row r="1" spans="1:4" x14ac:dyDescent="0.2">
      <c r="A1" s="1" t="str">
        <f>ОФП!A1</f>
        <v>Наименование организации АО "Конденсат"</v>
      </c>
    </row>
    <row r="3" spans="1:4" x14ac:dyDescent="0.2">
      <c r="A3" s="11" t="s">
        <v>118</v>
      </c>
    </row>
    <row r="4" spans="1:4" x14ac:dyDescent="0.2">
      <c r="A4" s="1" t="s">
        <v>197</v>
      </c>
    </row>
    <row r="5" spans="1:4" ht="7.5" customHeight="1" x14ac:dyDescent="0.2"/>
    <row r="6" spans="1:4" x14ac:dyDescent="0.2">
      <c r="A6" s="1" t="s">
        <v>0</v>
      </c>
    </row>
    <row r="7" spans="1:4" ht="38.25" x14ac:dyDescent="0.2">
      <c r="A7" s="6" t="s">
        <v>61</v>
      </c>
      <c r="B7" s="7" t="s">
        <v>2</v>
      </c>
      <c r="C7" s="7" t="s">
        <v>62</v>
      </c>
      <c r="D7" s="7" t="s">
        <v>63</v>
      </c>
    </row>
    <row r="8" spans="1:4" x14ac:dyDescent="0.2">
      <c r="A8" s="6" t="s">
        <v>64</v>
      </c>
      <c r="B8" s="7">
        <v>10</v>
      </c>
      <c r="C8" s="10">
        <v>37448353</v>
      </c>
      <c r="D8" s="10">
        <v>33457399</v>
      </c>
    </row>
    <row r="9" spans="1:4" x14ac:dyDescent="0.2">
      <c r="A9" s="6" t="s">
        <v>65</v>
      </c>
      <c r="B9" s="7">
        <v>11</v>
      </c>
      <c r="C9" s="10">
        <v>31467767</v>
      </c>
      <c r="D9" s="10">
        <v>28021973</v>
      </c>
    </row>
    <row r="10" spans="1:4" x14ac:dyDescent="0.2">
      <c r="A10" s="6" t="s">
        <v>66</v>
      </c>
      <c r="B10" s="7">
        <v>12</v>
      </c>
      <c r="C10" s="10">
        <f>C8-C9</f>
        <v>5980586</v>
      </c>
      <c r="D10" s="10">
        <f>D8-D9</f>
        <v>5435426</v>
      </c>
    </row>
    <row r="11" spans="1:4" x14ac:dyDescent="0.2">
      <c r="A11" s="6" t="s">
        <v>67</v>
      </c>
      <c r="B11" s="7">
        <v>13</v>
      </c>
      <c r="C11" s="10">
        <v>784932</v>
      </c>
      <c r="D11" s="10">
        <v>786677</v>
      </c>
    </row>
    <row r="12" spans="1:4" x14ac:dyDescent="0.2">
      <c r="A12" s="6" t="s">
        <v>68</v>
      </c>
      <c r="B12" s="7">
        <v>14</v>
      </c>
      <c r="C12" s="10">
        <v>758606</v>
      </c>
      <c r="D12" s="10">
        <v>626186</v>
      </c>
    </row>
    <row r="13" spans="1:4" x14ac:dyDescent="0.2">
      <c r="A13" s="6" t="s">
        <v>69</v>
      </c>
      <c r="B13" s="7">
        <v>15</v>
      </c>
      <c r="C13" s="10">
        <v>465471</v>
      </c>
      <c r="D13" s="10">
        <v>203074</v>
      </c>
    </row>
    <row r="14" spans="1:4" x14ac:dyDescent="0.2">
      <c r="A14" s="6" t="s">
        <v>70</v>
      </c>
      <c r="B14" s="7">
        <v>16</v>
      </c>
      <c r="C14" s="10">
        <v>2529358</v>
      </c>
      <c r="D14" s="10">
        <v>490047</v>
      </c>
    </row>
    <row r="15" spans="1:4" x14ac:dyDescent="0.2">
      <c r="A15" s="6" t="s">
        <v>71</v>
      </c>
      <c r="B15" s="7">
        <v>20</v>
      </c>
      <c r="C15" s="10">
        <f>C10-C11-C12-C13+C14</f>
        <v>6500935</v>
      </c>
      <c r="D15" s="10">
        <f>D10-D11-D12-D13+D14</f>
        <v>4309536</v>
      </c>
    </row>
    <row r="16" spans="1:4" x14ac:dyDescent="0.2">
      <c r="A16" s="6" t="s">
        <v>72</v>
      </c>
      <c r="B16" s="7">
        <v>21</v>
      </c>
      <c r="C16" s="10">
        <v>37233</v>
      </c>
      <c r="D16" s="10">
        <v>73625</v>
      </c>
    </row>
    <row r="17" spans="1:4" x14ac:dyDescent="0.2">
      <c r="A17" s="6" t="s">
        <v>73</v>
      </c>
      <c r="B17" s="7">
        <v>22</v>
      </c>
      <c r="C17" s="10"/>
      <c r="D17" s="10"/>
    </row>
    <row r="18" spans="1:4" ht="25.5" x14ac:dyDescent="0.2">
      <c r="A18" s="6" t="s">
        <v>74</v>
      </c>
      <c r="B18" s="7">
        <v>23</v>
      </c>
      <c r="C18" s="10"/>
      <c r="D18" s="10"/>
    </row>
    <row r="19" spans="1:4" x14ac:dyDescent="0.2">
      <c r="A19" s="6" t="s">
        <v>75</v>
      </c>
      <c r="B19" s="7">
        <v>24</v>
      </c>
      <c r="C19" s="10"/>
      <c r="D19" s="10"/>
    </row>
    <row r="20" spans="1:4" x14ac:dyDescent="0.2">
      <c r="A20" s="6" t="s">
        <v>76</v>
      </c>
      <c r="B20" s="7">
        <v>25</v>
      </c>
      <c r="C20" s="10"/>
      <c r="D20" s="10"/>
    </row>
    <row r="21" spans="1:4" x14ac:dyDescent="0.2">
      <c r="A21" s="6" t="s">
        <v>77</v>
      </c>
      <c r="B21" s="7">
        <v>100</v>
      </c>
      <c r="C21" s="10">
        <f>C15+C16-C17+C18+C19-C20</f>
        <v>6538168</v>
      </c>
      <c r="D21" s="10">
        <f>D15+D16-D17+D18+D19-D20</f>
        <v>4383161</v>
      </c>
    </row>
    <row r="22" spans="1:4" x14ac:dyDescent="0.2">
      <c r="A22" s="6" t="s">
        <v>78</v>
      </c>
      <c r="B22" s="7">
        <v>101</v>
      </c>
      <c r="C22" s="10">
        <v>1307634</v>
      </c>
      <c r="D22" s="10">
        <v>876632.00000000012</v>
      </c>
    </row>
    <row r="23" spans="1:4" ht="25.5" x14ac:dyDescent="0.2">
      <c r="A23" s="6" t="s">
        <v>79</v>
      </c>
      <c r="B23" s="7">
        <v>200</v>
      </c>
      <c r="C23" s="10">
        <f>C21-C22</f>
        <v>5230534</v>
      </c>
      <c r="D23" s="10">
        <f>D21-D22</f>
        <v>3506529</v>
      </c>
    </row>
    <row r="24" spans="1:4" ht="25.5" x14ac:dyDescent="0.2">
      <c r="A24" s="6" t="s">
        <v>80</v>
      </c>
      <c r="B24" s="7">
        <v>201</v>
      </c>
      <c r="C24" s="10"/>
      <c r="D24" s="10"/>
    </row>
    <row r="25" spans="1:4" x14ac:dyDescent="0.2">
      <c r="A25" s="6" t="s">
        <v>81</v>
      </c>
      <c r="B25" s="7">
        <v>300</v>
      </c>
      <c r="C25" s="10">
        <f>SUM(C23:C24)</f>
        <v>5230534</v>
      </c>
      <c r="D25" s="10">
        <f>SUM(D23:D24)</f>
        <v>3506529</v>
      </c>
    </row>
    <row r="26" spans="1:4" x14ac:dyDescent="0.2">
      <c r="A26" s="6" t="s">
        <v>82</v>
      </c>
      <c r="B26" s="7"/>
      <c r="C26" s="10"/>
      <c r="D26" s="10"/>
    </row>
    <row r="27" spans="1:4" x14ac:dyDescent="0.2">
      <c r="A27" s="6" t="s">
        <v>83</v>
      </c>
      <c r="B27" s="7"/>
      <c r="C27" s="10"/>
      <c r="D27" s="10"/>
    </row>
    <row r="28" spans="1:4" x14ac:dyDescent="0.2">
      <c r="A28" s="6" t="s">
        <v>84</v>
      </c>
      <c r="B28" s="7">
        <v>400</v>
      </c>
      <c r="C28" s="10"/>
      <c r="D28" s="10"/>
    </row>
    <row r="29" spans="1:4" x14ac:dyDescent="0.2">
      <c r="A29" s="6" t="s">
        <v>85</v>
      </c>
      <c r="B29" s="7"/>
      <c r="C29" s="10"/>
      <c r="D29" s="10"/>
    </row>
    <row r="30" spans="1:4" x14ac:dyDescent="0.2">
      <c r="A30" s="6" t="s">
        <v>86</v>
      </c>
      <c r="B30" s="7">
        <v>410</v>
      </c>
      <c r="C30" s="10"/>
      <c r="D30" s="10"/>
    </row>
    <row r="31" spans="1:4" x14ac:dyDescent="0.2">
      <c r="A31" s="6" t="s">
        <v>87</v>
      </c>
      <c r="B31" s="7">
        <v>411</v>
      </c>
      <c r="C31" s="10"/>
      <c r="D31" s="10"/>
    </row>
    <row r="32" spans="1:4" ht="38.25" x14ac:dyDescent="0.2">
      <c r="A32" s="6" t="s">
        <v>88</v>
      </c>
      <c r="B32" s="7">
        <v>412</v>
      </c>
      <c r="C32" s="10"/>
      <c r="D32" s="10"/>
    </row>
    <row r="33" spans="1:4" x14ac:dyDescent="0.2">
      <c r="A33" s="6" t="s">
        <v>89</v>
      </c>
      <c r="B33" s="7">
        <v>413</v>
      </c>
      <c r="C33" s="10"/>
      <c r="D33" s="10"/>
    </row>
    <row r="34" spans="1:4" ht="25.5" x14ac:dyDescent="0.2">
      <c r="A34" s="6" t="s">
        <v>90</v>
      </c>
      <c r="B34" s="7">
        <v>414</v>
      </c>
      <c r="C34" s="10"/>
      <c r="D34" s="10"/>
    </row>
    <row r="35" spans="1:4" x14ac:dyDescent="0.2">
      <c r="A35" s="6" t="s">
        <v>91</v>
      </c>
      <c r="B35" s="7">
        <v>415</v>
      </c>
      <c r="C35" s="10"/>
      <c r="D35" s="10"/>
    </row>
    <row r="36" spans="1:4" x14ac:dyDescent="0.2">
      <c r="A36" s="6" t="s">
        <v>92</v>
      </c>
      <c r="B36" s="7">
        <v>416</v>
      </c>
      <c r="C36" s="10"/>
      <c r="D36" s="10"/>
    </row>
    <row r="37" spans="1:4" x14ac:dyDescent="0.2">
      <c r="A37" s="6" t="s">
        <v>93</v>
      </c>
      <c r="B37" s="7">
        <v>417</v>
      </c>
      <c r="C37" s="10"/>
      <c r="D37" s="10"/>
    </row>
    <row r="38" spans="1:4" x14ac:dyDescent="0.2">
      <c r="A38" s="6" t="s">
        <v>94</v>
      </c>
      <c r="B38" s="7">
        <v>418</v>
      </c>
      <c r="C38" s="10"/>
      <c r="D38" s="10"/>
    </row>
    <row r="39" spans="1:4" x14ac:dyDescent="0.2">
      <c r="A39" s="6" t="s">
        <v>95</v>
      </c>
      <c r="B39" s="7">
        <v>419</v>
      </c>
      <c r="C39" s="10"/>
      <c r="D39" s="10"/>
    </row>
    <row r="40" spans="1:4" x14ac:dyDescent="0.2">
      <c r="A40" s="6" t="s">
        <v>96</v>
      </c>
      <c r="B40" s="7">
        <v>420</v>
      </c>
      <c r="C40" s="10"/>
      <c r="D40" s="10"/>
    </row>
    <row r="41" spans="1:4" x14ac:dyDescent="0.2">
      <c r="A41" s="6" t="s">
        <v>97</v>
      </c>
      <c r="B41" s="7">
        <v>500</v>
      </c>
      <c r="C41" s="10">
        <f>C25+C28</f>
        <v>5230534</v>
      </c>
      <c r="D41" s="10">
        <f>D25+D28</f>
        <v>3506529</v>
      </c>
    </row>
    <row r="42" spans="1:4" x14ac:dyDescent="0.2">
      <c r="A42" s="6" t="s">
        <v>98</v>
      </c>
      <c r="B42" s="7"/>
      <c r="C42" s="10"/>
      <c r="D42" s="10"/>
    </row>
    <row r="43" spans="1:4" x14ac:dyDescent="0.2">
      <c r="A43" s="6" t="s">
        <v>82</v>
      </c>
      <c r="B43" s="7"/>
      <c r="C43" s="10"/>
      <c r="D43" s="10"/>
    </row>
    <row r="44" spans="1:4" x14ac:dyDescent="0.2">
      <c r="A44" s="6" t="s">
        <v>99</v>
      </c>
      <c r="B44" s="7"/>
      <c r="C44" s="10"/>
      <c r="D44" s="10"/>
    </row>
    <row r="45" spans="1:4" x14ac:dyDescent="0.2">
      <c r="A45" s="6" t="s">
        <v>100</v>
      </c>
      <c r="B45" s="7">
        <v>600</v>
      </c>
      <c r="C45" s="10">
        <f>C48</f>
        <v>1137.0726086956522</v>
      </c>
      <c r="D45" s="10">
        <f>D48</f>
        <v>762.28891304347826</v>
      </c>
    </row>
    <row r="46" spans="1:4" x14ac:dyDescent="0.2">
      <c r="A46" s="6" t="s">
        <v>85</v>
      </c>
      <c r="B46" s="7"/>
      <c r="C46" s="10"/>
      <c r="D46" s="10"/>
    </row>
    <row r="47" spans="1:4" x14ac:dyDescent="0.2">
      <c r="A47" s="6" t="s">
        <v>101</v>
      </c>
      <c r="B47" s="7"/>
      <c r="C47" s="10"/>
      <c r="D47" s="10"/>
    </row>
    <row r="48" spans="1:4" x14ac:dyDescent="0.2">
      <c r="A48" s="6" t="s">
        <v>102</v>
      </c>
      <c r="B48" s="7"/>
      <c r="C48" s="10">
        <f>C41/4600000*1000</f>
        <v>1137.0726086956522</v>
      </c>
      <c r="D48" s="10">
        <f>D41/4600000*1000</f>
        <v>762.28891304347826</v>
      </c>
    </row>
    <row r="49" spans="1:4" x14ac:dyDescent="0.2">
      <c r="A49" s="6" t="s">
        <v>103</v>
      </c>
      <c r="B49" s="7"/>
      <c r="C49" s="10"/>
      <c r="D49" s="10"/>
    </row>
    <row r="50" spans="1:4" x14ac:dyDescent="0.2">
      <c r="A50" s="6" t="s">
        <v>104</v>
      </c>
      <c r="B50" s="7"/>
      <c r="C50" s="10"/>
      <c r="D50" s="10"/>
    </row>
    <row r="51" spans="1:4" x14ac:dyDescent="0.2">
      <c r="A51" s="6" t="s">
        <v>102</v>
      </c>
      <c r="B51" s="7"/>
      <c r="C51" s="10">
        <f>C48</f>
        <v>1137.0726086956522</v>
      </c>
      <c r="D51" s="10">
        <f>D48</f>
        <v>762.28891304347826</v>
      </c>
    </row>
    <row r="52" spans="1:4" x14ac:dyDescent="0.2">
      <c r="A52" s="6" t="s">
        <v>103</v>
      </c>
      <c r="B52" s="7"/>
      <c r="C52" s="10"/>
      <c r="D52" s="10"/>
    </row>
    <row r="53" spans="1:4" x14ac:dyDescent="0.2">
      <c r="A53" s="3"/>
      <c r="B53" s="4"/>
    </row>
    <row r="54" spans="1:4" ht="3.75" customHeight="1" x14ac:dyDescent="0.2"/>
    <row r="55" spans="1:4" x14ac:dyDescent="0.2">
      <c r="A55" s="1" t="str">
        <f>ОФП!A81</f>
        <v>Руководитель             Абзалилов А.З.                          ________________</v>
      </c>
    </row>
    <row r="56" spans="1:4" x14ac:dyDescent="0.2">
      <c r="A56" s="1" t="s">
        <v>105</v>
      </c>
    </row>
    <row r="58" spans="1:4" x14ac:dyDescent="0.2">
      <c r="A58" s="1" t="str">
        <f>ОФП!A84</f>
        <v>Главный бухгалтер    Садретдинов Т.Ш.                      ________________</v>
      </c>
    </row>
    <row r="59" spans="1:4" x14ac:dyDescent="0.2">
      <c r="A59" s="1" t="s">
        <v>106</v>
      </c>
    </row>
    <row r="60" spans="1:4" x14ac:dyDescent="0.2">
      <c r="A60" s="1" t="s">
        <v>60</v>
      </c>
    </row>
  </sheetData>
  <pageMargins left="1.4173228346456694" right="0.23622047244094491" top="0.74803149606299213" bottom="0.74803149606299213" header="0.31496062992125984" footer="0.31496062992125984"/>
  <pageSetup paperSize="9" scale="8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3" zoomScale="96" zoomScaleNormal="100" zoomScaleSheetLayoutView="96" workbookViewId="0">
      <selection activeCell="C44" sqref="C44"/>
    </sheetView>
  </sheetViews>
  <sheetFormatPr defaultRowHeight="12.75" x14ac:dyDescent="0.2"/>
  <cols>
    <col min="1" max="1" width="64.5703125" style="3" customWidth="1"/>
    <col min="2" max="2" width="9.140625" style="4"/>
    <col min="3" max="3" width="14.5703125" style="4" bestFit="1" customWidth="1"/>
    <col min="4" max="4" width="12.7109375" style="4" customWidth="1"/>
    <col min="5" max="6" width="9.140625" style="3"/>
    <col min="7" max="7" width="14.7109375" style="3" bestFit="1" customWidth="1"/>
    <col min="8" max="16384" width="9.140625" style="3"/>
  </cols>
  <sheetData>
    <row r="1" spans="1:4" x14ac:dyDescent="0.2">
      <c r="A1" s="3" t="str">
        <f>[1]баланс!A5</f>
        <v>Наименование организации АО "Конденсат"</v>
      </c>
    </row>
    <row r="2" spans="1:4" ht="7.5" customHeight="1" x14ac:dyDescent="0.2"/>
    <row r="3" spans="1:4" x14ac:dyDescent="0.2">
      <c r="A3" s="5" t="s">
        <v>121</v>
      </c>
    </row>
    <row r="4" spans="1:4" x14ac:dyDescent="0.2">
      <c r="A4" s="3" t="s">
        <v>197</v>
      </c>
    </row>
    <row r="5" spans="1:4" ht="7.5" customHeight="1" x14ac:dyDescent="0.2"/>
    <row r="6" spans="1:4" x14ac:dyDescent="0.2">
      <c r="A6" s="3" t="s">
        <v>122</v>
      </c>
    </row>
    <row r="7" spans="1:4" ht="38.25" x14ac:dyDescent="0.2">
      <c r="A7" s="6" t="s">
        <v>61</v>
      </c>
      <c r="B7" s="7" t="s">
        <v>2</v>
      </c>
      <c r="C7" s="7" t="s">
        <v>62</v>
      </c>
      <c r="D7" s="7" t="s">
        <v>63</v>
      </c>
    </row>
    <row r="8" spans="1:4" x14ac:dyDescent="0.2">
      <c r="A8" s="6" t="s">
        <v>123</v>
      </c>
      <c r="B8" s="7"/>
      <c r="C8" s="7"/>
      <c r="D8" s="7"/>
    </row>
    <row r="9" spans="1:4" x14ac:dyDescent="0.2">
      <c r="A9" s="6" t="s">
        <v>124</v>
      </c>
      <c r="B9" s="7">
        <v>10</v>
      </c>
      <c r="C9" s="10">
        <v>6538168</v>
      </c>
      <c r="D9" s="10">
        <v>4383161</v>
      </c>
    </row>
    <row r="10" spans="1:4" ht="25.5" x14ac:dyDescent="0.2">
      <c r="A10" s="6" t="s">
        <v>125</v>
      </c>
      <c r="B10" s="7">
        <v>11</v>
      </c>
      <c r="C10" s="10">
        <v>698579</v>
      </c>
      <c r="D10" s="10">
        <v>669748</v>
      </c>
    </row>
    <row r="11" spans="1:4" x14ac:dyDescent="0.2">
      <c r="A11" s="6" t="s">
        <v>126</v>
      </c>
      <c r="B11" s="7">
        <v>12</v>
      </c>
      <c r="C11" s="10"/>
      <c r="D11" s="10"/>
    </row>
    <row r="12" spans="1:4" x14ac:dyDescent="0.2">
      <c r="A12" s="6" t="s">
        <v>127</v>
      </c>
      <c r="B12" s="7">
        <v>13</v>
      </c>
      <c r="C12" s="10"/>
      <c r="D12" s="10"/>
    </row>
    <row r="13" spans="1:4" ht="38.25" x14ac:dyDescent="0.2">
      <c r="A13" s="6" t="s">
        <v>128</v>
      </c>
      <c r="B13" s="7">
        <v>14</v>
      </c>
      <c r="C13" s="10"/>
      <c r="D13" s="10"/>
    </row>
    <row r="14" spans="1:4" x14ac:dyDescent="0.2">
      <c r="A14" s="6" t="s">
        <v>129</v>
      </c>
      <c r="B14" s="7">
        <v>15</v>
      </c>
      <c r="C14" s="10"/>
      <c r="D14" s="10"/>
    </row>
    <row r="15" spans="1:4" x14ac:dyDescent="0.2">
      <c r="A15" s="6" t="s">
        <v>130</v>
      </c>
      <c r="B15" s="7">
        <v>16</v>
      </c>
      <c r="C15" s="10"/>
      <c r="D15" s="10"/>
    </row>
    <row r="16" spans="1:4" x14ac:dyDescent="0.2">
      <c r="A16" s="6" t="s">
        <v>131</v>
      </c>
      <c r="B16" s="7">
        <v>17</v>
      </c>
      <c r="C16" s="10"/>
      <c r="D16" s="10"/>
    </row>
    <row r="17" spans="1:4" ht="38.25" x14ac:dyDescent="0.2">
      <c r="A17" s="6" t="s">
        <v>132</v>
      </c>
      <c r="B17" s="7">
        <v>18</v>
      </c>
      <c r="C17" s="10"/>
      <c r="D17" s="10"/>
    </row>
    <row r="18" spans="1:4" x14ac:dyDescent="0.2">
      <c r="A18" s="6" t="s">
        <v>133</v>
      </c>
      <c r="B18" s="7">
        <v>19</v>
      </c>
      <c r="C18" s="10">
        <v>-37233</v>
      </c>
      <c r="D18" s="10">
        <v>-73625</v>
      </c>
    </row>
    <row r="19" spans="1:4" x14ac:dyDescent="0.2">
      <c r="A19" s="6" t="s">
        <v>38</v>
      </c>
      <c r="B19" s="7">
        <v>20</v>
      </c>
      <c r="C19" s="10"/>
      <c r="D19" s="10"/>
    </row>
    <row r="20" spans="1:4" x14ac:dyDescent="0.2">
      <c r="A20" s="6" t="s">
        <v>134</v>
      </c>
      <c r="B20" s="7">
        <v>21</v>
      </c>
      <c r="C20" s="10"/>
      <c r="D20" s="10"/>
    </row>
    <row r="21" spans="1:4" x14ac:dyDescent="0.2">
      <c r="A21" s="6" t="s">
        <v>135</v>
      </c>
      <c r="B21" s="7">
        <v>22</v>
      </c>
      <c r="C21" s="10"/>
      <c r="D21" s="10"/>
    </row>
    <row r="22" spans="1:4" x14ac:dyDescent="0.2">
      <c r="A22" s="6" t="s">
        <v>136</v>
      </c>
      <c r="B22" s="7">
        <v>23</v>
      </c>
      <c r="C22" s="10"/>
      <c r="D22" s="10"/>
    </row>
    <row r="23" spans="1:4" ht="25.5" x14ac:dyDescent="0.2">
      <c r="A23" s="6" t="s">
        <v>137</v>
      </c>
      <c r="B23" s="7">
        <v>24</v>
      </c>
      <c r="C23" s="10"/>
      <c r="D23" s="10"/>
    </row>
    <row r="24" spans="1:4" ht="25.5" x14ac:dyDescent="0.2">
      <c r="A24" s="6" t="s">
        <v>138</v>
      </c>
      <c r="B24" s="7">
        <v>25</v>
      </c>
      <c r="C24" s="10"/>
      <c r="D24" s="10"/>
    </row>
    <row r="25" spans="1:4" ht="25.5" x14ac:dyDescent="0.2">
      <c r="A25" s="6" t="s">
        <v>139</v>
      </c>
      <c r="B25" s="7">
        <v>30</v>
      </c>
      <c r="C25" s="10">
        <f>SUM(C10:C24)</f>
        <v>661346</v>
      </c>
      <c r="D25" s="10">
        <f>SUM(D10:D24)</f>
        <v>596123</v>
      </c>
    </row>
    <row r="26" spans="1:4" x14ac:dyDescent="0.2">
      <c r="A26" s="6" t="s">
        <v>140</v>
      </c>
      <c r="B26" s="7">
        <v>31</v>
      </c>
      <c r="C26" s="10">
        <v>-405697</v>
      </c>
      <c r="D26" s="10">
        <v>430468</v>
      </c>
    </row>
    <row r="27" spans="1:4" x14ac:dyDescent="0.2">
      <c r="A27" s="6" t="s">
        <v>141</v>
      </c>
      <c r="B27" s="7">
        <v>32</v>
      </c>
      <c r="C27" s="10"/>
      <c r="D27" s="10"/>
    </row>
    <row r="28" spans="1:4" x14ac:dyDescent="0.2">
      <c r="A28" s="6" t="s">
        <v>142</v>
      </c>
      <c r="B28" s="7">
        <v>33</v>
      </c>
      <c r="C28" s="10">
        <v>774253</v>
      </c>
      <c r="D28" s="10">
        <v>-4740894</v>
      </c>
    </row>
    <row r="29" spans="1:4" x14ac:dyDescent="0.2">
      <c r="A29" s="6" t="s">
        <v>143</v>
      </c>
      <c r="B29" s="7">
        <v>34</v>
      </c>
      <c r="C29" s="10">
        <v>336086</v>
      </c>
      <c r="D29" s="10">
        <v>-158147</v>
      </c>
    </row>
    <row r="30" spans="1:4" ht="25.5" x14ac:dyDescent="0.2">
      <c r="A30" s="6" t="s">
        <v>144</v>
      </c>
      <c r="B30" s="7">
        <v>35</v>
      </c>
      <c r="C30" s="10">
        <v>-19648</v>
      </c>
      <c r="D30" s="10">
        <v>28481</v>
      </c>
    </row>
    <row r="31" spans="1:4" x14ac:dyDescent="0.2">
      <c r="A31" s="6" t="s">
        <v>145</v>
      </c>
      <c r="B31" s="7">
        <v>36</v>
      </c>
      <c r="C31" s="10">
        <v>-37061</v>
      </c>
      <c r="D31" s="10">
        <v>18083</v>
      </c>
    </row>
    <row r="32" spans="1:4" ht="25.5" x14ac:dyDescent="0.2">
      <c r="A32" s="6" t="s">
        <v>146</v>
      </c>
      <c r="B32" s="7">
        <v>40</v>
      </c>
      <c r="C32" s="10">
        <f>SUM(C26:C31)</f>
        <v>647933</v>
      </c>
      <c r="D32" s="10">
        <f>SUM(D26:D31)</f>
        <v>-4422009</v>
      </c>
    </row>
    <row r="33" spans="1:7" x14ac:dyDescent="0.2">
      <c r="A33" s="6" t="s">
        <v>147</v>
      </c>
      <c r="B33" s="7">
        <v>41</v>
      </c>
      <c r="C33" s="10"/>
      <c r="D33" s="10"/>
    </row>
    <row r="34" spans="1:7" x14ac:dyDescent="0.2">
      <c r="A34" s="6" t="s">
        <v>148</v>
      </c>
      <c r="B34" s="7">
        <v>42</v>
      </c>
      <c r="C34" s="10">
        <v>-1307634</v>
      </c>
      <c r="D34" s="10">
        <v>-721896</v>
      </c>
    </row>
    <row r="35" spans="1:7" ht="25.5" x14ac:dyDescent="0.2">
      <c r="A35" s="6" t="s">
        <v>149</v>
      </c>
      <c r="B35" s="7">
        <v>100</v>
      </c>
      <c r="C35" s="10">
        <f>C9+C25+C32+C33+C34</f>
        <v>6539813</v>
      </c>
      <c r="D35" s="10">
        <f>D9+D25+D32+D33+D34</f>
        <v>-164621</v>
      </c>
    </row>
    <row r="36" spans="1:7" x14ac:dyDescent="0.2">
      <c r="A36" s="6" t="s">
        <v>150</v>
      </c>
      <c r="B36" s="7">
        <v>200</v>
      </c>
      <c r="C36" s="10">
        <v>-6682021</v>
      </c>
      <c r="D36" s="10">
        <v>-4127813</v>
      </c>
    </row>
    <row r="37" spans="1:7" x14ac:dyDescent="0.2">
      <c r="A37" s="6" t="s">
        <v>151</v>
      </c>
      <c r="B37" s="7">
        <v>300</v>
      </c>
      <c r="C37" s="10">
        <v>-1140449</v>
      </c>
      <c r="D37" s="10">
        <v>-638489</v>
      </c>
    </row>
    <row r="38" spans="1:7" x14ac:dyDescent="0.2">
      <c r="A38" s="6" t="s">
        <v>152</v>
      </c>
      <c r="B38" s="7">
        <v>400</v>
      </c>
      <c r="C38" s="10"/>
      <c r="D38" s="10"/>
    </row>
    <row r="39" spans="1:7" ht="25.5" x14ac:dyDescent="0.2">
      <c r="A39" s="6" t="s">
        <v>153</v>
      </c>
      <c r="B39" s="7">
        <v>500</v>
      </c>
      <c r="C39" s="10">
        <f>SUM(C35:C38)</f>
        <v>-1282657</v>
      </c>
      <c r="D39" s="10">
        <f>SUM(D35:D38)</f>
        <v>-4930923</v>
      </c>
    </row>
    <row r="40" spans="1:7" x14ac:dyDescent="0.2">
      <c r="A40" s="6" t="s">
        <v>154</v>
      </c>
      <c r="B40" s="7">
        <v>600</v>
      </c>
      <c r="C40" s="10">
        <v>5543229</v>
      </c>
      <c r="D40" s="10">
        <v>6961474</v>
      </c>
    </row>
    <row r="41" spans="1:7" x14ac:dyDescent="0.2">
      <c r="A41" s="6" t="s">
        <v>155</v>
      </c>
      <c r="B41" s="7">
        <v>700</v>
      </c>
      <c r="C41" s="10">
        <f>SUM(C39:C40)</f>
        <v>4260572</v>
      </c>
      <c r="D41" s="10">
        <f>SUM(D39:D40)</f>
        <v>2030551</v>
      </c>
      <c r="G41" s="17"/>
    </row>
    <row r="44" spans="1:7" ht="25.5" x14ac:dyDescent="0.2">
      <c r="A44" s="3" t="str">
        <f>[1]баланс!A82</f>
        <v>Руководитель             Абзалилов А.З.                          ________________</v>
      </c>
      <c r="C44" s="18"/>
      <c r="G44" s="17"/>
    </row>
    <row r="45" spans="1:7" x14ac:dyDescent="0.2">
      <c r="A45" s="3" t="s">
        <v>156</v>
      </c>
    </row>
    <row r="47" spans="1:7" ht="25.5" x14ac:dyDescent="0.2">
      <c r="A47" s="3" t="str">
        <f>[1]баланс!A85</f>
        <v>Главный бухгалтер    Садретдинов Т.Ш.                      ________________</v>
      </c>
    </row>
    <row r="48" spans="1:7" x14ac:dyDescent="0.2">
      <c r="A48" s="3" t="s">
        <v>157</v>
      </c>
    </row>
    <row r="49" spans="1:1" x14ac:dyDescent="0.2">
      <c r="A49" s="3" t="s">
        <v>60</v>
      </c>
    </row>
  </sheetData>
  <pageMargins left="0.7" right="0.7" top="0.75" bottom="0.75" header="0.3" footer="0.3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view="pageBreakPreview" topLeftCell="A34" zoomScale="95" zoomScaleNormal="100" zoomScaleSheetLayoutView="95" workbookViewId="0">
      <selection activeCell="A52" sqref="A52"/>
    </sheetView>
  </sheetViews>
  <sheetFormatPr defaultRowHeight="12.75" x14ac:dyDescent="0.2"/>
  <cols>
    <col min="1" max="1" width="78.42578125" style="3" customWidth="1"/>
    <col min="2" max="2" width="6.5703125" style="4" bestFit="1" customWidth="1"/>
    <col min="3" max="3" width="14.140625" style="4" customWidth="1"/>
    <col min="4" max="4" width="9.140625" style="4"/>
    <col min="5" max="5" width="13.7109375" style="4" customWidth="1"/>
    <col min="6" max="6" width="9.140625" style="4"/>
    <col min="7" max="7" width="13.7109375" style="4" customWidth="1"/>
    <col min="8" max="8" width="18.5703125" style="4" customWidth="1"/>
    <col min="9" max="9" width="15.7109375" style="4" bestFit="1" customWidth="1"/>
    <col min="10" max="16384" width="9.140625" style="3"/>
  </cols>
  <sheetData>
    <row r="1" spans="1:9" x14ac:dyDescent="0.2">
      <c r="A1" s="3" t="str">
        <f>[1]баланс!A5</f>
        <v>Наименование организации АО "Конденсат"</v>
      </c>
    </row>
    <row r="2" spans="1:9" ht="6" customHeight="1" x14ac:dyDescent="0.2"/>
    <row r="3" spans="1:9" x14ac:dyDescent="0.2">
      <c r="A3" s="5" t="s">
        <v>195</v>
      </c>
    </row>
    <row r="4" spans="1:9" x14ac:dyDescent="0.2">
      <c r="A4" s="3" t="s">
        <v>197</v>
      </c>
    </row>
    <row r="5" spans="1:9" ht="6" customHeight="1" x14ac:dyDescent="0.2"/>
    <row r="6" spans="1:9" x14ac:dyDescent="0.2">
      <c r="A6" s="3" t="s">
        <v>0</v>
      </c>
    </row>
    <row r="7" spans="1:9" x14ac:dyDescent="0.2">
      <c r="A7" s="20" t="s">
        <v>158</v>
      </c>
      <c r="B7" s="20" t="s">
        <v>2</v>
      </c>
      <c r="C7" s="20" t="s">
        <v>159</v>
      </c>
      <c r="D7" s="20"/>
      <c r="E7" s="20"/>
      <c r="F7" s="20"/>
      <c r="G7" s="20"/>
      <c r="H7" s="20" t="s">
        <v>56</v>
      </c>
      <c r="I7" s="20" t="s">
        <v>160</v>
      </c>
    </row>
    <row r="8" spans="1:9" ht="51" x14ac:dyDescent="0.2">
      <c r="A8" s="20"/>
      <c r="B8" s="20"/>
      <c r="C8" s="7" t="s">
        <v>50</v>
      </c>
      <c r="D8" s="7" t="s">
        <v>51</v>
      </c>
      <c r="E8" s="7" t="s">
        <v>52</v>
      </c>
      <c r="F8" s="7" t="s">
        <v>53</v>
      </c>
      <c r="G8" s="7" t="s">
        <v>161</v>
      </c>
      <c r="H8" s="20"/>
      <c r="I8" s="20"/>
    </row>
    <row r="9" spans="1:9" x14ac:dyDescent="0.2">
      <c r="A9" s="6" t="s">
        <v>162</v>
      </c>
      <c r="B9" s="7">
        <v>10</v>
      </c>
      <c r="C9" s="10">
        <v>46000</v>
      </c>
      <c r="D9" s="10"/>
      <c r="E9" s="10"/>
      <c r="F9" s="10"/>
      <c r="G9" s="10">
        <v>24409978</v>
      </c>
      <c r="H9" s="10"/>
      <c r="I9" s="10">
        <f>SUM(C9:H9)</f>
        <v>24455978</v>
      </c>
    </row>
    <row r="10" spans="1:9" x14ac:dyDescent="0.2">
      <c r="A10" s="6" t="s">
        <v>163</v>
      </c>
      <c r="B10" s="7">
        <v>11</v>
      </c>
      <c r="C10" s="10"/>
      <c r="D10" s="10"/>
      <c r="E10" s="10"/>
      <c r="F10" s="10"/>
      <c r="G10" s="10"/>
      <c r="H10" s="10"/>
      <c r="I10" s="10">
        <f t="shared" ref="I10:I70" si="0">SUM(C10:H10)</f>
        <v>0</v>
      </c>
    </row>
    <row r="11" spans="1:9" x14ac:dyDescent="0.2">
      <c r="A11" s="6" t="s">
        <v>164</v>
      </c>
      <c r="B11" s="7">
        <v>100</v>
      </c>
      <c r="C11" s="10">
        <f>SUM(C9:C10)</f>
        <v>46000</v>
      </c>
      <c r="D11" s="10">
        <f t="shared" ref="D11:H11" si="1">SUM(D9:D10)</f>
        <v>0</v>
      </c>
      <c r="E11" s="10">
        <f t="shared" si="1"/>
        <v>0</v>
      </c>
      <c r="F11" s="10">
        <f t="shared" si="1"/>
        <v>0</v>
      </c>
      <c r="G11" s="10">
        <f t="shared" si="1"/>
        <v>24409978</v>
      </c>
      <c r="H11" s="10">
        <f t="shared" si="1"/>
        <v>0</v>
      </c>
      <c r="I11" s="10">
        <f t="shared" si="0"/>
        <v>24455978</v>
      </c>
    </row>
    <row r="12" spans="1:9" x14ac:dyDescent="0.2">
      <c r="A12" s="6" t="s">
        <v>165</v>
      </c>
      <c r="B12" s="7">
        <v>200</v>
      </c>
      <c r="C12" s="10"/>
      <c r="D12" s="10"/>
      <c r="E12" s="10"/>
      <c r="F12" s="10"/>
      <c r="G12" s="10">
        <f>G13+G14</f>
        <v>3506529</v>
      </c>
      <c r="H12" s="10"/>
      <c r="I12" s="10">
        <f t="shared" si="0"/>
        <v>3506529</v>
      </c>
    </row>
    <row r="13" spans="1:9" x14ac:dyDescent="0.2">
      <c r="A13" s="6" t="s">
        <v>166</v>
      </c>
      <c r="B13" s="7">
        <v>210</v>
      </c>
      <c r="C13" s="10"/>
      <c r="D13" s="10"/>
      <c r="E13" s="10"/>
      <c r="F13" s="10"/>
      <c r="G13" s="10">
        <v>3506529</v>
      </c>
      <c r="H13" s="10"/>
      <c r="I13" s="10">
        <f t="shared" si="0"/>
        <v>3506529</v>
      </c>
    </row>
    <row r="14" spans="1:9" x14ac:dyDescent="0.2">
      <c r="A14" s="6" t="s">
        <v>167</v>
      </c>
      <c r="B14" s="7">
        <v>220</v>
      </c>
      <c r="C14" s="10"/>
      <c r="D14" s="10"/>
      <c r="E14" s="10"/>
      <c r="F14" s="10"/>
      <c r="G14" s="10"/>
      <c r="H14" s="10"/>
      <c r="I14" s="10">
        <f t="shared" si="0"/>
        <v>0</v>
      </c>
    </row>
    <row r="15" spans="1:9" x14ac:dyDescent="0.2">
      <c r="A15" s="6" t="s">
        <v>85</v>
      </c>
      <c r="B15" s="7"/>
      <c r="C15" s="10"/>
      <c r="D15" s="10"/>
      <c r="E15" s="10"/>
      <c r="F15" s="10"/>
      <c r="G15" s="10"/>
      <c r="H15" s="10"/>
      <c r="I15" s="10">
        <f t="shared" si="0"/>
        <v>0</v>
      </c>
    </row>
    <row r="16" spans="1:9" x14ac:dyDescent="0.2">
      <c r="A16" s="6" t="s">
        <v>168</v>
      </c>
      <c r="B16" s="7">
        <v>221</v>
      </c>
      <c r="C16" s="10"/>
      <c r="D16" s="10"/>
      <c r="E16" s="10"/>
      <c r="F16" s="10"/>
      <c r="G16" s="10"/>
      <c r="H16" s="10"/>
      <c r="I16" s="10">
        <f t="shared" si="0"/>
        <v>0</v>
      </c>
    </row>
    <row r="17" spans="1:9" ht="25.5" x14ac:dyDescent="0.2">
      <c r="A17" s="6" t="s">
        <v>169</v>
      </c>
      <c r="B17" s="7">
        <v>222</v>
      </c>
      <c r="C17" s="10"/>
      <c r="D17" s="10"/>
      <c r="E17" s="10"/>
      <c r="F17" s="10"/>
      <c r="G17" s="10"/>
      <c r="H17" s="10"/>
      <c r="I17" s="10">
        <f t="shared" si="0"/>
        <v>0</v>
      </c>
    </row>
    <row r="18" spans="1:9" ht="25.5" x14ac:dyDescent="0.2">
      <c r="A18" s="6" t="s">
        <v>170</v>
      </c>
      <c r="B18" s="7">
        <v>223</v>
      </c>
      <c r="C18" s="10"/>
      <c r="D18" s="10"/>
      <c r="E18" s="10"/>
      <c r="F18" s="10"/>
      <c r="G18" s="10"/>
      <c r="H18" s="10"/>
      <c r="I18" s="10">
        <f t="shared" si="0"/>
        <v>0</v>
      </c>
    </row>
    <row r="19" spans="1:9" ht="25.5" x14ac:dyDescent="0.2">
      <c r="A19" s="6" t="s">
        <v>88</v>
      </c>
      <c r="B19" s="7">
        <v>224</v>
      </c>
      <c r="C19" s="10"/>
      <c r="D19" s="10"/>
      <c r="E19" s="10"/>
      <c r="F19" s="10"/>
      <c r="G19" s="10"/>
      <c r="H19" s="10"/>
      <c r="I19" s="10">
        <f t="shared" si="0"/>
        <v>0</v>
      </c>
    </row>
    <row r="20" spans="1:9" x14ac:dyDescent="0.2">
      <c r="A20" s="6" t="s">
        <v>89</v>
      </c>
      <c r="B20" s="7">
        <v>225</v>
      </c>
      <c r="C20" s="10"/>
      <c r="D20" s="10"/>
      <c r="E20" s="10"/>
      <c r="F20" s="10"/>
      <c r="G20" s="10"/>
      <c r="H20" s="10"/>
      <c r="I20" s="10">
        <f t="shared" si="0"/>
        <v>0</v>
      </c>
    </row>
    <row r="21" spans="1:9" ht="25.5" x14ac:dyDescent="0.2">
      <c r="A21" s="6" t="s">
        <v>90</v>
      </c>
      <c r="B21" s="7">
        <v>226</v>
      </c>
      <c r="C21" s="10"/>
      <c r="D21" s="10"/>
      <c r="E21" s="10"/>
      <c r="F21" s="10"/>
      <c r="G21" s="10"/>
      <c r="H21" s="10"/>
      <c r="I21" s="10">
        <f t="shared" si="0"/>
        <v>0</v>
      </c>
    </row>
    <row r="22" spans="1:9" x14ac:dyDescent="0.2">
      <c r="A22" s="6" t="s">
        <v>171</v>
      </c>
      <c r="B22" s="7">
        <v>227</v>
      </c>
      <c r="C22" s="10"/>
      <c r="D22" s="10"/>
      <c r="E22" s="10"/>
      <c r="F22" s="10"/>
      <c r="G22" s="10"/>
      <c r="H22" s="10"/>
      <c r="I22" s="10">
        <f t="shared" si="0"/>
        <v>0</v>
      </c>
    </row>
    <row r="23" spans="1:9" x14ac:dyDescent="0.2">
      <c r="A23" s="6" t="s">
        <v>92</v>
      </c>
      <c r="B23" s="7">
        <v>228</v>
      </c>
      <c r="C23" s="10"/>
      <c r="D23" s="10"/>
      <c r="E23" s="10"/>
      <c r="F23" s="10"/>
      <c r="G23" s="10"/>
      <c r="H23" s="10"/>
      <c r="I23" s="10">
        <f t="shared" si="0"/>
        <v>0</v>
      </c>
    </row>
    <row r="24" spans="1:9" x14ac:dyDescent="0.2">
      <c r="A24" s="6" t="s">
        <v>93</v>
      </c>
      <c r="B24" s="7">
        <v>229</v>
      </c>
      <c r="C24" s="10"/>
      <c r="D24" s="10"/>
      <c r="E24" s="10"/>
      <c r="F24" s="10"/>
      <c r="G24" s="10"/>
      <c r="H24" s="10"/>
      <c r="I24" s="10">
        <f t="shared" si="0"/>
        <v>0</v>
      </c>
    </row>
    <row r="25" spans="1:9" x14ac:dyDescent="0.2">
      <c r="A25" s="6" t="s">
        <v>172</v>
      </c>
      <c r="B25" s="7">
        <v>300</v>
      </c>
      <c r="C25" s="10"/>
      <c r="D25" s="10"/>
      <c r="E25" s="10"/>
      <c r="F25" s="10"/>
      <c r="G25" s="10">
        <f>SUM(G27:G39)</f>
        <v>-805000</v>
      </c>
      <c r="H25" s="10"/>
      <c r="I25" s="10">
        <f t="shared" si="0"/>
        <v>-805000</v>
      </c>
    </row>
    <row r="26" spans="1:9" x14ac:dyDescent="0.2">
      <c r="A26" s="6" t="s">
        <v>85</v>
      </c>
      <c r="B26" s="7"/>
      <c r="C26" s="10"/>
      <c r="D26" s="10"/>
      <c r="E26" s="10"/>
      <c r="F26" s="10"/>
      <c r="G26" s="10"/>
      <c r="H26" s="10"/>
      <c r="I26" s="10">
        <f t="shared" si="0"/>
        <v>0</v>
      </c>
    </row>
    <row r="27" spans="1:9" x14ac:dyDescent="0.2">
      <c r="A27" s="6" t="s">
        <v>173</v>
      </c>
      <c r="B27" s="7">
        <v>310</v>
      </c>
      <c r="C27" s="10"/>
      <c r="D27" s="10"/>
      <c r="E27" s="10"/>
      <c r="F27" s="10"/>
      <c r="G27" s="10"/>
      <c r="H27" s="10"/>
      <c r="I27" s="10">
        <f t="shared" si="0"/>
        <v>0</v>
      </c>
    </row>
    <row r="28" spans="1:9" x14ac:dyDescent="0.2">
      <c r="A28" s="6" t="s">
        <v>85</v>
      </c>
      <c r="B28" s="7"/>
      <c r="C28" s="10"/>
      <c r="D28" s="10"/>
      <c r="E28" s="10"/>
      <c r="F28" s="10"/>
      <c r="G28" s="10"/>
      <c r="H28" s="10"/>
      <c r="I28" s="10">
        <f t="shared" si="0"/>
        <v>0</v>
      </c>
    </row>
    <row r="29" spans="1:9" x14ac:dyDescent="0.2">
      <c r="A29" s="6" t="s">
        <v>174</v>
      </c>
      <c r="B29" s="7"/>
      <c r="C29" s="10"/>
      <c r="D29" s="10"/>
      <c r="E29" s="10"/>
      <c r="F29" s="10"/>
      <c r="G29" s="10"/>
      <c r="H29" s="10"/>
      <c r="I29" s="10">
        <f t="shared" si="0"/>
        <v>0</v>
      </c>
    </row>
    <row r="30" spans="1:9" x14ac:dyDescent="0.2">
      <c r="A30" s="6" t="s">
        <v>175</v>
      </c>
      <c r="B30" s="7"/>
      <c r="C30" s="10"/>
      <c r="D30" s="10"/>
      <c r="E30" s="10"/>
      <c r="F30" s="10"/>
      <c r="G30" s="10"/>
      <c r="H30" s="10"/>
      <c r="I30" s="10">
        <f t="shared" si="0"/>
        <v>0</v>
      </c>
    </row>
    <row r="31" spans="1:9" x14ac:dyDescent="0.2">
      <c r="A31" s="6" t="s">
        <v>176</v>
      </c>
      <c r="B31" s="7"/>
      <c r="C31" s="10"/>
      <c r="D31" s="10"/>
      <c r="E31" s="10"/>
      <c r="F31" s="10"/>
      <c r="G31" s="10"/>
      <c r="H31" s="10"/>
      <c r="I31" s="10">
        <f t="shared" si="0"/>
        <v>0</v>
      </c>
    </row>
    <row r="32" spans="1:9" x14ac:dyDescent="0.2">
      <c r="A32" s="6" t="s">
        <v>177</v>
      </c>
      <c r="B32" s="7">
        <v>311</v>
      </c>
      <c r="C32" s="10"/>
      <c r="D32" s="10"/>
      <c r="E32" s="10"/>
      <c r="F32" s="10"/>
      <c r="G32" s="10"/>
      <c r="H32" s="10"/>
      <c r="I32" s="10">
        <f t="shared" si="0"/>
        <v>0</v>
      </c>
    </row>
    <row r="33" spans="1:9" x14ac:dyDescent="0.2">
      <c r="A33" s="6" t="s">
        <v>178</v>
      </c>
      <c r="B33" s="7">
        <v>312</v>
      </c>
      <c r="C33" s="10"/>
      <c r="D33" s="10"/>
      <c r="E33" s="10"/>
      <c r="F33" s="10"/>
      <c r="G33" s="10"/>
      <c r="H33" s="10"/>
      <c r="I33" s="10">
        <f t="shared" si="0"/>
        <v>0</v>
      </c>
    </row>
    <row r="34" spans="1:9" x14ac:dyDescent="0.2">
      <c r="A34" s="6" t="s">
        <v>179</v>
      </c>
      <c r="B34" s="7">
        <v>313</v>
      </c>
      <c r="C34" s="10"/>
      <c r="D34" s="10"/>
      <c r="E34" s="10"/>
      <c r="F34" s="10"/>
      <c r="G34" s="10"/>
      <c r="H34" s="10"/>
      <c r="I34" s="10">
        <f t="shared" si="0"/>
        <v>0</v>
      </c>
    </row>
    <row r="35" spans="1:9" x14ac:dyDescent="0.2">
      <c r="A35" s="6" t="s">
        <v>180</v>
      </c>
      <c r="B35" s="7">
        <v>314</v>
      </c>
      <c r="C35" s="10"/>
      <c r="D35" s="10"/>
      <c r="E35" s="10"/>
      <c r="F35" s="10"/>
      <c r="G35" s="10"/>
      <c r="H35" s="10"/>
      <c r="I35" s="10">
        <f t="shared" si="0"/>
        <v>0</v>
      </c>
    </row>
    <row r="36" spans="1:9" x14ac:dyDescent="0.2">
      <c r="A36" s="6" t="s">
        <v>181</v>
      </c>
      <c r="B36" s="7">
        <v>315</v>
      </c>
      <c r="C36" s="10"/>
      <c r="D36" s="10"/>
      <c r="E36" s="10"/>
      <c r="F36" s="10"/>
      <c r="G36" s="10">
        <v>-805000</v>
      </c>
      <c r="H36" s="10"/>
      <c r="I36" s="10">
        <f t="shared" si="0"/>
        <v>-805000</v>
      </c>
    </row>
    <row r="37" spans="1:9" x14ac:dyDescent="0.2">
      <c r="A37" s="6" t="s">
        <v>182</v>
      </c>
      <c r="B37" s="7">
        <v>316</v>
      </c>
      <c r="C37" s="10"/>
      <c r="D37" s="10"/>
      <c r="E37" s="10"/>
      <c r="F37" s="10"/>
      <c r="G37" s="10"/>
      <c r="H37" s="10"/>
      <c r="I37" s="10">
        <f t="shared" si="0"/>
        <v>0</v>
      </c>
    </row>
    <row r="38" spans="1:9" x14ac:dyDescent="0.2">
      <c r="A38" s="6" t="s">
        <v>183</v>
      </c>
      <c r="B38" s="7">
        <v>317</v>
      </c>
      <c r="C38" s="10"/>
      <c r="D38" s="10"/>
      <c r="E38" s="10"/>
      <c r="F38" s="10"/>
      <c r="G38" s="10"/>
      <c r="H38" s="10"/>
      <c r="I38" s="10">
        <f>SUM(C38:H38)</f>
        <v>0</v>
      </c>
    </row>
    <row r="39" spans="1:9" ht="25.5" x14ac:dyDescent="0.2">
      <c r="A39" s="6" t="s">
        <v>184</v>
      </c>
      <c r="B39" s="7">
        <v>318</v>
      </c>
      <c r="C39" s="10"/>
      <c r="D39" s="10"/>
      <c r="E39" s="10"/>
      <c r="F39" s="10"/>
      <c r="G39" s="10"/>
      <c r="H39" s="10"/>
      <c r="I39" s="10">
        <f t="shared" si="0"/>
        <v>0</v>
      </c>
    </row>
    <row r="40" spans="1:9" x14ac:dyDescent="0.2">
      <c r="A40" s="6" t="s">
        <v>185</v>
      </c>
      <c r="B40" s="7">
        <v>400</v>
      </c>
      <c r="C40" s="10">
        <f>C11+C12+C25</f>
        <v>46000</v>
      </c>
      <c r="D40" s="10">
        <f t="shared" ref="D40:H40" si="2">D11+D12+D25</f>
        <v>0</v>
      </c>
      <c r="E40" s="10">
        <f t="shared" si="2"/>
        <v>0</v>
      </c>
      <c r="F40" s="10">
        <f t="shared" si="2"/>
        <v>0</v>
      </c>
      <c r="G40" s="10">
        <v>27465554</v>
      </c>
      <c r="H40" s="10">
        <f t="shared" si="2"/>
        <v>0</v>
      </c>
      <c r="I40" s="10">
        <f t="shared" si="0"/>
        <v>27511554</v>
      </c>
    </row>
    <row r="41" spans="1:9" x14ac:dyDescent="0.2">
      <c r="A41" s="6" t="s">
        <v>163</v>
      </c>
      <c r="B41" s="7">
        <v>401</v>
      </c>
      <c r="C41" s="10"/>
      <c r="D41" s="10"/>
      <c r="E41" s="10"/>
      <c r="F41" s="10"/>
      <c r="G41" s="10"/>
      <c r="H41" s="10"/>
      <c r="I41" s="10">
        <f t="shared" si="0"/>
        <v>0</v>
      </c>
    </row>
    <row r="42" spans="1:9" x14ac:dyDescent="0.2">
      <c r="A42" s="6" t="s">
        <v>186</v>
      </c>
      <c r="B42" s="7">
        <v>500</v>
      </c>
      <c r="C42" s="10">
        <f>C40+C41</f>
        <v>46000</v>
      </c>
      <c r="D42" s="10">
        <f t="shared" ref="D42:H42" si="3">D40+D41</f>
        <v>0</v>
      </c>
      <c r="E42" s="10">
        <f t="shared" si="3"/>
        <v>0</v>
      </c>
      <c r="F42" s="10">
        <f t="shared" si="3"/>
        <v>0</v>
      </c>
      <c r="G42" s="10">
        <f t="shared" si="3"/>
        <v>27465554</v>
      </c>
      <c r="H42" s="10">
        <f t="shared" si="3"/>
        <v>0</v>
      </c>
      <c r="I42" s="10">
        <f t="shared" si="0"/>
        <v>27511554</v>
      </c>
    </row>
    <row r="43" spans="1:9" x14ac:dyDescent="0.2">
      <c r="A43" s="6" t="s">
        <v>187</v>
      </c>
      <c r="B43" s="7">
        <v>600</v>
      </c>
      <c r="C43" s="10"/>
      <c r="D43" s="10"/>
      <c r="E43" s="10"/>
      <c r="F43" s="10"/>
      <c r="G43" s="10">
        <f>G44+G45</f>
        <v>5230534</v>
      </c>
      <c r="H43" s="10"/>
      <c r="I43" s="10">
        <f t="shared" si="0"/>
        <v>5230534</v>
      </c>
    </row>
    <row r="44" spans="1:9" x14ac:dyDescent="0.2">
      <c r="A44" s="6" t="s">
        <v>166</v>
      </c>
      <c r="B44" s="7">
        <v>610</v>
      </c>
      <c r="C44" s="10"/>
      <c r="D44" s="10"/>
      <c r="E44" s="10"/>
      <c r="F44" s="10"/>
      <c r="G44" s="10">
        <v>5230534</v>
      </c>
      <c r="H44" s="10"/>
      <c r="I44" s="10">
        <f t="shared" si="0"/>
        <v>5230534</v>
      </c>
    </row>
    <row r="45" spans="1:9" x14ac:dyDescent="0.2">
      <c r="A45" s="6" t="s">
        <v>188</v>
      </c>
      <c r="B45" s="7">
        <v>620</v>
      </c>
      <c r="C45" s="10"/>
      <c r="D45" s="10"/>
      <c r="E45" s="10"/>
      <c r="F45" s="10"/>
      <c r="G45" s="10">
        <f>SUM(G47:G55)</f>
        <v>0</v>
      </c>
      <c r="H45" s="10"/>
      <c r="I45" s="10">
        <f t="shared" si="0"/>
        <v>0</v>
      </c>
    </row>
    <row r="46" spans="1:9" x14ac:dyDescent="0.2">
      <c r="A46" s="6" t="s">
        <v>85</v>
      </c>
      <c r="B46" s="7"/>
      <c r="C46" s="10"/>
      <c r="D46" s="10"/>
      <c r="E46" s="10"/>
      <c r="F46" s="10"/>
      <c r="G46" s="10"/>
      <c r="H46" s="10"/>
      <c r="I46" s="10">
        <f t="shared" si="0"/>
        <v>0</v>
      </c>
    </row>
    <row r="47" spans="1:9" x14ac:dyDescent="0.2">
      <c r="A47" s="6" t="s">
        <v>168</v>
      </c>
      <c r="B47" s="7">
        <v>621</v>
      </c>
      <c r="C47" s="10"/>
      <c r="D47" s="10"/>
      <c r="E47" s="10"/>
      <c r="F47" s="10"/>
      <c r="G47" s="10"/>
      <c r="H47" s="10"/>
      <c r="I47" s="10">
        <f t="shared" si="0"/>
        <v>0</v>
      </c>
    </row>
    <row r="48" spans="1:9" ht="25.5" x14ac:dyDescent="0.2">
      <c r="A48" s="6" t="s">
        <v>169</v>
      </c>
      <c r="B48" s="7">
        <v>622</v>
      </c>
      <c r="C48" s="10"/>
      <c r="D48" s="10"/>
      <c r="E48" s="10"/>
      <c r="F48" s="10"/>
      <c r="G48" s="10"/>
      <c r="H48" s="10"/>
      <c r="I48" s="10">
        <f t="shared" si="0"/>
        <v>0</v>
      </c>
    </row>
    <row r="49" spans="1:9" ht="25.5" x14ac:dyDescent="0.2">
      <c r="A49" s="6" t="s">
        <v>170</v>
      </c>
      <c r="B49" s="7">
        <v>623</v>
      </c>
      <c r="C49" s="10"/>
      <c r="D49" s="10"/>
      <c r="E49" s="10"/>
      <c r="F49" s="10"/>
      <c r="G49" s="10"/>
      <c r="H49" s="10"/>
      <c r="I49" s="10">
        <f t="shared" si="0"/>
        <v>0</v>
      </c>
    </row>
    <row r="50" spans="1:9" ht="25.5" x14ac:dyDescent="0.2">
      <c r="A50" s="6" t="s">
        <v>88</v>
      </c>
      <c r="B50" s="7">
        <v>624</v>
      </c>
      <c r="C50" s="10"/>
      <c r="D50" s="10"/>
      <c r="E50" s="10"/>
      <c r="F50" s="10"/>
      <c r="G50" s="10"/>
      <c r="H50" s="10"/>
      <c r="I50" s="10">
        <f t="shared" si="0"/>
        <v>0</v>
      </c>
    </row>
    <row r="51" spans="1:9" x14ac:dyDescent="0.2">
      <c r="A51" s="6" t="s">
        <v>89</v>
      </c>
      <c r="B51" s="7">
        <v>625</v>
      </c>
      <c r="C51" s="10"/>
      <c r="D51" s="10"/>
      <c r="E51" s="10"/>
      <c r="F51" s="10"/>
      <c r="G51" s="10"/>
      <c r="H51" s="10"/>
      <c r="I51" s="10">
        <f t="shared" si="0"/>
        <v>0</v>
      </c>
    </row>
    <row r="52" spans="1:9" ht="25.5" x14ac:dyDescent="0.2">
      <c r="A52" s="6" t="s">
        <v>189</v>
      </c>
      <c r="B52" s="7">
        <v>626</v>
      </c>
      <c r="C52" s="10"/>
      <c r="D52" s="10"/>
      <c r="E52" s="10"/>
      <c r="F52" s="10"/>
      <c r="G52" s="10"/>
      <c r="H52" s="10"/>
      <c r="I52" s="10">
        <f t="shared" si="0"/>
        <v>0</v>
      </c>
    </row>
    <row r="53" spans="1:9" x14ac:dyDescent="0.2">
      <c r="A53" s="6" t="s">
        <v>171</v>
      </c>
      <c r="B53" s="7">
        <v>627</v>
      </c>
      <c r="C53" s="10"/>
      <c r="D53" s="10"/>
      <c r="E53" s="10"/>
      <c r="F53" s="10"/>
      <c r="G53" s="10"/>
      <c r="H53" s="10"/>
      <c r="I53" s="10">
        <f t="shared" si="0"/>
        <v>0</v>
      </c>
    </row>
    <row r="54" spans="1:9" x14ac:dyDescent="0.2">
      <c r="A54" s="6" t="s">
        <v>92</v>
      </c>
      <c r="B54" s="7">
        <v>628</v>
      </c>
      <c r="C54" s="10"/>
      <c r="D54" s="10"/>
      <c r="E54" s="10"/>
      <c r="F54" s="10"/>
      <c r="G54" s="10"/>
      <c r="H54" s="10"/>
      <c r="I54" s="10">
        <f t="shared" si="0"/>
        <v>0</v>
      </c>
    </row>
    <row r="55" spans="1:9" x14ac:dyDescent="0.2">
      <c r="A55" s="6" t="s">
        <v>93</v>
      </c>
      <c r="B55" s="7">
        <v>629</v>
      </c>
      <c r="C55" s="10"/>
      <c r="D55" s="10"/>
      <c r="E55" s="10"/>
      <c r="F55" s="10"/>
      <c r="G55" s="10"/>
      <c r="H55" s="10"/>
      <c r="I55" s="10">
        <f t="shared" si="0"/>
        <v>0</v>
      </c>
    </row>
    <row r="56" spans="1:9" x14ac:dyDescent="0.2">
      <c r="A56" s="6" t="s">
        <v>190</v>
      </c>
      <c r="B56" s="7">
        <v>700</v>
      </c>
      <c r="C56" s="10"/>
      <c r="D56" s="10"/>
      <c r="E56" s="10"/>
      <c r="F56" s="10"/>
      <c r="G56" s="10">
        <f>SUM(G58:G70)</f>
        <v>-805000</v>
      </c>
      <c r="H56" s="10"/>
      <c r="I56" s="10">
        <f t="shared" si="0"/>
        <v>-805000</v>
      </c>
    </row>
    <row r="57" spans="1:9" x14ac:dyDescent="0.2">
      <c r="A57" s="6" t="s">
        <v>85</v>
      </c>
      <c r="B57" s="7"/>
      <c r="C57" s="10"/>
      <c r="D57" s="10"/>
      <c r="E57" s="10"/>
      <c r="F57" s="10"/>
      <c r="G57" s="10"/>
      <c r="H57" s="10"/>
      <c r="I57" s="10">
        <f>SUM(C57:H57)</f>
        <v>0</v>
      </c>
    </row>
    <row r="58" spans="1:9" x14ac:dyDescent="0.2">
      <c r="A58" s="6" t="s">
        <v>191</v>
      </c>
      <c r="B58" s="7">
        <v>710</v>
      </c>
      <c r="C58" s="10"/>
      <c r="D58" s="10"/>
      <c r="E58" s="10"/>
      <c r="F58" s="10"/>
      <c r="G58" s="10"/>
      <c r="H58" s="10"/>
      <c r="I58" s="10">
        <f t="shared" si="0"/>
        <v>0</v>
      </c>
    </row>
    <row r="59" spans="1:9" x14ac:dyDescent="0.2">
      <c r="A59" s="6" t="s">
        <v>85</v>
      </c>
      <c r="B59" s="7"/>
      <c r="C59" s="10"/>
      <c r="D59" s="10"/>
      <c r="E59" s="10"/>
      <c r="F59" s="10"/>
      <c r="G59" s="10"/>
      <c r="H59" s="10"/>
      <c r="I59" s="10">
        <f t="shared" si="0"/>
        <v>0</v>
      </c>
    </row>
    <row r="60" spans="1:9" x14ac:dyDescent="0.2">
      <c r="A60" s="6" t="s">
        <v>174</v>
      </c>
      <c r="B60" s="7"/>
      <c r="C60" s="10"/>
      <c r="D60" s="10"/>
      <c r="E60" s="10"/>
      <c r="F60" s="10"/>
      <c r="G60" s="10"/>
      <c r="H60" s="10"/>
      <c r="I60" s="10">
        <f t="shared" si="0"/>
        <v>0</v>
      </c>
    </row>
    <row r="61" spans="1:9" x14ac:dyDescent="0.2">
      <c r="A61" s="6" t="s">
        <v>175</v>
      </c>
      <c r="B61" s="7"/>
      <c r="C61" s="10"/>
      <c r="D61" s="10"/>
      <c r="E61" s="10"/>
      <c r="F61" s="10"/>
      <c r="G61" s="10"/>
      <c r="H61" s="10"/>
      <c r="I61" s="10">
        <f t="shared" si="0"/>
        <v>0</v>
      </c>
    </row>
    <row r="62" spans="1:9" x14ac:dyDescent="0.2">
      <c r="A62" s="6" t="s">
        <v>176</v>
      </c>
      <c r="B62" s="7"/>
      <c r="C62" s="10"/>
      <c r="D62" s="10"/>
      <c r="E62" s="10"/>
      <c r="F62" s="10"/>
      <c r="G62" s="10"/>
      <c r="H62" s="10"/>
      <c r="I62" s="10">
        <f t="shared" si="0"/>
        <v>0</v>
      </c>
    </row>
    <row r="63" spans="1:9" x14ac:dyDescent="0.2">
      <c r="A63" s="6" t="s">
        <v>177</v>
      </c>
      <c r="B63" s="7">
        <v>711</v>
      </c>
      <c r="C63" s="10"/>
      <c r="D63" s="10"/>
      <c r="E63" s="10"/>
      <c r="F63" s="10"/>
      <c r="G63" s="10"/>
      <c r="H63" s="10"/>
      <c r="I63" s="10">
        <f t="shared" si="0"/>
        <v>0</v>
      </c>
    </row>
    <row r="64" spans="1:9" x14ac:dyDescent="0.2">
      <c r="A64" s="6" t="s">
        <v>178</v>
      </c>
      <c r="B64" s="7">
        <v>712</v>
      </c>
      <c r="C64" s="10"/>
      <c r="D64" s="10"/>
      <c r="E64" s="10"/>
      <c r="F64" s="10"/>
      <c r="G64" s="10"/>
      <c r="H64" s="10"/>
      <c r="I64" s="10">
        <f t="shared" si="0"/>
        <v>0</v>
      </c>
    </row>
    <row r="65" spans="1:9" x14ac:dyDescent="0.2">
      <c r="A65" s="6" t="s">
        <v>192</v>
      </c>
      <c r="B65" s="7">
        <v>713</v>
      </c>
      <c r="C65" s="10"/>
      <c r="D65" s="10"/>
      <c r="E65" s="10"/>
      <c r="F65" s="10"/>
      <c r="G65" s="10"/>
      <c r="H65" s="10"/>
      <c r="I65" s="10">
        <f t="shared" si="0"/>
        <v>0</v>
      </c>
    </row>
    <row r="66" spans="1:9" x14ac:dyDescent="0.2">
      <c r="A66" s="6" t="s">
        <v>180</v>
      </c>
      <c r="B66" s="7">
        <v>714</v>
      </c>
      <c r="C66" s="10"/>
      <c r="D66" s="10"/>
      <c r="E66" s="10"/>
      <c r="F66" s="10"/>
      <c r="G66" s="10"/>
      <c r="H66" s="10"/>
      <c r="I66" s="10">
        <f t="shared" si="0"/>
        <v>0</v>
      </c>
    </row>
    <row r="67" spans="1:9" x14ac:dyDescent="0.2">
      <c r="A67" s="6" t="s">
        <v>181</v>
      </c>
      <c r="B67" s="7">
        <v>715</v>
      </c>
      <c r="C67" s="10"/>
      <c r="D67" s="10"/>
      <c r="E67" s="10"/>
      <c r="F67" s="10"/>
      <c r="G67" s="10">
        <v>-805000</v>
      </c>
      <c r="H67" s="10"/>
      <c r="I67" s="10">
        <f t="shared" si="0"/>
        <v>-805000</v>
      </c>
    </row>
    <row r="68" spans="1:9" x14ac:dyDescent="0.2">
      <c r="A68" s="6" t="s">
        <v>182</v>
      </c>
      <c r="B68" s="7">
        <v>716</v>
      </c>
      <c r="C68" s="10"/>
      <c r="D68" s="10"/>
      <c r="E68" s="10"/>
      <c r="F68" s="10"/>
      <c r="G68" s="10"/>
      <c r="H68" s="10"/>
      <c r="I68" s="10">
        <f t="shared" si="0"/>
        <v>0</v>
      </c>
    </row>
    <row r="69" spans="1:9" x14ac:dyDescent="0.2">
      <c r="A69" s="6" t="s">
        <v>183</v>
      </c>
      <c r="B69" s="7">
        <v>717</v>
      </c>
      <c r="C69" s="10"/>
      <c r="D69" s="10"/>
      <c r="E69" s="10"/>
      <c r="F69" s="10"/>
      <c r="G69" s="10"/>
      <c r="H69" s="10"/>
      <c r="I69" s="10">
        <f t="shared" si="0"/>
        <v>0</v>
      </c>
    </row>
    <row r="70" spans="1:9" ht="25.5" x14ac:dyDescent="0.2">
      <c r="A70" s="6" t="s">
        <v>184</v>
      </c>
      <c r="B70" s="7">
        <v>718</v>
      </c>
      <c r="C70" s="10"/>
      <c r="D70" s="10"/>
      <c r="E70" s="10"/>
      <c r="F70" s="10"/>
      <c r="G70" s="10"/>
      <c r="H70" s="10"/>
      <c r="I70" s="10">
        <f t="shared" si="0"/>
        <v>0</v>
      </c>
    </row>
    <row r="71" spans="1:9" x14ac:dyDescent="0.2">
      <c r="A71" s="6" t="s">
        <v>199</v>
      </c>
      <c r="B71" s="7">
        <v>800</v>
      </c>
      <c r="C71" s="10">
        <f>C42+C43+C56</f>
        <v>46000</v>
      </c>
      <c r="D71" s="10">
        <f t="shared" ref="D71:H71" si="4">D42+D43+D56</f>
        <v>0</v>
      </c>
      <c r="E71" s="10">
        <f t="shared" si="4"/>
        <v>0</v>
      </c>
      <c r="F71" s="10">
        <f t="shared" si="4"/>
        <v>0</v>
      </c>
      <c r="G71" s="10">
        <f t="shared" si="4"/>
        <v>31891088</v>
      </c>
      <c r="H71" s="10">
        <f t="shared" si="4"/>
        <v>0</v>
      </c>
      <c r="I71" s="10">
        <f>SUM(C71:H71)</f>
        <v>31937088</v>
      </c>
    </row>
    <row r="74" spans="1:9" x14ac:dyDescent="0.2">
      <c r="A74" s="3" t="str">
        <f>[1]баланс!A82</f>
        <v>Руководитель             Абзалилов А.З.                          ________________</v>
      </c>
    </row>
    <row r="75" spans="1:9" x14ac:dyDescent="0.2">
      <c r="A75" s="3" t="s">
        <v>193</v>
      </c>
    </row>
    <row r="77" spans="1:9" x14ac:dyDescent="0.2">
      <c r="A77" s="3" t="str">
        <f>[1]баланс!A85</f>
        <v>Главный бухгалтер    Садретдинов Т.Ш.                      ________________</v>
      </c>
    </row>
    <row r="78" spans="1:9" x14ac:dyDescent="0.2">
      <c r="A78" s="3" t="s">
        <v>194</v>
      </c>
    </row>
    <row r="79" spans="1:9" x14ac:dyDescent="0.2">
      <c r="A79" s="3" t="s">
        <v>60</v>
      </c>
    </row>
  </sheetData>
  <mergeCells count="5">
    <mergeCell ref="A7:A8"/>
    <mergeCell ref="B7:B8"/>
    <mergeCell ref="C7:G7"/>
    <mergeCell ref="H7:H8"/>
    <mergeCell ref="I7:I8"/>
  </mergeCells>
  <pageMargins left="0.7" right="0.7" top="0.75" bottom="0.75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ОСД</vt:lpstr>
      <vt:lpstr>ОДДС</vt:lpstr>
      <vt:lpstr>ОИК</vt:lpstr>
      <vt:lpstr>ОФП!Область_печати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Ш. Садретдинов</dc:creator>
  <cp:lastModifiedBy>Тимур Ш. Садретдинов</cp:lastModifiedBy>
  <cp:lastPrinted>2014-11-04T12:37:21Z</cp:lastPrinted>
  <dcterms:created xsi:type="dcterms:W3CDTF">2014-08-07T09:25:20Z</dcterms:created>
  <dcterms:modified xsi:type="dcterms:W3CDTF">2014-11-05T05:57:10Z</dcterms:modified>
</cp:coreProperties>
</file>