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635" yWindow="65356" windowWidth="22980" windowHeight="9975" activeTab="0"/>
  </bookViews>
  <sheets>
    <sheet name="офп" sheetId="1" r:id="rId1"/>
    <sheet name="осд" sheetId="2" r:id="rId2"/>
  </sheets>
  <definedNames>
    <definedName name="_xlnm.Print_Area" localSheetId="1">'осд'!$A$1:$D$50</definedName>
    <definedName name="_xlnm.Print_Area" localSheetId="0">'офп'!$A$1:$E$61</definedName>
  </definedNames>
  <calcPr fullCalcOnLoad="1"/>
</workbook>
</file>

<file path=xl/sharedStrings.xml><?xml version="1.0" encoding="utf-8"?>
<sst xmlns="http://schemas.openxmlformats.org/spreadsheetml/2006/main" count="123" uniqueCount="114">
  <si>
    <r>
      <t>Вид деятельности организации:</t>
    </r>
    <r>
      <rPr>
        <b/>
        <sz val="10"/>
        <rFont val="Arial Cyr"/>
        <family val="0"/>
      </rPr>
      <t xml:space="preserve">     производство нефтепродуктов</t>
    </r>
  </si>
  <si>
    <r>
      <t xml:space="preserve">Организационно- правовая форма: </t>
    </r>
    <r>
      <rPr>
        <b/>
        <sz val="10"/>
        <rFont val="Arial Cyr"/>
        <family val="0"/>
      </rPr>
      <t>акционерное общество</t>
    </r>
  </si>
  <si>
    <r>
      <t xml:space="preserve">Юридический адрес организации:  </t>
    </r>
    <r>
      <rPr>
        <b/>
        <sz val="10"/>
        <rFont val="Arial Cyr"/>
        <family val="0"/>
      </rPr>
      <t>ул.Иксанова М.Б. 172, г.Аксай, Бурлинский район, ЗКО</t>
    </r>
  </si>
  <si>
    <t>тыс.тенге</t>
  </si>
  <si>
    <t>Наименование показателей</t>
  </si>
  <si>
    <t>Код стр.</t>
  </si>
  <si>
    <t>Номер примечания</t>
  </si>
  <si>
    <t xml:space="preserve">За отчётный период </t>
  </si>
  <si>
    <t xml:space="preserve">За предыдущий период </t>
  </si>
  <si>
    <t>Доход от реализации продукции и оказания услуг</t>
  </si>
  <si>
    <t>Себестоимость реализованной продукции и оказанных услуг</t>
  </si>
  <si>
    <t>Валовая прибыль (стр.010-стр.020)</t>
  </si>
  <si>
    <t>Доходы от финансирования</t>
  </si>
  <si>
    <t>Прочие доходы</t>
  </si>
  <si>
    <t>Расходы на реализацию продукции и оказание услуг</t>
  </si>
  <si>
    <t>Административные расходы</t>
  </si>
  <si>
    <t>Финансовые расходы</t>
  </si>
  <si>
    <t>Прочие доходы/расходы</t>
  </si>
  <si>
    <t>Доход от инвестиций, учитываемых по методу долевого участия</t>
  </si>
  <si>
    <t>Прибыль (убыток) за период до налогооблажения (стр.030+стр.040+ стр.050- стр.060- стр.070- стр.080-стр.0.90+/-стр.100)</t>
  </si>
  <si>
    <t>Расходы по корпоративному  подоходному налогу</t>
  </si>
  <si>
    <t>Прибыль (убыток)  за период  от продолжаемой деятельности (стр.110 - стр.120)</t>
  </si>
  <si>
    <t>Убыток от прекращённой деятельности</t>
  </si>
  <si>
    <r>
      <t>Прочий совокупный доход:</t>
    </r>
    <r>
      <rPr>
        <sz val="9"/>
        <rFont val="Arial Cyr"/>
        <family val="0"/>
      </rPr>
      <t xml:space="preserve">                                                            </t>
    </r>
    <r>
      <rPr>
        <sz val="8"/>
        <rFont val="Arial Cyr"/>
        <family val="0"/>
      </rPr>
      <t>Курсовая разница от пересчёта зарубежных дочерних компаний</t>
    </r>
  </si>
  <si>
    <t>Финансовые активы, имеющиеся в наличии для продажи</t>
  </si>
  <si>
    <t xml:space="preserve">Результаты эффективности хеджирования денежных потоков </t>
  </si>
  <si>
    <t>Увеличение стоимости собственности</t>
  </si>
  <si>
    <t>Актуарная прибыль (убытки) по пенсионным планам с установлеными выплатами</t>
  </si>
  <si>
    <t>Доля в прочем совокупном доходе ассоциированных компаний</t>
  </si>
  <si>
    <t>Налог на прибыль, относящийся к компонентам прочего совокупного дохода</t>
  </si>
  <si>
    <t>Прочий совокупный доход за год после налога на прибыль (стр.160+стр.170+стр.180+стр.190+стр.200+стр.210-стр.220)</t>
  </si>
  <si>
    <t>ИТОГО СОВОКУПНЫЙ ДОХОД ЗА ГОД</t>
  </si>
  <si>
    <t>Прибыль,  относящаяся к:</t>
  </si>
  <si>
    <t>Акционерам материнской компании</t>
  </si>
  <si>
    <t>Неконтролирующей доле</t>
  </si>
  <si>
    <t>Итоговый совокупный доход, относящийся к:</t>
  </si>
  <si>
    <t>Прибыль на акцию:</t>
  </si>
  <si>
    <t>Базовая (в тенге за акцию)</t>
  </si>
  <si>
    <t>Разводненная (в тенге за акцию)</t>
  </si>
  <si>
    <t>Руководитель</t>
  </si>
  <si>
    <t>(подпись)</t>
  </si>
  <si>
    <t>Главный бухгалтер</t>
  </si>
  <si>
    <t>Садретдинов Т.Ш.</t>
  </si>
  <si>
    <t>Активы</t>
  </si>
  <si>
    <t xml:space="preserve">На конец отчётного периода </t>
  </si>
  <si>
    <t>На начало отчётного периода</t>
  </si>
  <si>
    <t>I.Краткосрочные активы</t>
  </si>
  <si>
    <t>Денежные средства и их эквиваленты</t>
  </si>
  <si>
    <t>Срочные депозиты</t>
  </si>
  <si>
    <t>Краткосрочные финансовые инвестиции</t>
  </si>
  <si>
    <t>Краткосрочная дебиторская задолженность</t>
  </si>
  <si>
    <t>Запасы</t>
  </si>
  <si>
    <t>Текущие налоговые активы</t>
  </si>
  <si>
    <t>Долгосрочные активы, предназначенные для продажи</t>
  </si>
  <si>
    <t>Прочие краткосрочные активы</t>
  </si>
  <si>
    <t>Итого краткосрочных активов</t>
  </si>
  <si>
    <t>II.Долгосрочные активы</t>
  </si>
  <si>
    <t>Долгосрочные финансовые инвестиции</t>
  </si>
  <si>
    <t>Долгосрочная дебиторская задолженность</t>
  </si>
  <si>
    <t>Инвестиции, учитываемые методом долевого участия</t>
  </si>
  <si>
    <t>Инвестиционная недвижимость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</si>
  <si>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</si>
  <si>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</si>
  <si>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</si>
  <si>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</si>
  <si>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</si>
  <si>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</si>
  <si>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</t>
  </si>
  <si>
    <t>Баланс (стр. 100+стр.200)</t>
  </si>
  <si>
    <t>Обязательство и капитал</t>
  </si>
  <si>
    <t>III.Краткосрочные обязательства</t>
  </si>
  <si>
    <t>Краткосрочные финансовые обязательства</t>
  </si>
  <si>
    <t>Обязательства по налогам</t>
  </si>
  <si>
    <t>Обязательства по другим обязательным и добровольным платежам</t>
  </si>
  <si>
    <t>Прочие краткосрочные обязательства</t>
  </si>
  <si>
    <t>итого краткосрочных обязательств</t>
  </si>
  <si>
    <t>IV.Долгосрочные обязательства</t>
  </si>
  <si>
    <t>Долгосрочные финансовые обязательства</t>
  </si>
  <si>
    <t>Долгосрочная кредиторская задолженность</t>
  </si>
  <si>
    <t>Долгосрочные оценочные обязательства</t>
  </si>
  <si>
    <t>Отложенные налоговые обязательства</t>
  </si>
  <si>
    <t xml:space="preserve">Прочие долгосрочные обязательства </t>
  </si>
  <si>
    <t>Итого долгосрочных обязательств</t>
  </si>
  <si>
    <t>V.Капитал</t>
  </si>
  <si>
    <t>Выпущенный капитал</t>
  </si>
  <si>
    <t>Эмиссионный доход</t>
  </si>
  <si>
    <t>Выкупленные собственные долевые инструменты</t>
  </si>
  <si>
    <t>Резервы</t>
  </si>
  <si>
    <t>Нераспределённый доход (непокрытый убыток)</t>
  </si>
  <si>
    <t>Доля меньшенства</t>
  </si>
  <si>
    <t>Итого капитал</t>
  </si>
  <si>
    <t>Баланс (стр.300+стр. 400+стр.500)</t>
  </si>
  <si>
    <t>Балансовая стоимость одной привелегированной акции, в тенге</t>
  </si>
  <si>
    <t>Балансовая стоимость одной простой акции, в тенге</t>
  </si>
  <si>
    <t>Главный бухгалтер                          Садретдинов Т.Ш.</t>
  </si>
  <si>
    <r>
      <t xml:space="preserve">Вид деятельности организации:     </t>
    </r>
    <r>
      <rPr>
        <b/>
        <sz val="10"/>
        <rFont val="Arial"/>
        <family val="2"/>
      </rPr>
      <t>производство нефтепродуктов</t>
    </r>
  </si>
  <si>
    <r>
      <t xml:space="preserve">Организационно-правовая форма: </t>
    </r>
    <r>
      <rPr>
        <b/>
        <sz val="10"/>
        <rFont val="Arial"/>
        <family val="2"/>
      </rPr>
      <t>акционерное общество</t>
    </r>
  </si>
  <si>
    <t>12, 15</t>
  </si>
  <si>
    <t>Прибыль за период (стр.130- стр.140)</t>
  </si>
  <si>
    <r>
      <t xml:space="preserve">Наименование организации, </t>
    </r>
    <r>
      <rPr>
        <b/>
        <sz val="10"/>
        <rFont val="Arial"/>
        <family val="2"/>
      </rPr>
      <t>АО "Конденсат"</t>
    </r>
  </si>
  <si>
    <t>Краткосрочная кредиторская задолженность</t>
  </si>
  <si>
    <r>
      <t xml:space="preserve">Наименование организации   </t>
    </r>
    <r>
      <rPr>
        <b/>
        <sz val="10"/>
        <rFont val="Arial Cyr"/>
        <family val="0"/>
      </rPr>
      <t>АО "Конденсат"</t>
    </r>
  </si>
  <si>
    <t>предварительно</t>
  </si>
  <si>
    <t>неаудировано</t>
  </si>
  <si>
    <t>Бухгалтерский баланс</t>
  </si>
  <si>
    <t>на</t>
  </si>
  <si>
    <t xml:space="preserve">Отчёт о прибылях и убытках за период, заканчивающийся </t>
  </si>
  <si>
    <t>Руководитель                                  Бахтиозин Ф.Н.</t>
  </si>
  <si>
    <t>Бахтиозин Ф.Н.</t>
  </si>
  <si>
    <t xml:space="preserve"> тыс.тенге</t>
  </si>
  <si>
    <r>
      <t xml:space="preserve">Юридический адрес: </t>
    </r>
    <r>
      <rPr>
        <b/>
        <sz val="9.5"/>
        <rFont val="Arial"/>
        <family val="2"/>
      </rPr>
      <t>ул.Иксанова М.Б. 172, г.Аксай,Бурлинский район, ЗКО</t>
    </r>
  </si>
  <si>
    <t>31 марта 2015 года</t>
  </si>
  <si>
    <t>МП                                               22 апреля 2015 года</t>
  </si>
  <si>
    <t>Резерв по сомнительной задолженности (списание)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</si>
</sst>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  <numFmt numFmtId="166" formatCode="_-* #,##0.00000_р_._-;\-* #,##0.00000_р_._-;_-* &quot;-&quot;??_р_._-;_-@_-"/>
    <numFmt numFmtId="167" formatCode="_-* #,##0.00000000_р_._-;\-* #,##0.00000000_р_._-;_-* &quot;-&quot;_р_._-;_-@_-"/>
    <numFmt numFmtId="168" formatCode="_(* #,##0_);_(* \(#,##0\);_(* &quot;-&quot;??_);_(@_)"/>
    <numFmt numFmtId="169" formatCode="_-* #,##0.0_р_._-;\-* #,##0.0_р_._-;_-* &quot;-&quot;?_р_._-;_-@_-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_(* #,##0_);_(* \(#,##0\);_(* &quot;-&quot;_);_(@_)"/>
    <numFmt numFmtId="175" formatCode="_-* #,##0.0_р_._-;\-* #,##0.0_р_._-;_-* &quot;-&quot;_р_._-;_-@_-"/>
    <numFmt numFmtId="176" formatCode="_-* #,##0.00_р_._-;\-* #,##0.00_р_._-;_-* &quot;-&quot;_р_._-;_-@_-"/>
    <numFmt numFmtId="177" formatCode="_-* #,##0.000_р_._-;\-* #,##0.000_р_._-;_-* &quot;-&quot;_р_._-;_-@_-"/>
    <numFmt numFmtId="178" formatCode="_-* #,##0.0000_р_._-;\-* #,##0.0000_р_._-;_-* &quot;-&quot;_р_._-;_-@_-"/>
    <numFmt numFmtId="179" formatCode="_-* #,##0.000_р_._-;\-* #,##0.000_р_._-;_-* &quot;-&quot;??_р_._-;_-@_-"/>
    <numFmt numFmtId="180" formatCode="_-* #,##0.0000_р_._-;\-* #,##0.0000_р_._-;_-* &quot;-&quot;??_р_._-;_-@_-"/>
    <numFmt numFmtId="181" formatCode="#,##0.0_ ;\-#,##0.0\ "/>
    <numFmt numFmtId="182" formatCode="#,##0.0"/>
    <numFmt numFmtId="183" formatCode="_ * #,##0.00_ ;_ * \-#,##0.00_ ;_ * &quot;-&quot;??_ ;_ @_ "/>
    <numFmt numFmtId="184" formatCode="_ * #,##0_ ;_ * \-#,##0_ ;_ * &quot;-&quot;_ ;_ @_ "/>
    <numFmt numFmtId="185" formatCode="#,##0_ ;[Red]\-#,##0\ "/>
    <numFmt numFmtId="186" formatCode="#,##0.00_ ;\-#,##0.00\ "/>
    <numFmt numFmtId="187" formatCode="_-* #,##0.000000000_р_._-;\-* #,##0.000000000_р_._-;_-* &quot;-&quot;??_р_._-;_-@_-"/>
    <numFmt numFmtId="188" formatCode="0.00000000"/>
    <numFmt numFmtId="189" formatCode="[$-FC19]d\ mmmm\ yyyy\ &quot;г.&quot;"/>
    <numFmt numFmtId="190" formatCode="dd/mm/yy;@"/>
  </numFmts>
  <fonts count="5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sz val="9.5"/>
      <name val="Arial"/>
      <family val="2"/>
    </font>
    <font>
      <b/>
      <sz val="9.5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30"/>
      <name val="Arial Cyr"/>
      <family val="0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8"/>
      <color indexed="54"/>
      <name val="Calibri Light"/>
      <family val="2"/>
    </font>
    <font>
      <sz val="10"/>
      <color indexed="60"/>
      <name val="Arial"/>
      <family val="2"/>
    </font>
    <font>
      <u val="single"/>
      <sz val="10"/>
      <color indexed="25"/>
      <name val="Arial Cyr"/>
      <family val="0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0"/>
      <name val="Arial Cyr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8"/>
      <color theme="3"/>
      <name val="Calibri Light"/>
      <family val="2"/>
    </font>
    <font>
      <sz val="10"/>
      <color rgb="FF9C6500"/>
      <name val="Arial"/>
      <family val="2"/>
    </font>
    <font>
      <u val="single"/>
      <sz val="10"/>
      <color theme="11"/>
      <name val="Arial Cyr"/>
      <family val="0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84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0" fontId="9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0" fillId="33" borderId="0" xfId="0" applyFont="1" applyFill="1" applyAlignment="1">
      <alignment vertical="center"/>
    </xf>
    <xf numFmtId="1" fontId="10" fillId="33" borderId="0" xfId="0" applyNumberFormat="1" applyFont="1" applyFill="1" applyAlignment="1">
      <alignment vertical="center"/>
    </xf>
    <xf numFmtId="165" fontId="10" fillId="33" borderId="0" xfId="0" applyNumberFormat="1" applyFont="1" applyFill="1" applyAlignment="1">
      <alignment vertical="center"/>
    </xf>
    <xf numFmtId="0" fontId="11" fillId="33" borderId="0" xfId="0" applyFont="1" applyFill="1" applyAlignment="1">
      <alignment vertical="center"/>
    </xf>
    <xf numFmtId="1" fontId="11" fillId="33" borderId="0" xfId="0" applyNumberFormat="1" applyFont="1" applyFill="1" applyAlignment="1">
      <alignment vertical="center"/>
    </xf>
    <xf numFmtId="165" fontId="11" fillId="33" borderId="0" xfId="0" applyNumberFormat="1" applyFont="1" applyFill="1" applyAlignment="1">
      <alignment vertical="center"/>
    </xf>
    <xf numFmtId="0" fontId="10" fillId="33" borderId="0" xfId="0" applyFont="1" applyFill="1" applyAlignment="1">
      <alignment horizontal="right" vertical="center"/>
    </xf>
    <xf numFmtId="0" fontId="10" fillId="33" borderId="10" xfId="0" applyFont="1" applyFill="1" applyBorder="1" applyAlignment="1">
      <alignment horizontal="center" vertical="center"/>
    </xf>
    <xf numFmtId="0" fontId="11" fillId="33" borderId="10" xfId="0" applyNumberFormat="1" applyFont="1" applyFill="1" applyBorder="1" applyAlignment="1">
      <alignment horizontal="center" vertical="center" wrapText="1"/>
    </xf>
    <xf numFmtId="165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/>
    </xf>
    <xf numFmtId="1" fontId="11" fillId="33" borderId="10" xfId="0" applyNumberFormat="1" applyFont="1" applyFill="1" applyBorder="1" applyAlignment="1">
      <alignment horizontal="center" vertical="center"/>
    </xf>
    <xf numFmtId="165" fontId="11" fillId="33" borderId="10" xfId="63" applyNumberFormat="1" applyFont="1" applyFill="1" applyBorder="1" applyAlignment="1">
      <alignment vertical="center"/>
    </xf>
    <xf numFmtId="164" fontId="11" fillId="33" borderId="10" xfId="63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164" fontId="11" fillId="33" borderId="10" xfId="63" applyNumberFormat="1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left" vertical="center"/>
    </xf>
    <xf numFmtId="0" fontId="13" fillId="33" borderId="10" xfId="0" applyFont="1" applyFill="1" applyBorder="1" applyAlignment="1">
      <alignment vertical="center"/>
    </xf>
    <xf numFmtId="1" fontId="10" fillId="33" borderId="10" xfId="0" applyNumberFormat="1" applyFont="1" applyFill="1" applyBorder="1" applyAlignment="1">
      <alignment horizontal="center" vertical="center"/>
    </xf>
    <xf numFmtId="164" fontId="10" fillId="33" borderId="10" xfId="63" applyNumberFormat="1" applyFont="1" applyFill="1" applyBorder="1" applyAlignment="1">
      <alignment vertical="center"/>
    </xf>
    <xf numFmtId="1" fontId="11" fillId="33" borderId="10" xfId="0" applyNumberFormat="1" applyFont="1" applyFill="1" applyBorder="1" applyAlignment="1">
      <alignment vertical="center"/>
    </xf>
    <xf numFmtId="1" fontId="10" fillId="33" borderId="10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165" fontId="11" fillId="33" borderId="10" xfId="63" applyNumberFormat="1" applyFont="1" applyFill="1" applyBorder="1" applyAlignment="1">
      <alignment vertical="center" wrapText="1"/>
    </xf>
    <xf numFmtId="0" fontId="11" fillId="33" borderId="10" xfId="0" applyFont="1" applyFill="1" applyBorder="1" applyAlignment="1">
      <alignment vertical="center" wrapText="1"/>
    </xf>
    <xf numFmtId="164" fontId="11" fillId="33" borderId="10" xfId="0" applyNumberFormat="1" applyFont="1" applyFill="1" applyBorder="1" applyAlignment="1">
      <alignment vertical="center" wrapText="1"/>
    </xf>
    <xf numFmtId="164" fontId="14" fillId="33" borderId="0" xfId="0" applyNumberFormat="1" applyFont="1" applyFill="1" applyAlignment="1">
      <alignment vertical="center"/>
    </xf>
    <xf numFmtId="1" fontId="12" fillId="33" borderId="0" xfId="0" applyNumberFormat="1" applyFont="1" applyFill="1" applyAlignment="1">
      <alignment vertical="center"/>
    </xf>
    <xf numFmtId="0" fontId="8" fillId="33" borderId="0" xfId="0" applyFont="1" applyFill="1" applyAlignment="1">
      <alignment vertical="center"/>
    </xf>
    <xf numFmtId="165" fontId="14" fillId="33" borderId="0" xfId="0" applyNumberFormat="1" applyFont="1" applyFill="1" applyAlignment="1">
      <alignment vertical="center"/>
    </xf>
    <xf numFmtId="167" fontId="11" fillId="33" borderId="0" xfId="46" applyNumberFormat="1" applyFont="1" applyFill="1" applyAlignment="1">
      <alignment vertical="center"/>
    </xf>
    <xf numFmtId="0" fontId="1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164" fontId="0" fillId="33" borderId="0" xfId="0" applyNumberFormat="1" applyFill="1" applyAlignment="1">
      <alignment vertical="center"/>
    </xf>
    <xf numFmtId="0" fontId="2" fillId="33" borderId="0" xfId="0" applyFont="1" applyFill="1" applyAlignment="1">
      <alignment horizontal="right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64" fontId="0" fillId="33" borderId="10" xfId="0" applyNumberForma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164" fontId="0" fillId="33" borderId="10" xfId="63" applyNumberFormat="1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0" fillId="33" borderId="0" xfId="0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/>
    </xf>
    <xf numFmtId="164" fontId="0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164" fontId="5" fillId="33" borderId="0" xfId="0" applyNumberFormat="1" applyFont="1" applyFill="1" applyAlignment="1">
      <alignment vertical="center"/>
    </xf>
    <xf numFmtId="41" fontId="0" fillId="33" borderId="10" xfId="63" applyNumberFormat="1" applyFont="1" applyFill="1" applyBorder="1" applyAlignment="1">
      <alignment vertical="center" wrapText="1"/>
    </xf>
    <xf numFmtId="1" fontId="10" fillId="0" borderId="0" xfId="0" applyNumberFormat="1" applyFont="1" applyFill="1" applyAlignment="1">
      <alignment vertical="center"/>
    </xf>
    <xf numFmtId="1" fontId="11" fillId="0" borderId="0" xfId="0" applyNumberFormat="1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/>
    </xf>
    <xf numFmtId="1" fontId="11" fillId="0" borderId="10" xfId="63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vertical="center"/>
    </xf>
    <xf numFmtId="2" fontId="11" fillId="0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164" fontId="0" fillId="33" borderId="10" xfId="63" applyNumberFormat="1" applyFont="1" applyFill="1" applyBorder="1" applyAlignment="1">
      <alignment vertical="center"/>
    </xf>
    <xf numFmtId="164" fontId="11" fillId="0" borderId="10" xfId="63" applyNumberFormat="1" applyFont="1" applyFill="1" applyBorder="1" applyAlignment="1">
      <alignment vertical="center"/>
    </xf>
    <xf numFmtId="164" fontId="0" fillId="0" borderId="10" xfId="63" applyNumberFormat="1" applyFont="1" applyBorder="1" applyAlignment="1">
      <alignment/>
    </xf>
    <xf numFmtId="164" fontId="11" fillId="0" borderId="10" xfId="63" applyNumberFormat="1" applyFont="1" applyFill="1" applyBorder="1" applyAlignment="1">
      <alignment vertical="center" wrapText="1"/>
    </xf>
    <xf numFmtId="164" fontId="10" fillId="0" borderId="10" xfId="63" applyNumberFormat="1" applyFont="1" applyFill="1" applyBorder="1" applyAlignment="1">
      <alignment vertical="center"/>
    </xf>
    <xf numFmtId="164" fontId="11" fillId="0" borderId="10" xfId="0" applyNumberFormat="1" applyFon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1" fontId="12" fillId="33" borderId="11" xfId="0" applyNumberFormat="1" applyFont="1" applyFill="1" applyBorder="1" applyAlignment="1">
      <alignment horizontal="center" vertical="center"/>
    </xf>
    <xf numFmtId="1" fontId="11" fillId="33" borderId="11" xfId="0" applyNumberFormat="1" applyFont="1" applyFill="1" applyBorder="1" applyAlignment="1">
      <alignment horizontal="center" vertical="center"/>
    </xf>
    <xf numFmtId="1" fontId="12" fillId="33" borderId="0" xfId="0" applyNumberFormat="1" applyFont="1" applyFill="1" applyAlignment="1">
      <alignment horizontal="center" vertical="center"/>
    </xf>
    <xf numFmtId="41" fontId="0" fillId="33" borderId="0" xfId="0" applyNumberFormat="1" applyFill="1" applyAlignment="1">
      <alignment vertical="center"/>
    </xf>
    <xf numFmtId="166" fontId="56" fillId="33" borderId="0" xfId="0" applyNumberFormat="1" applyFont="1" applyFill="1" applyAlignment="1">
      <alignment vertical="center"/>
    </xf>
    <xf numFmtId="43" fontId="0" fillId="33" borderId="0" xfId="63" applyFont="1" applyFill="1" applyAlignment="1">
      <alignment vertical="center"/>
    </xf>
    <xf numFmtId="164" fontId="0" fillId="33" borderId="0" xfId="63" applyNumberFormat="1" applyFont="1" applyFill="1" applyAlignment="1">
      <alignment vertical="center"/>
    </xf>
    <xf numFmtId="3" fontId="0" fillId="33" borderId="0" xfId="0" applyNumberFormat="1" applyFill="1" applyAlignment="1">
      <alignment vertical="center"/>
    </xf>
    <xf numFmtId="43" fontId="0" fillId="33" borderId="0" xfId="0" applyNumberFormat="1" applyFill="1" applyAlignment="1">
      <alignment vertical="center"/>
    </xf>
    <xf numFmtId="164" fontId="0" fillId="0" borderId="10" xfId="65" applyNumberFormat="1" applyFont="1" applyFill="1" applyBorder="1" applyAlignment="1">
      <alignment/>
    </xf>
    <xf numFmtId="0" fontId="0" fillId="0" borderId="0" xfId="0" applyFill="1" applyAlignment="1">
      <alignment vertical="center"/>
    </xf>
    <xf numFmtId="164" fontId="0" fillId="0" borderId="0" xfId="63" applyNumberFormat="1" applyFont="1" applyFill="1" applyAlignment="1">
      <alignment vertical="center"/>
    </xf>
    <xf numFmtId="164" fontId="0" fillId="0" borderId="0" xfId="0" applyNumberFormat="1" applyFill="1" applyAlignment="1">
      <alignment vertical="center"/>
    </xf>
    <xf numFmtId="41" fontId="0" fillId="0" borderId="0" xfId="0" applyNumberFormat="1" applyFill="1" applyAlignment="1">
      <alignment vertical="center"/>
    </xf>
    <xf numFmtId="0" fontId="0" fillId="33" borderId="0" xfId="0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0" fontId="11" fillId="33" borderId="0" xfId="0" applyFont="1" applyFill="1" applyAlignment="1">
      <alignment horizontal="right" vertical="center"/>
    </xf>
    <xf numFmtId="0" fontId="16" fillId="33" borderId="0" xfId="0" applyFont="1" applyFill="1" applyAlignment="1">
      <alignment vertical="center"/>
    </xf>
    <xf numFmtId="164" fontId="0" fillId="0" borderId="10" xfId="65" applyNumberFormat="1" applyFont="1" applyBorder="1" applyAlignment="1">
      <alignment/>
    </xf>
    <xf numFmtId="164" fontId="54" fillId="33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164" fontId="56" fillId="0" borderId="0" xfId="0" applyNumberFormat="1" applyFont="1" applyFill="1" applyAlignment="1">
      <alignment vertical="center"/>
    </xf>
    <xf numFmtId="164" fontId="0" fillId="0" borderId="10" xfId="63" applyNumberFormat="1" applyFont="1" applyFill="1" applyBorder="1" applyAlignment="1">
      <alignment/>
    </xf>
    <xf numFmtId="164" fontId="0" fillId="0" borderId="10" xfId="63" applyNumberFormat="1" applyFont="1" applyFill="1" applyBorder="1" applyAlignment="1">
      <alignment/>
    </xf>
    <xf numFmtId="164" fontId="0" fillId="0" borderId="10" xfId="65" applyNumberFormat="1" applyFont="1" applyFill="1" applyBorder="1" applyAlignment="1">
      <alignment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 2" xfId="33"/>
    <cellStyle name="Comma 3" xfId="34"/>
    <cellStyle name="Normal_Cash flow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view="pageBreakPreview" zoomScale="154" zoomScaleNormal="160" zoomScaleSheetLayoutView="154" zoomScalePageLayoutView="0" workbookViewId="0" topLeftCell="A1">
      <selection activeCell="A1" sqref="A1"/>
    </sheetView>
  </sheetViews>
  <sheetFormatPr defaultColWidth="9.00390625" defaultRowHeight="12.75"/>
  <cols>
    <col min="1" max="1" width="48.75390625" style="4" customWidth="1"/>
    <col min="2" max="2" width="6.00390625" style="5" customWidth="1"/>
    <col min="3" max="3" width="6.75390625" style="55" hidden="1" customWidth="1"/>
    <col min="4" max="4" width="16.75390625" style="6" customWidth="1"/>
    <col min="5" max="5" width="16.625" style="4" customWidth="1"/>
    <col min="6" max="16384" width="9.125" style="4" customWidth="1"/>
  </cols>
  <sheetData>
    <row r="1" spans="1:5" ht="12.75">
      <c r="A1" s="1" t="s">
        <v>104</v>
      </c>
      <c r="B1" s="2" t="s">
        <v>105</v>
      </c>
      <c r="C1" s="54"/>
      <c r="D1" s="3" t="s">
        <v>111</v>
      </c>
      <c r="E1" s="7"/>
    </row>
    <row r="2" spans="1:5" ht="12.75">
      <c r="A2" s="4" t="s">
        <v>99</v>
      </c>
      <c r="E2" s="7" t="s">
        <v>102</v>
      </c>
    </row>
    <row r="3" spans="1:5" ht="12.75">
      <c r="A3" s="4" t="s">
        <v>95</v>
      </c>
      <c r="E3" s="7" t="s">
        <v>103</v>
      </c>
    </row>
    <row r="4" ht="12.75">
      <c r="A4" s="4" t="s">
        <v>96</v>
      </c>
    </row>
    <row r="5" spans="1:5" ht="12.75">
      <c r="A5" s="88" t="s">
        <v>110</v>
      </c>
      <c r="E5" s="87" t="s">
        <v>109</v>
      </c>
    </row>
    <row r="6" spans="1:5" ht="38.25">
      <c r="A6" s="8" t="s">
        <v>43</v>
      </c>
      <c r="B6" s="9" t="s">
        <v>5</v>
      </c>
      <c r="C6" s="56" t="s">
        <v>6</v>
      </c>
      <c r="D6" s="10" t="s">
        <v>44</v>
      </c>
      <c r="E6" s="11" t="s">
        <v>45</v>
      </c>
    </row>
    <row r="7" spans="1:5" ht="12.75">
      <c r="A7" s="12" t="s">
        <v>46</v>
      </c>
      <c r="B7" s="13"/>
      <c r="C7" s="57"/>
      <c r="D7" s="14"/>
      <c r="E7" s="15"/>
    </row>
    <row r="8" spans="1:5" ht="12.75">
      <c r="A8" s="16" t="s">
        <v>47</v>
      </c>
      <c r="B8" s="58">
        <v>10</v>
      </c>
      <c r="C8" s="58">
        <v>18</v>
      </c>
      <c r="D8" s="65">
        <v>4945505</v>
      </c>
      <c r="E8" s="65">
        <v>1992104</v>
      </c>
    </row>
    <row r="9" spans="1:5" ht="12.75">
      <c r="A9" s="16" t="s">
        <v>48</v>
      </c>
      <c r="B9" s="58">
        <v>10</v>
      </c>
      <c r="C9" s="58">
        <v>17</v>
      </c>
      <c r="D9" s="65"/>
      <c r="E9" s="65">
        <v>0</v>
      </c>
    </row>
    <row r="10" spans="1:5" ht="12.75">
      <c r="A10" s="16" t="s">
        <v>49</v>
      </c>
      <c r="B10" s="57">
        <v>11</v>
      </c>
      <c r="C10" s="57"/>
      <c r="D10" s="67"/>
      <c r="E10" s="67"/>
    </row>
    <row r="11" spans="1:5" ht="12.75">
      <c r="A11" s="16" t="s">
        <v>50</v>
      </c>
      <c r="B11" s="57">
        <v>12</v>
      </c>
      <c r="C11" s="57" t="s">
        <v>97</v>
      </c>
      <c r="D11" s="65">
        <v>2199437</v>
      </c>
      <c r="E11" s="65">
        <v>3144687</v>
      </c>
    </row>
    <row r="12" spans="1:5" ht="12.75">
      <c r="A12" s="16" t="s">
        <v>51</v>
      </c>
      <c r="B12" s="57">
        <v>13</v>
      </c>
      <c r="C12" s="57">
        <v>14</v>
      </c>
      <c r="D12" s="65">
        <v>2185390.3</v>
      </c>
      <c r="E12" s="65">
        <v>1305647</v>
      </c>
    </row>
    <row r="13" spans="1:5" ht="12.75">
      <c r="A13" s="16" t="s">
        <v>52</v>
      </c>
      <c r="B13" s="57">
        <v>14</v>
      </c>
      <c r="C13" s="57">
        <v>16</v>
      </c>
      <c r="D13" s="65">
        <v>1977302</v>
      </c>
      <c r="E13" s="65">
        <v>5319779</v>
      </c>
    </row>
    <row r="14" spans="1:5" ht="14.25" customHeight="1">
      <c r="A14" s="18" t="s">
        <v>53</v>
      </c>
      <c r="B14" s="57">
        <v>15</v>
      </c>
      <c r="C14" s="57"/>
      <c r="D14" s="65"/>
      <c r="E14" s="65"/>
    </row>
    <row r="15" spans="1:5" ht="12.75">
      <c r="A15" s="16" t="s">
        <v>54</v>
      </c>
      <c r="B15" s="57">
        <v>16</v>
      </c>
      <c r="C15" s="57"/>
      <c r="D15" s="65">
        <v>60913</v>
      </c>
      <c r="E15" s="65">
        <v>53535</v>
      </c>
    </row>
    <row r="16" spans="1:5" ht="12.75">
      <c r="A16" s="19" t="s">
        <v>55</v>
      </c>
      <c r="B16" s="20">
        <v>100</v>
      </c>
      <c r="C16" s="59"/>
      <c r="D16" s="68">
        <f>SUM(D8:D15)</f>
        <v>11368547.3</v>
      </c>
      <c r="E16" s="21">
        <f>SUM(E8:E15)</f>
        <v>11815752</v>
      </c>
    </row>
    <row r="17" spans="1:5" ht="12.75">
      <c r="A17" s="12" t="s">
        <v>56</v>
      </c>
      <c r="B17" s="13"/>
      <c r="C17" s="57"/>
      <c r="D17" s="65"/>
      <c r="E17" s="15"/>
    </row>
    <row r="18" spans="1:5" ht="12.75">
      <c r="A18" s="16" t="s">
        <v>57</v>
      </c>
      <c r="B18" s="13">
        <v>20</v>
      </c>
      <c r="C18" s="57"/>
      <c r="D18" s="65"/>
      <c r="E18" s="15">
        <v>0</v>
      </c>
    </row>
    <row r="19" spans="1:5" ht="12" customHeight="1">
      <c r="A19" s="16" t="s">
        <v>58</v>
      </c>
      <c r="B19" s="13">
        <v>21</v>
      </c>
      <c r="C19" s="57">
        <v>13</v>
      </c>
      <c r="D19" s="67">
        <v>423624</v>
      </c>
      <c r="E19" s="67">
        <v>100000</v>
      </c>
    </row>
    <row r="20" spans="1:5" ht="12.75" customHeight="1">
      <c r="A20" s="16" t="s">
        <v>59</v>
      </c>
      <c r="B20" s="13">
        <v>22</v>
      </c>
      <c r="C20" s="57"/>
      <c r="D20" s="67"/>
      <c r="E20" s="67"/>
    </row>
    <row r="21" spans="1:5" ht="12.75">
      <c r="A21" s="16" t="s">
        <v>60</v>
      </c>
      <c r="B21" s="13">
        <v>23</v>
      </c>
      <c r="C21" s="57"/>
      <c r="D21" s="69"/>
      <c r="E21" s="69"/>
    </row>
    <row r="22" spans="1:5" ht="12.75">
      <c r="A22" s="16" t="s">
        <v>61</v>
      </c>
      <c r="B22" s="13">
        <v>24</v>
      </c>
      <c r="C22" s="57">
        <v>11</v>
      </c>
      <c r="D22" s="65">
        <v>13326772.7</v>
      </c>
      <c r="E22" s="65">
        <v>12003488</v>
      </c>
    </row>
    <row r="23" spans="1:5" ht="12.75">
      <c r="A23" s="16" t="s">
        <v>62</v>
      </c>
      <c r="B23" s="13">
        <v>25</v>
      </c>
      <c r="C23" s="57"/>
      <c r="D23" s="67"/>
      <c r="E23" s="67"/>
    </row>
    <row r="24" spans="1:5" ht="12.75">
      <c r="A24" s="16" t="s">
        <v>63</v>
      </c>
      <c r="B24" s="13">
        <v>26</v>
      </c>
      <c r="C24" s="57"/>
      <c r="D24" s="67"/>
      <c r="E24" s="67"/>
    </row>
    <row r="25" spans="1:5" ht="12.75">
      <c r="A25" s="16" t="s">
        <v>64</v>
      </c>
      <c r="B25" s="13">
        <v>27</v>
      </c>
      <c r="C25" s="57"/>
      <c r="D25" s="65">
        <v>14346</v>
      </c>
      <c r="E25" s="65">
        <v>16413</v>
      </c>
    </row>
    <row r="26" spans="1:5" ht="12.75">
      <c r="A26" s="16" t="s">
        <v>65</v>
      </c>
      <c r="B26" s="13">
        <v>28</v>
      </c>
      <c r="C26" s="57"/>
      <c r="D26" s="67"/>
      <c r="E26" s="67"/>
    </row>
    <row r="27" spans="1:5" ht="12.75">
      <c r="A27" s="16" t="s">
        <v>66</v>
      </c>
      <c r="B27" s="13">
        <v>29</v>
      </c>
      <c r="C27" s="57">
        <v>12</v>
      </c>
      <c r="D27" s="65">
        <v>5985943</v>
      </c>
      <c r="E27" s="65">
        <v>7043563</v>
      </c>
    </row>
    <row r="28" spans="1:5" ht="12.75">
      <c r="A28" s="19" t="s">
        <v>67</v>
      </c>
      <c r="B28" s="20">
        <v>200</v>
      </c>
      <c r="C28" s="59"/>
      <c r="D28" s="21">
        <f>SUM(D18:D27)</f>
        <v>19750685.7</v>
      </c>
      <c r="E28" s="21">
        <f>SUM(E18:E27)</f>
        <v>19163464</v>
      </c>
    </row>
    <row r="29" spans="1:5" ht="12.75">
      <c r="A29" s="19" t="s">
        <v>68</v>
      </c>
      <c r="B29" s="20"/>
      <c r="C29" s="59"/>
      <c r="D29" s="21">
        <f>D16+D28</f>
        <v>31119233</v>
      </c>
      <c r="E29" s="21">
        <f>E16+E28</f>
        <v>30979216</v>
      </c>
    </row>
    <row r="30" spans="1:5" ht="38.25">
      <c r="A30" s="8" t="s">
        <v>69</v>
      </c>
      <c r="B30" s="22"/>
      <c r="C30" s="60"/>
      <c r="D30" s="10" t="str">
        <f>D6</f>
        <v>На конец отчётного периода </v>
      </c>
      <c r="E30" s="11" t="s">
        <v>45</v>
      </c>
    </row>
    <row r="31" spans="1:5" ht="12.75" customHeight="1">
      <c r="A31" s="12" t="s">
        <v>70</v>
      </c>
      <c r="B31" s="22"/>
      <c r="C31" s="60"/>
      <c r="D31" s="14"/>
      <c r="E31" s="15"/>
    </row>
    <row r="32" spans="1:5" ht="12.75" customHeight="1">
      <c r="A32" s="16" t="s">
        <v>71</v>
      </c>
      <c r="B32" s="13">
        <v>31</v>
      </c>
      <c r="C32" s="61"/>
      <c r="D32" s="15">
        <v>0</v>
      </c>
      <c r="E32" s="15">
        <v>0</v>
      </c>
    </row>
    <row r="33" spans="1:5" ht="12.75" customHeight="1">
      <c r="A33" s="16" t="s">
        <v>72</v>
      </c>
      <c r="B33" s="13">
        <v>32</v>
      </c>
      <c r="C33" s="57"/>
      <c r="D33" s="80">
        <v>1400</v>
      </c>
      <c r="E33" s="65">
        <v>26807</v>
      </c>
    </row>
    <row r="34" spans="1:5" ht="12.75" customHeight="1">
      <c r="A34" s="16" t="s">
        <v>73</v>
      </c>
      <c r="B34" s="13">
        <v>33</v>
      </c>
      <c r="C34" s="57"/>
      <c r="D34" s="80">
        <v>9559</v>
      </c>
      <c r="E34" s="65"/>
    </row>
    <row r="35" spans="1:5" ht="12.75" customHeight="1">
      <c r="A35" s="16" t="s">
        <v>100</v>
      </c>
      <c r="B35" s="13">
        <v>34</v>
      </c>
      <c r="C35" s="57">
        <v>20</v>
      </c>
      <c r="D35" s="65">
        <v>1346760</v>
      </c>
      <c r="E35" s="65">
        <v>1253701</v>
      </c>
    </row>
    <row r="36" spans="1:5" ht="12.75" customHeight="1">
      <c r="A36" s="16" t="s">
        <v>74</v>
      </c>
      <c r="B36" s="13">
        <v>36</v>
      </c>
      <c r="C36" s="57"/>
      <c r="D36" s="65"/>
      <c r="E36" s="65"/>
    </row>
    <row r="37" spans="1:5" ht="12.75" customHeight="1">
      <c r="A37" s="19" t="s">
        <v>75</v>
      </c>
      <c r="B37" s="20">
        <v>300</v>
      </c>
      <c r="C37" s="59"/>
      <c r="D37" s="21">
        <f>SUM(D32:D36)</f>
        <v>1357719</v>
      </c>
      <c r="E37" s="21">
        <f>SUM(E32:E36)</f>
        <v>1280508</v>
      </c>
    </row>
    <row r="38" spans="1:5" ht="12.75" customHeight="1">
      <c r="A38" s="12" t="s">
        <v>76</v>
      </c>
      <c r="B38" s="22"/>
      <c r="C38" s="60"/>
      <c r="D38" s="15"/>
      <c r="E38" s="15"/>
    </row>
    <row r="39" spans="1:5" ht="12.75" customHeight="1">
      <c r="A39" s="16" t="s">
        <v>77</v>
      </c>
      <c r="B39" s="13">
        <v>40</v>
      </c>
      <c r="C39" s="57"/>
      <c r="D39" s="15">
        <v>0</v>
      </c>
      <c r="E39" s="15">
        <v>0</v>
      </c>
    </row>
    <row r="40" spans="1:5" ht="12.75" customHeight="1">
      <c r="A40" s="16" t="s">
        <v>78</v>
      </c>
      <c r="B40" s="13">
        <v>41</v>
      </c>
      <c r="C40" s="57"/>
      <c r="D40" s="15"/>
      <c r="E40" s="15"/>
    </row>
    <row r="41" spans="1:5" ht="12.75">
      <c r="A41" s="16" t="s">
        <v>79</v>
      </c>
      <c r="B41" s="13">
        <v>42</v>
      </c>
      <c r="C41" s="57"/>
      <c r="D41" s="15"/>
      <c r="E41" s="15"/>
    </row>
    <row r="42" spans="1:5" ht="12.75">
      <c r="A42" s="16" t="s">
        <v>80</v>
      </c>
      <c r="B42" s="13">
        <v>43</v>
      </c>
      <c r="C42" s="57">
        <v>10</v>
      </c>
      <c r="D42" s="15">
        <v>329217</v>
      </c>
      <c r="E42" s="15">
        <v>329217</v>
      </c>
    </row>
    <row r="43" spans="1:5" ht="12.75">
      <c r="A43" s="16" t="s">
        <v>81</v>
      </c>
      <c r="B43" s="13">
        <v>44</v>
      </c>
      <c r="C43" s="57"/>
      <c r="D43" s="15">
        <v>5663</v>
      </c>
      <c r="E43" s="15">
        <v>4248</v>
      </c>
    </row>
    <row r="44" spans="1:5" ht="12.75">
      <c r="A44" s="19" t="s">
        <v>82</v>
      </c>
      <c r="B44" s="20">
        <v>400</v>
      </c>
      <c r="C44" s="59"/>
      <c r="D44" s="21">
        <f>SUM(D42:D43)</f>
        <v>334880</v>
      </c>
      <c r="E44" s="21">
        <f>SUM(E39:E43)</f>
        <v>333465</v>
      </c>
    </row>
    <row r="45" spans="1:5" ht="12.75">
      <c r="A45" s="12" t="s">
        <v>83</v>
      </c>
      <c r="B45" s="22"/>
      <c r="C45" s="60"/>
      <c r="D45" s="15"/>
      <c r="E45" s="15"/>
    </row>
    <row r="46" spans="1:5" ht="12.75">
      <c r="A46" s="16" t="s">
        <v>84</v>
      </c>
      <c r="B46" s="13">
        <v>50</v>
      </c>
      <c r="C46" s="57">
        <v>19</v>
      </c>
      <c r="D46" s="65">
        <v>46000</v>
      </c>
      <c r="E46" s="65">
        <v>46000</v>
      </c>
    </row>
    <row r="47" spans="1:5" ht="12.75">
      <c r="A47" s="16" t="s">
        <v>85</v>
      </c>
      <c r="B47" s="13">
        <v>51</v>
      </c>
      <c r="C47" s="57"/>
      <c r="D47" s="65"/>
      <c r="E47" s="65"/>
    </row>
    <row r="48" spans="1:5" ht="12.75">
      <c r="A48" s="16" t="s">
        <v>86</v>
      </c>
      <c r="B48" s="13">
        <v>52</v>
      </c>
      <c r="C48" s="57"/>
      <c r="D48" s="65"/>
      <c r="E48" s="65"/>
    </row>
    <row r="49" spans="1:5" ht="12.75">
      <c r="A49" s="16" t="s">
        <v>87</v>
      </c>
      <c r="B49" s="13">
        <v>53</v>
      </c>
      <c r="C49" s="57"/>
      <c r="D49" s="65"/>
      <c r="E49" s="65"/>
    </row>
    <row r="50" spans="1:5" ht="12.75">
      <c r="A50" s="16" t="s">
        <v>88</v>
      </c>
      <c r="B50" s="13">
        <v>54</v>
      </c>
      <c r="C50" s="57"/>
      <c r="D50" s="65">
        <f>E50+осд!C32</f>
        <v>29380634</v>
      </c>
      <c r="E50" s="65">
        <v>29319243</v>
      </c>
    </row>
    <row r="51" spans="1:5" ht="12.75">
      <c r="A51" s="16" t="s">
        <v>89</v>
      </c>
      <c r="B51" s="13">
        <v>55</v>
      </c>
      <c r="C51" s="57"/>
      <c r="D51" s="15"/>
      <c r="E51" s="15">
        <v>0</v>
      </c>
    </row>
    <row r="52" spans="1:5" ht="12.75">
      <c r="A52" s="19" t="s">
        <v>90</v>
      </c>
      <c r="B52" s="20">
        <v>500</v>
      </c>
      <c r="C52" s="59"/>
      <c r="D52" s="21">
        <f>SUM(D46:D51)</f>
        <v>29426634</v>
      </c>
      <c r="E52" s="21">
        <f>SUM(E46:E51)</f>
        <v>29365243</v>
      </c>
    </row>
    <row r="53" spans="1:5" ht="12.75">
      <c r="A53" s="19" t="s">
        <v>91</v>
      </c>
      <c r="B53" s="23"/>
      <c r="C53" s="62"/>
      <c r="D53" s="21">
        <f>D37+D44+D52</f>
        <v>31119233</v>
      </c>
      <c r="E53" s="21">
        <f>E37+E44+E52</f>
        <v>30979216</v>
      </c>
    </row>
    <row r="54" spans="1:5" ht="13.5" customHeight="1">
      <c r="A54" s="24" t="s">
        <v>92</v>
      </c>
      <c r="B54" s="25"/>
      <c r="C54" s="63"/>
      <c r="D54" s="26"/>
      <c r="E54" s="17">
        <v>0</v>
      </c>
    </row>
    <row r="55" spans="1:5" ht="12.75">
      <c r="A55" s="24" t="s">
        <v>93</v>
      </c>
      <c r="B55" s="27"/>
      <c r="C55" s="63"/>
      <c r="D55" s="28">
        <f>((D29-D25)-(D37+D44))/4600</f>
        <v>6393.975652173913</v>
      </c>
      <c r="E55" s="28">
        <f>((E29-E25)-(E37+E44))/4600</f>
        <v>6380.180434782608</v>
      </c>
    </row>
    <row r="56" spans="4:5" ht="12.75">
      <c r="D56" s="29"/>
      <c r="E56" s="29"/>
    </row>
    <row r="57" ht="12.75">
      <c r="A57" s="4" t="s">
        <v>107</v>
      </c>
    </row>
    <row r="58" spans="2:4" ht="12.75">
      <c r="B58" s="30"/>
      <c r="C58" s="30" t="s">
        <v>40</v>
      </c>
      <c r="D58" s="71" t="s">
        <v>40</v>
      </c>
    </row>
    <row r="59" spans="1:4" ht="12.75">
      <c r="A59" s="4" t="s">
        <v>94</v>
      </c>
      <c r="C59" s="5"/>
      <c r="D59" s="72"/>
    </row>
    <row r="60" spans="2:4" ht="12.75">
      <c r="B60" s="30"/>
      <c r="C60" s="30" t="s">
        <v>40</v>
      </c>
      <c r="D60" s="73" t="s">
        <v>40</v>
      </c>
    </row>
    <row r="61" ht="12.75">
      <c r="A61" s="31" t="s">
        <v>112</v>
      </c>
    </row>
    <row r="62" spans="4:5" ht="12.75">
      <c r="D62" s="92">
        <f>D53-D29</f>
        <v>0</v>
      </c>
      <c r="E62" s="90">
        <f>E53-E29</f>
        <v>0</v>
      </c>
    </row>
    <row r="63" spans="4:5" ht="12.75">
      <c r="D63" s="75"/>
      <c r="E63" s="75"/>
    </row>
    <row r="64" spans="1:5" ht="12.75">
      <c r="A64" s="91"/>
      <c r="D64" s="32"/>
      <c r="E64" s="33"/>
    </row>
    <row r="65" ht="12.75">
      <c r="B65" s="34"/>
    </row>
  </sheetData>
  <sheetProtection/>
  <printOptions/>
  <pageMargins left="1.01" right="0.24" top="0.24" bottom="0.22" header="0.17" footer="0.17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view="pageBreakPreview" zoomScale="124" zoomScaleNormal="112" zoomScaleSheetLayoutView="124" zoomScalePageLayoutView="0" workbookViewId="0" topLeftCell="A1">
      <selection activeCell="A19" sqref="A19"/>
    </sheetView>
  </sheetViews>
  <sheetFormatPr defaultColWidth="9.00390625" defaultRowHeight="12.75"/>
  <cols>
    <col min="1" max="1" width="46.875" style="36" customWidth="1"/>
    <col min="2" max="2" width="6.625" style="36" customWidth="1"/>
    <col min="3" max="3" width="14.75390625" style="37" customWidth="1"/>
    <col min="4" max="4" width="16.875" style="36" customWidth="1"/>
    <col min="5" max="5" width="9.125" style="36" customWidth="1"/>
    <col min="6" max="6" width="15.625" style="81" bestFit="1" customWidth="1"/>
    <col min="7" max="7" width="12.875" style="81" bestFit="1" customWidth="1"/>
    <col min="8" max="8" width="10.25390625" style="36" bestFit="1" customWidth="1"/>
    <col min="9" max="10" width="15.625" style="36" bestFit="1" customWidth="1"/>
    <col min="11" max="11" width="9.125" style="36" customWidth="1"/>
    <col min="12" max="12" width="10.25390625" style="36" bestFit="1" customWidth="1"/>
    <col min="13" max="16384" width="9.125" style="36" customWidth="1"/>
  </cols>
  <sheetData>
    <row r="1" spans="1:4" ht="12.75">
      <c r="A1" s="35" t="s">
        <v>106</v>
      </c>
      <c r="C1" s="85"/>
      <c r="D1" s="86" t="str">
        <f>офп!D1</f>
        <v>31 марта 2015 года</v>
      </c>
    </row>
    <row r="2" spans="1:4" ht="12.75">
      <c r="A2" s="36" t="s">
        <v>101</v>
      </c>
      <c r="D2" s="7" t="str">
        <f>офп!E2</f>
        <v>предварительно</v>
      </c>
    </row>
    <row r="3" spans="1:4" ht="12.75">
      <c r="A3" s="36" t="s">
        <v>0</v>
      </c>
      <c r="D3" s="7" t="str">
        <f>офп!E3</f>
        <v>неаудировано</v>
      </c>
    </row>
    <row r="4" ht="12.75">
      <c r="A4" s="36" t="s">
        <v>1</v>
      </c>
    </row>
    <row r="5" ht="12.75">
      <c r="A5" s="36" t="s">
        <v>2</v>
      </c>
    </row>
    <row r="6" ht="12.75">
      <c r="D6" s="38" t="s">
        <v>3</v>
      </c>
    </row>
    <row r="7" spans="1:12" ht="51" customHeight="1">
      <c r="A7" s="39" t="s">
        <v>4</v>
      </c>
      <c r="B7" s="40" t="s">
        <v>5</v>
      </c>
      <c r="C7" s="41" t="s">
        <v>7</v>
      </c>
      <c r="D7" s="40" t="s">
        <v>8</v>
      </c>
      <c r="K7" s="78"/>
      <c r="L7" s="78"/>
    </row>
    <row r="8" spans="1:12" ht="12.75">
      <c r="A8" s="42" t="s">
        <v>9</v>
      </c>
      <c r="B8" s="40">
        <v>10</v>
      </c>
      <c r="C8" s="89">
        <v>2876698</v>
      </c>
      <c r="D8" s="64">
        <v>13023760</v>
      </c>
      <c r="F8" s="82"/>
      <c r="G8" s="83"/>
      <c r="I8" s="77"/>
      <c r="J8" s="77"/>
      <c r="K8" s="78"/>
      <c r="L8" s="78"/>
    </row>
    <row r="9" spans="1:12" ht="21.75" customHeight="1">
      <c r="A9" s="43" t="s">
        <v>10</v>
      </c>
      <c r="B9" s="40">
        <v>20</v>
      </c>
      <c r="C9" s="89">
        <v>2876207</v>
      </c>
      <c r="D9" s="64">
        <v>10764100</v>
      </c>
      <c r="F9" s="82"/>
      <c r="G9" s="83"/>
      <c r="I9" s="77"/>
      <c r="J9" s="77"/>
      <c r="K9" s="78"/>
      <c r="L9" s="78"/>
    </row>
    <row r="10" spans="1:12" ht="12.75">
      <c r="A10" s="43" t="s">
        <v>11</v>
      </c>
      <c r="B10" s="40">
        <v>30</v>
      </c>
      <c r="C10" s="53">
        <f>C8-C9</f>
        <v>491</v>
      </c>
      <c r="D10" s="53">
        <f>D8-D9</f>
        <v>2259660</v>
      </c>
      <c r="F10" s="82"/>
      <c r="G10" s="83"/>
      <c r="I10" s="77"/>
      <c r="J10" s="77"/>
      <c r="K10" s="78"/>
      <c r="L10" s="78"/>
    </row>
    <row r="11" spans="1:12" ht="12.75">
      <c r="A11" s="43" t="s">
        <v>12</v>
      </c>
      <c r="B11" s="40">
        <v>40</v>
      </c>
      <c r="C11" s="80">
        <v>2422</v>
      </c>
      <c r="D11" s="93">
        <v>32695</v>
      </c>
      <c r="F11" s="82"/>
      <c r="G11" s="83"/>
      <c r="I11" s="77"/>
      <c r="J11" s="77"/>
      <c r="K11" s="78"/>
      <c r="L11" s="78"/>
    </row>
    <row r="12" spans="1:12" ht="12.75">
      <c r="A12" s="43" t="s">
        <v>13</v>
      </c>
      <c r="B12" s="40">
        <v>50</v>
      </c>
      <c r="C12" s="95">
        <v>163127</v>
      </c>
      <c r="D12" s="94">
        <v>2125084</v>
      </c>
      <c r="F12" s="82"/>
      <c r="G12" s="83"/>
      <c r="I12" s="37"/>
      <c r="J12" s="37"/>
      <c r="K12" s="78"/>
      <c r="L12" s="78"/>
    </row>
    <row r="13" spans="1:12" ht="12.75">
      <c r="A13" s="43" t="s">
        <v>14</v>
      </c>
      <c r="B13" s="40">
        <v>60</v>
      </c>
      <c r="C13" s="80">
        <v>212973</v>
      </c>
      <c r="D13" s="93">
        <v>313259</v>
      </c>
      <c r="F13" s="82"/>
      <c r="G13" s="83"/>
      <c r="I13" s="77"/>
      <c r="J13" s="77"/>
      <c r="K13" s="78"/>
      <c r="L13" s="78"/>
    </row>
    <row r="14" spans="1:12" ht="12.75">
      <c r="A14" s="43" t="s">
        <v>15</v>
      </c>
      <c r="B14" s="40">
        <v>70</v>
      </c>
      <c r="C14" s="80">
        <v>154609</v>
      </c>
      <c r="D14" s="93">
        <v>197458</v>
      </c>
      <c r="F14" s="82"/>
      <c r="G14" s="83"/>
      <c r="I14" s="77"/>
      <c r="J14" s="77"/>
      <c r="K14" s="78"/>
      <c r="L14" s="78"/>
    </row>
    <row r="15" spans="1:12" ht="12.75">
      <c r="A15" s="43" t="s">
        <v>16</v>
      </c>
      <c r="B15" s="40">
        <v>80</v>
      </c>
      <c r="C15" s="94">
        <v>0</v>
      </c>
      <c r="D15" s="94"/>
      <c r="F15" s="82"/>
      <c r="G15" s="83"/>
      <c r="I15" s="77"/>
      <c r="J15" s="77"/>
      <c r="K15" s="78"/>
      <c r="L15" s="78"/>
    </row>
    <row r="16" spans="1:12" ht="12.75">
      <c r="A16" s="43" t="s">
        <v>17</v>
      </c>
      <c r="B16" s="40">
        <v>90</v>
      </c>
      <c r="C16" s="93">
        <v>60691</v>
      </c>
      <c r="D16" s="93">
        <v>33101</v>
      </c>
      <c r="F16" s="82"/>
      <c r="G16" s="83"/>
      <c r="I16" s="77"/>
      <c r="J16" s="77"/>
      <c r="K16" s="78"/>
      <c r="L16" s="78"/>
    </row>
    <row r="17" spans="1:12" ht="12.75">
      <c r="A17" s="43" t="s">
        <v>113</v>
      </c>
      <c r="B17" s="40"/>
      <c r="C17" s="66">
        <v>-323624</v>
      </c>
      <c r="D17" s="66"/>
      <c r="F17" s="82"/>
      <c r="G17" s="83"/>
      <c r="I17" s="77"/>
      <c r="J17" s="77"/>
      <c r="K17" s="78"/>
      <c r="L17" s="78"/>
    </row>
    <row r="18" spans="1:12" ht="21.75" customHeight="1">
      <c r="A18" s="43" t="s">
        <v>18</v>
      </c>
      <c r="B18" s="40">
        <v>100</v>
      </c>
      <c r="C18" s="53">
        <v>0</v>
      </c>
      <c r="D18" s="53">
        <v>0</v>
      </c>
      <c r="F18" s="82"/>
      <c r="G18" s="83"/>
      <c r="I18" s="77"/>
      <c r="J18" s="77"/>
      <c r="L18" s="37"/>
    </row>
    <row r="19" spans="1:10" ht="36">
      <c r="A19" s="42" t="s">
        <v>19</v>
      </c>
      <c r="B19" s="40">
        <v>110</v>
      </c>
      <c r="C19" s="53">
        <f>C10+C11+C12-C13-C14-C15-C16-C17</f>
        <v>61391</v>
      </c>
      <c r="D19" s="53">
        <f>D10+D11+D12-D13-D14-D15-D16-D17</f>
        <v>3873621</v>
      </c>
      <c r="F19" s="82"/>
      <c r="G19" s="83"/>
      <c r="I19" s="77"/>
      <c r="J19" s="77"/>
    </row>
    <row r="20" spans="1:10" ht="12.75">
      <c r="A20" s="43" t="s">
        <v>20</v>
      </c>
      <c r="B20" s="40">
        <v>120</v>
      </c>
      <c r="C20" s="53"/>
      <c r="D20" s="53">
        <v>774724.0000000001</v>
      </c>
      <c r="G20" s="84"/>
      <c r="H20" s="74"/>
      <c r="I20" s="76"/>
      <c r="J20" s="76"/>
    </row>
    <row r="21" spans="1:10" ht="24">
      <c r="A21" s="42" t="s">
        <v>21</v>
      </c>
      <c r="B21" s="40">
        <v>130</v>
      </c>
      <c r="C21" s="53">
        <f>C19-C20</f>
        <v>61391</v>
      </c>
      <c r="D21" s="53">
        <f>D19-D20</f>
        <v>3098897</v>
      </c>
      <c r="I21" s="76"/>
      <c r="J21" s="76"/>
    </row>
    <row r="22" spans="1:10" ht="12.75">
      <c r="A22" s="43" t="s">
        <v>22</v>
      </c>
      <c r="B22" s="40">
        <v>140</v>
      </c>
      <c r="C22" s="53"/>
      <c r="D22" s="53"/>
      <c r="I22" s="76"/>
      <c r="J22" s="76"/>
    </row>
    <row r="23" spans="1:10" ht="12.75">
      <c r="A23" s="42" t="s">
        <v>98</v>
      </c>
      <c r="B23" s="40">
        <v>150</v>
      </c>
      <c r="C23" s="53">
        <f>C21-C22</f>
        <v>61391</v>
      </c>
      <c r="D23" s="53">
        <f>D21-D22</f>
        <v>3098897</v>
      </c>
      <c r="I23" s="76"/>
      <c r="J23" s="76"/>
    </row>
    <row r="24" spans="1:11" ht="34.5" customHeight="1">
      <c r="A24" s="42" t="s">
        <v>23</v>
      </c>
      <c r="B24" s="40">
        <v>160</v>
      </c>
      <c r="C24" s="44">
        <v>0</v>
      </c>
      <c r="D24" s="44">
        <v>0</v>
      </c>
      <c r="I24" s="79"/>
      <c r="J24" s="79"/>
      <c r="K24" s="78"/>
    </row>
    <row r="25" spans="1:10" ht="15" customHeight="1">
      <c r="A25" s="45" t="s">
        <v>24</v>
      </c>
      <c r="B25" s="40">
        <v>170</v>
      </c>
      <c r="C25" s="44">
        <v>0</v>
      </c>
      <c r="D25" s="44">
        <v>0</v>
      </c>
      <c r="J25" s="78"/>
    </row>
    <row r="26" spans="1:4" ht="22.5" customHeight="1">
      <c r="A26" s="45" t="s">
        <v>25</v>
      </c>
      <c r="B26" s="40">
        <v>180</v>
      </c>
      <c r="C26" s="44">
        <v>0</v>
      </c>
      <c r="D26" s="44">
        <v>0</v>
      </c>
    </row>
    <row r="27" spans="1:4" ht="13.5" customHeight="1">
      <c r="A27" s="45" t="s">
        <v>26</v>
      </c>
      <c r="B27" s="40">
        <v>190</v>
      </c>
      <c r="C27" s="44">
        <v>0</v>
      </c>
      <c r="D27" s="44">
        <v>0</v>
      </c>
    </row>
    <row r="28" spans="1:4" ht="22.5" customHeight="1">
      <c r="A28" s="45" t="s">
        <v>27</v>
      </c>
      <c r="B28" s="40">
        <v>200</v>
      </c>
      <c r="C28" s="44">
        <v>0</v>
      </c>
      <c r="D28" s="44">
        <v>0</v>
      </c>
    </row>
    <row r="29" spans="1:4" ht="19.5" customHeight="1">
      <c r="A29" s="45" t="s">
        <v>28</v>
      </c>
      <c r="B29" s="40">
        <v>210</v>
      </c>
      <c r="C29" s="44">
        <v>0</v>
      </c>
      <c r="D29" s="44">
        <v>0</v>
      </c>
    </row>
    <row r="30" spans="1:4" ht="22.5" customHeight="1">
      <c r="A30" s="45" t="s">
        <v>29</v>
      </c>
      <c r="B30" s="40">
        <v>220</v>
      </c>
      <c r="C30" s="44">
        <v>0</v>
      </c>
      <c r="D30" s="44">
        <v>0</v>
      </c>
    </row>
    <row r="31" spans="1:4" ht="22.5" customHeight="1">
      <c r="A31" s="46" t="s">
        <v>30</v>
      </c>
      <c r="B31" s="40">
        <v>230</v>
      </c>
      <c r="C31" s="44">
        <f>C24+C25+C26+C27+C28+C29-C30</f>
        <v>0</v>
      </c>
      <c r="D31" s="44">
        <f>D24+D25+D26+D27+D28+D29-D30</f>
        <v>0</v>
      </c>
    </row>
    <row r="32" spans="1:4" ht="14.25" customHeight="1">
      <c r="A32" s="46" t="s">
        <v>31</v>
      </c>
      <c r="B32" s="40">
        <v>240</v>
      </c>
      <c r="C32" s="44">
        <f>C23+C31</f>
        <v>61391</v>
      </c>
      <c r="D32" s="44">
        <f>D23+D31</f>
        <v>3098897</v>
      </c>
    </row>
    <row r="33" spans="1:4" ht="12.75">
      <c r="A33" s="46" t="s">
        <v>32</v>
      </c>
      <c r="B33" s="40"/>
      <c r="C33" s="44"/>
      <c r="D33" s="44"/>
    </row>
    <row r="34" spans="1:4" ht="12.75">
      <c r="A34" s="45" t="s">
        <v>33</v>
      </c>
      <c r="B34" s="40"/>
      <c r="C34" s="44"/>
      <c r="D34" s="44"/>
    </row>
    <row r="35" spans="1:4" ht="12.75">
      <c r="A35" s="45" t="s">
        <v>34</v>
      </c>
      <c r="B35" s="40"/>
      <c r="C35" s="44"/>
      <c r="D35" s="44"/>
    </row>
    <row r="36" spans="1:4" ht="19.5" customHeight="1">
      <c r="A36" s="46" t="s">
        <v>35</v>
      </c>
      <c r="B36" s="40"/>
      <c r="C36" s="44"/>
      <c r="D36" s="44"/>
    </row>
    <row r="37" spans="1:4" ht="12.75">
      <c r="A37" s="45" t="s">
        <v>33</v>
      </c>
      <c r="B37" s="40"/>
      <c r="C37" s="44"/>
      <c r="D37" s="44"/>
    </row>
    <row r="38" spans="1:4" ht="12.75">
      <c r="A38" s="45" t="s">
        <v>34</v>
      </c>
      <c r="B38" s="40"/>
      <c r="C38" s="44"/>
      <c r="D38" s="44"/>
    </row>
    <row r="39" spans="1:4" ht="15.75" customHeight="1">
      <c r="A39" s="46" t="s">
        <v>36</v>
      </c>
      <c r="B39" s="40"/>
      <c r="C39" s="44"/>
      <c r="D39" s="44"/>
    </row>
    <row r="40" spans="1:4" ht="11.25" customHeight="1">
      <c r="A40" s="45" t="s">
        <v>37</v>
      </c>
      <c r="B40" s="40"/>
      <c r="C40" s="44">
        <f>C32/4600</f>
        <v>13.345869565217392</v>
      </c>
      <c r="D40" s="44">
        <f>D32/4600</f>
        <v>673.6732608695652</v>
      </c>
    </row>
    <row r="41" spans="1:4" ht="12.75">
      <c r="A41" s="45" t="s">
        <v>38</v>
      </c>
      <c r="B41" s="40"/>
      <c r="C41" s="44">
        <f>C40</f>
        <v>13.345869565217392</v>
      </c>
      <c r="D41" s="44">
        <f>D40</f>
        <v>673.6732608695652</v>
      </c>
    </row>
    <row r="43" spans="1:4" ht="12.75">
      <c r="A43" s="47" t="s">
        <v>39</v>
      </c>
      <c r="B43" s="36" t="s">
        <v>108</v>
      </c>
      <c r="D43" s="70"/>
    </row>
    <row r="44" ht="12.75">
      <c r="D44" s="48" t="s">
        <v>40</v>
      </c>
    </row>
    <row r="45" spans="1:4" ht="12.75">
      <c r="A45" s="36" t="s">
        <v>41</v>
      </c>
      <c r="B45" s="49" t="s">
        <v>42</v>
      </c>
      <c r="C45" s="50"/>
      <c r="D45" s="70"/>
    </row>
    <row r="46" ht="12.75">
      <c r="D46" s="48" t="s">
        <v>40</v>
      </c>
    </row>
    <row r="47" ht="12.75">
      <c r="A47" s="31" t="str">
        <f>офп!A61</f>
        <v>МП                                               22 апреля 2015 года</v>
      </c>
    </row>
    <row r="51" spans="1:4" ht="12.75">
      <c r="A51" s="51"/>
      <c r="B51" s="51"/>
      <c r="C51" s="52"/>
      <c r="D51" s="51"/>
    </row>
    <row r="52" spans="1:4" ht="12.75">
      <c r="A52" s="51"/>
      <c r="B52" s="51"/>
      <c r="C52" s="52"/>
      <c r="D52" s="51"/>
    </row>
  </sheetData>
  <sheetProtection/>
  <printOptions/>
  <pageMargins left="0.75" right="0.24" top="0.41" bottom="0.22" header="0.17" footer="0.17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Конденсат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Садретдинов Т.Ш.</dc:creator>
  <cp:keywords/>
  <dc:description/>
  <cp:lastModifiedBy>Тимур Ш. Садретдинов</cp:lastModifiedBy>
  <cp:lastPrinted>2015-01-29T14:47:43Z</cp:lastPrinted>
  <dcterms:created xsi:type="dcterms:W3CDTF">2012-12-20T11:58:09Z</dcterms:created>
  <dcterms:modified xsi:type="dcterms:W3CDTF">2015-04-22T10:28:28Z</dcterms:modified>
  <cp:category/>
  <cp:version/>
  <cp:contentType/>
  <cp:contentStatus/>
</cp:coreProperties>
</file>