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olshevskiy\Desktop\9 мес 2020 Факт\FS\20 11 2020\"/>
    </mc:Choice>
  </mc:AlternateContent>
  <bookViews>
    <workbookView xWindow="0" yWindow="0" windowWidth="20490" windowHeight="7620"/>
  </bookViews>
  <sheets>
    <sheet name="О ФИНАНСОВОМ ПОЛОЖЕНИИ" sheetId="1" r:id="rId1"/>
    <sheet name="О СОВОКУПНОМ ДОХОДЕ " sheetId="2" r:id="rId2"/>
    <sheet name="О ДВИЖЕНИИ ДЕНЕЖНЫХ СРЕДСТВ" sheetId="3" r:id="rId3"/>
    <sheet name="ОБ ИЗМЕНЕНИЯХ В КАПИТАЛЕ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2" l="1"/>
  <c r="E73" i="2"/>
  <c r="D73" i="2"/>
  <c r="G73" i="2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I47" i="4"/>
  <c r="I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6" i="4"/>
  <c r="J36" i="4"/>
  <c r="K35" i="4"/>
  <c r="J35" i="4"/>
  <c r="K34" i="4"/>
  <c r="J34" i="4"/>
  <c r="K32" i="4"/>
  <c r="J32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I25" i="4"/>
  <c r="I24" i="4"/>
  <c r="I23" i="4"/>
  <c r="K22" i="4"/>
  <c r="J22" i="4"/>
  <c r="K21" i="4"/>
  <c r="J21" i="4"/>
  <c r="K20" i="4"/>
  <c r="J20" i="4"/>
  <c r="K19" i="4"/>
  <c r="J19" i="4"/>
  <c r="K18" i="4"/>
  <c r="J18" i="4"/>
  <c r="K17" i="4"/>
  <c r="J17" i="4"/>
  <c r="K15" i="4"/>
  <c r="J15" i="4"/>
  <c r="K14" i="4"/>
  <c r="J14" i="4"/>
  <c r="K13" i="4"/>
  <c r="J13" i="4"/>
  <c r="K11" i="4"/>
  <c r="J11" i="4"/>
  <c r="K10" i="4"/>
  <c r="J10" i="4"/>
  <c r="K9" i="4"/>
  <c r="J9" i="4"/>
  <c r="F81" i="3"/>
  <c r="E81" i="3"/>
  <c r="F78" i="3"/>
  <c r="E78" i="3"/>
  <c r="F74" i="3"/>
  <c r="E74" i="3"/>
  <c r="F63" i="3"/>
  <c r="E63" i="3"/>
  <c r="F50" i="3"/>
  <c r="E50" i="3"/>
  <c r="F37" i="3"/>
  <c r="E37" i="3"/>
  <c r="F30" i="3"/>
  <c r="E30" i="3"/>
  <c r="F12" i="3"/>
  <c r="E12" i="3"/>
  <c r="F79" i="1"/>
  <c r="E79" i="1"/>
  <c r="F78" i="1"/>
  <c r="E78" i="1"/>
  <c r="F77" i="1"/>
  <c r="E77" i="1"/>
  <c r="F76" i="1"/>
  <c r="E76" i="1"/>
  <c r="F65" i="1"/>
  <c r="E65" i="1"/>
  <c r="F56" i="1"/>
  <c r="E56" i="1"/>
  <c r="F53" i="1"/>
  <c r="E53" i="1"/>
  <c r="F39" i="1"/>
  <c r="E39" i="1"/>
  <c r="F38" i="1"/>
  <c r="E38" i="1"/>
  <c r="F35" i="1"/>
  <c r="E35" i="1"/>
  <c r="F23" i="1"/>
  <c r="E23" i="1"/>
  <c r="G47" i="2"/>
  <c r="F47" i="2"/>
  <c r="E47" i="2"/>
  <c r="D47" i="2"/>
  <c r="K67" i="2"/>
  <c r="J67" i="2"/>
  <c r="I67" i="2"/>
  <c r="H67" i="2"/>
  <c r="K66" i="2"/>
  <c r="J66" i="2"/>
  <c r="I66" i="2"/>
  <c r="H66" i="2"/>
  <c r="K65" i="2"/>
  <c r="J65" i="2"/>
  <c r="I65" i="2"/>
  <c r="H65" i="2"/>
  <c r="K61" i="2"/>
  <c r="J61" i="2"/>
  <c r="I61" i="2"/>
  <c r="H61" i="2"/>
  <c r="K46" i="2"/>
  <c r="J46" i="2"/>
  <c r="I46" i="2"/>
  <c r="H46" i="2"/>
  <c r="K40" i="2"/>
  <c r="J40" i="2"/>
  <c r="I40" i="2"/>
  <c r="H40" i="2"/>
  <c r="K36" i="2"/>
  <c r="J36" i="2"/>
  <c r="I36" i="2"/>
  <c r="H36" i="2"/>
  <c r="K33" i="2"/>
  <c r="J33" i="2"/>
  <c r="I33" i="2"/>
  <c r="H33" i="2"/>
  <c r="K31" i="2"/>
  <c r="J31" i="2"/>
  <c r="I31" i="2"/>
  <c r="H31" i="2"/>
  <c r="K16" i="2"/>
  <c r="J16" i="2"/>
  <c r="I16" i="2"/>
  <c r="H16" i="2"/>
</calcChain>
</file>

<file path=xl/sharedStrings.xml><?xml version="1.0" encoding="utf-8"?>
<sst xmlns="http://schemas.openxmlformats.org/spreadsheetml/2006/main" count="332" uniqueCount="206">
  <si>
    <t>For the three months</t>
  </si>
  <si>
    <t>ended, September 30</t>
  </si>
  <si>
    <t xml:space="preserve">For the nine months </t>
  </si>
  <si>
    <t>In millions of tenge</t>
  </si>
  <si>
    <t>Note</t>
  </si>
  <si>
    <t>(unaudited)</t>
  </si>
  <si>
    <t>2019*</t>
  </si>
  <si>
    <t>(reclassed)</t>
  </si>
  <si>
    <t xml:space="preserve"> </t>
  </si>
  <si>
    <t>Revenue and other income</t>
  </si>
  <si>
    <t>Revenue</t>
  </si>
  <si>
    <t>Share in profit of joint ventures and</t>
  </si>
  <si>
    <t>associates, net</t>
  </si>
  <si>
    <t>Finance income</t>
  </si>
  <si>
    <t xml:space="preserve">Gain on sale of subsidiaries </t>
  </si>
  <si>
    <t>−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</si>
  <si>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</si>
  <si>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</si>
  <si>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</si>
  <si>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</si>
  <si>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</si>
  <si>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</si>
  <si>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</si>
  <si>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</si>
  <si>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</si>
  <si>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Impairment of property, plant and equipment, intangible assets and exploration and evaluation assets</t>
  </si>
  <si>
    <t>Exploration expense</t>
  </si>
  <si>
    <t>Impairment of investments in joint venture and associate</t>
  </si>
  <si>
    <t>Finance costs</t>
  </si>
  <si>
    <t>Other expenses</t>
  </si>
  <si>
    <t>Net foreign exchange gain/(loss)</t>
  </si>
  <si>
    <t>Total costs and expenses</t>
  </si>
  <si>
    <t>Profit before income tax</t>
  </si>
  <si>
    <t>Income tax expense</t>
  </si>
  <si>
    <t>Profit for the period from continuing operations</t>
  </si>
  <si>
    <t>Discontinued operations</t>
  </si>
  <si>
    <t>Profit after income tax for the period from discontinued operations</t>
  </si>
  <si>
    <t>Net profit for the period</t>
  </si>
  <si>
    <t>Net profit/(loss) for the period</t>
  </si>
  <si>
    <t xml:space="preserve">attributable to: </t>
  </si>
  <si>
    <t>Equity holders of the Parent Company</t>
  </si>
  <si>
    <t xml:space="preserve">Non-controlling interest </t>
  </si>
  <si>
    <t>For the three months ended, September 30</t>
  </si>
  <si>
    <t>For the nine months</t>
  </si>
  <si>
    <t>Other comprehensive income/(loss)</t>
  </si>
  <si>
    <t>Other comprehensive income/(loss) to be reclassified to profit or loss in subsequent periods</t>
  </si>
  <si>
    <t>Hedging effect</t>
  </si>
  <si>
    <t>Exchange differences on translation of foreign operations</t>
  </si>
  <si>
    <t>Tax effect</t>
  </si>
  <si>
    <t>Net other comprehensive income to be reclassified to profit or loss in the subsequent periods</t>
  </si>
  <si>
    <t>Other comprehensive (loss)/income not to be reclassified to profit or loss in subsequent periods</t>
  </si>
  <si>
    <t xml:space="preserve">Actuarial (loss)/gain on defined benefit plans, net of tax </t>
  </si>
  <si>
    <t>Net other comprehensive (loss)/income not to be reclassified to profit or loss in the subsequent periods</t>
  </si>
  <si>
    <t>Net other comprehensive income for the period</t>
  </si>
  <si>
    <t>Total comprehensive income for the period, net of tax</t>
  </si>
  <si>
    <t>Total comprehensive income/(loss) for the period attributable to:</t>
  </si>
  <si>
    <t>Basic and diluted</t>
  </si>
  <si>
    <t>* Certain numbers shown here do not correspond to the interim condensed consolidated financial statements for the period ended September 30, 2019 and reflect reclassifications made, refer to Note 3.</t>
  </si>
  <si>
    <t>** The number of ordinary shares as of September 30, 2020 and December 31, 2019 equaled to 610,119,493.</t>
  </si>
  <si>
    <t xml:space="preserve">INTERIM CONSOLIDATED STATEMENT OF COMPREHENSIVE INCOME </t>
  </si>
  <si>
    <t>INTERIM CONSOLIDATED STATEMENT OF FINANCIAL POSITION</t>
  </si>
  <si>
    <t>September 30,</t>
  </si>
  <si>
    <t>December 31, 2019*</t>
  </si>
  <si>
    <t>(audited)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</si>
  <si>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</si>
  <si>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</si>
  <si>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</si>
  <si>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</si>
  <si>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</si>
  <si>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</si>
  <si>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</si>
  <si>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</si>
  <si>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</si>
  <si>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Deferred income tax assets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</si>
  <si>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</si>
  <si>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</si>
  <si>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</si>
  <si>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</si>
  <si>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</si>
  <si>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</si>
  <si>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</si>
  <si>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</si>
  <si>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</si>
  <si>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</si>
  <si>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</si>
  <si>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</si>
  <si>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</si>
  <si>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</si>
  <si>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</si>
  <si>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 xml:space="preserve">Equity and liabilities </t>
  </si>
  <si>
    <t>Equity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</si>
  <si>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</si>
  <si>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</si>
  <si>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</si>
  <si>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</si>
  <si>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</si>
  <si>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</si>
  <si>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</si>
  <si>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</si>
  <si>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</si>
  <si>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Borrowings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</si>
  <si>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</si>
  <si>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</si>
  <si>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</si>
  <si>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</si>
  <si>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</si>
  <si>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</si>
  <si>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</si>
  <si>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</si>
  <si>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</si>
  <si>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</si>
  <si>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</si>
  <si>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</si>
  <si>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</si>
  <si>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r>
      <t xml:space="preserve">Book value per ordinary share </t>
    </r>
    <r>
      <rPr>
        <sz val="9"/>
        <color theme="1"/>
        <rFont val="Arial"/>
        <family val="2"/>
        <charset val="204"/>
      </rPr>
      <t>–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Tenge thousands</t>
    </r>
  </si>
  <si>
    <t>*  Certain numbers shown here do not correspond to the consolidated financial statements for the year ended December 31, 2019, and reflect reclassifications made, refer to Note 3.</t>
  </si>
  <si>
    <r>
      <t>INTERIM CONSOLIDATED STATEMENT OF CASH FLOWS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</si>
  <si>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For the nine months ended </t>
  </si>
  <si>
    <t>Cash flows from operating activities</t>
  </si>
  <si>
    <t>Profit before income tax from continuing operations</t>
  </si>
  <si>
    <t>Profit before income tax from discontinued operations</t>
  </si>
  <si>
    <t>Adjustments:</t>
  </si>
  <si>
    <r>
      <t>Impairment of property, plant and equipment, intangible assets and exploration and evaluation assets</t>
    </r>
    <r>
      <rPr>
        <sz val="12"/>
        <color theme="1"/>
        <rFont val="Times New Roman"/>
        <family val="1"/>
        <charset val="204"/>
      </rPr>
      <t xml:space="preserve"> </t>
    </r>
  </si>
  <si>
    <t>Reversal of allowance for obsolete inventories</t>
  </si>
  <si>
    <t>Net foreign exchange differences</t>
  </si>
  <si>
    <t>Loss on disposal of property, plant and equipment, intangible assets and investment property, net</t>
  </si>
  <si>
    <t>Realized gain from derivatives on petroleum products</t>
  </si>
  <si>
    <t xml:space="preserve">Adjustment for repayment of advances received for the supply of oil </t>
  </si>
  <si>
    <t>Gains on sale of subsidiaries</t>
  </si>
  <si>
    <t>Share in profit of joint ventures and associates, net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</si>
  <si>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</si>
  <si>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</si>
  <si>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</si>
  <si>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</si>
  <si>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</si>
  <si>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accounts receivable and other assets</t>
  </si>
  <si>
    <t>Change in trade and other payables and contract liabilities</t>
  </si>
  <si>
    <t>Change in other taxes payable</t>
  </si>
  <si>
    <t>Cash generated from operations</t>
  </si>
  <si>
    <t>ended September 30,</t>
  </si>
  <si>
    <t xml:space="preserve">Dividends received from joint ventures and associates </t>
  </si>
  <si>
    <t>Income taxes paid</t>
  </si>
  <si>
    <t>Interest received</t>
  </si>
  <si>
    <t>Interest paid</t>
  </si>
  <si>
    <t>Net cash flow from / (used in) operating activities</t>
  </si>
  <si>
    <t>Cash flows from investing activities</t>
  </si>
  <si>
    <t>Withdrawal/(placement) of bank deposits, net</t>
  </si>
  <si>
    <t>Purchase of property, plant and equipment, intangible assets, investment property and exploration and evaluation assets</t>
  </si>
  <si>
    <t>Proceeds from sale of property, plant and equipment, intangible assets, investment property and exploration and evaluation assets</t>
  </si>
  <si>
    <t xml:space="preserve">Proceeds from disposal of subsidiaries </t>
  </si>
  <si>
    <t>Loans given to related parties</t>
  </si>
  <si>
    <t>Contributions to a share / charter capital of joint venture and associate</t>
  </si>
  <si>
    <t>Repayment of loans due from related parties</t>
  </si>
  <si>
    <t>Proceeds from leased assets</t>
  </si>
  <si>
    <t>Acquisition of debt securities</t>
  </si>
  <si>
    <t>Proceeds from Note receivable from a shareholder of a joint venture</t>
  </si>
  <si>
    <t>Net cash flows used in investing activities</t>
  </si>
  <si>
    <t>Cash flows from financing activities</t>
  </si>
  <si>
    <t xml:space="preserve">Proceeds from borrowings </t>
  </si>
  <si>
    <t xml:space="preserve">Repayment of borrowings </t>
  </si>
  <si>
    <t>Dividends paid to Samruk-Kazyna and National Bank of RK</t>
  </si>
  <si>
    <t>Dividends paid to non-controlling interests</t>
  </si>
  <si>
    <t xml:space="preserve">Share buyback by subsidiary </t>
  </si>
  <si>
    <t xml:space="preserve">Payment under financial guarantee </t>
  </si>
  <si>
    <t>Distributions to Samruk-Kazyna</t>
  </si>
  <si>
    <t>Payment of lease liabilities principal</t>
  </si>
  <si>
    <t>Net cash flows used in financing activities</t>
  </si>
  <si>
    <t>Effects of exchange rate changes on cash and cash equivalents</t>
  </si>
  <si>
    <t>Change in allowance for expected credit losses in cash and cash equivalents</t>
  </si>
  <si>
    <t>Net change in cash and cash equivalents</t>
  </si>
  <si>
    <t>Cash and cash equivalents, at the beginning of the period</t>
  </si>
  <si>
    <t>Cash and cash equivalents, at the end of the period</t>
  </si>
  <si>
    <t>*  Certain numbers shown here do not correspond to the interim condensed consolidated financial statements for the period ended September 30, 2019 and reflect reclassifications made, refer to Note 3.</t>
  </si>
  <si>
    <r>
      <t>INTERIM 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</si>
  <si>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Attributable to equity holder of the Parent Company</t>
  </si>
  <si>
    <t>Share</t>
  </si>
  <si>
    <t>capital</t>
  </si>
  <si>
    <t>Additional</t>
  </si>
  <si>
    <t>paid-in</t>
  </si>
  <si>
    <t>Other</t>
  </si>
  <si>
    <t>equity</t>
  </si>
  <si>
    <t>Currency</t>
  </si>
  <si>
    <t>translation</t>
  </si>
  <si>
    <t>reserve</t>
  </si>
  <si>
    <t>Retained</t>
  </si>
  <si>
    <t>earnings</t>
  </si>
  <si>
    <t>Total</t>
  </si>
  <si>
    <t>As at December 31, 2018 (audited)</t>
  </si>
  <si>
    <t xml:space="preserve">Effect of adoption of IFRS 16 </t>
  </si>
  <si>
    <t>As at January 1, 2019 (restated)</t>
  </si>
  <si>
    <t xml:space="preserve">Net profit/(loss) for the period </t>
  </si>
  <si>
    <t>Total comprehensive income for the period (unaudited)</t>
  </si>
  <si>
    <t xml:space="preserve">Transactions with Samruk-Kazyna </t>
  </si>
  <si>
    <t>Dividends</t>
  </si>
  <si>
    <t>Share buyback by the subsidiary</t>
  </si>
  <si>
    <t>Contribution to share capital of subsidiary without change in ownership</t>
  </si>
  <si>
    <t>As at September 30, 2019 (unaudited)</t>
  </si>
  <si>
    <t>As at December 31, 2019 (audited)</t>
  </si>
  <si>
    <t>Total comprehensive income for the period (unaudited)</t>
  </si>
  <si>
    <t>Pipelines contributed by the Government</t>
  </si>
  <si>
    <t xml:space="preserve">Transfer of discount related to the loan received from Samruk-Kazyna to the Company due to its settlement </t>
  </si>
  <si>
    <t>Transfer of pipelines contributed by the Government due to termination of the trust management agreement</t>
  </si>
  <si>
    <t xml:space="preserve">Dividends </t>
  </si>
  <si>
    <t xml:space="preserve">Distributions to Samruk-Kazyna </t>
  </si>
  <si>
    <t>As at September 30, 2020 (unaudited)</t>
  </si>
  <si>
    <t xml:space="preserve">Earnings per share** – Tenge thousands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</si>
</sst>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164" fontId="7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164" fontId="7" fillId="0" borderId="2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2" xfId="1" applyNumberFormat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164" fontId="7" fillId="0" borderId="4" xfId="1" applyNumberFormat="1" applyFont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43" fontId="8" fillId="0" borderId="6" xfId="1" applyFont="1" applyBorder="1" applyAlignment="1">
      <alignment horizontal="right" vertical="center" wrapText="1"/>
    </xf>
    <xf numFmtId="43" fontId="7" fillId="0" borderId="6" xfId="1" applyFont="1" applyBorder="1" applyAlignment="1">
      <alignment horizontal="right" vertical="center" wrapText="1"/>
    </xf>
    <xf numFmtId="164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4" fontId="7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164" fontId="7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164" fontId="7" fillId="0" borderId="4" xfId="1" applyNumberFormat="1" applyFont="1" applyBorder="1" applyAlignment="1">
      <alignment vertical="center" wrapText="1"/>
    </xf>
    <xf numFmtId="164" fontId="8" fillId="0" borderId="4" xfId="1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/>
    <xf numFmtId="164" fontId="11" fillId="0" borderId="0" xfId="1" applyNumberFormat="1" applyFont="1" applyAlignment="1">
      <alignment vertical="center" wrapText="1"/>
    </xf>
    <xf numFmtId="164" fontId="7" fillId="0" borderId="6" xfId="1" applyNumberFormat="1" applyFont="1" applyBorder="1" applyAlignment="1">
      <alignment vertical="center" wrapText="1"/>
    </xf>
    <xf numFmtId="164" fontId="8" fillId="0" borderId="6" xfId="1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8" fillId="0" borderId="0" xfId="1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5" xfId="1" applyNumberFormat="1" applyFont="1" applyBorder="1" applyAlignment="1">
      <alignment horizontal="left" vertical="center" wrapText="1"/>
    </xf>
    <xf numFmtId="164" fontId="7" fillId="0" borderId="0" xfId="1" applyNumberFormat="1" applyFont="1" applyAlignment="1">
      <alignment horizontal="left" vertical="center" wrapText="1"/>
    </xf>
    <xf numFmtId="164" fontId="8" fillId="0" borderId="5" xfId="1" applyNumberFormat="1" applyFont="1" applyBorder="1" applyAlignment="1">
      <alignment horizontal="lef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1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tabSelected="1" workbookViewId="0">
      <selection activeCell="H1" sqref="H1"/>
    </sheetView>
  </sheetViews>
  <sheetFormatPr defaultRowHeight="15" x14ac:dyDescent="0.25"/>
  <cols>
    <col min="1" max="1" width="55.85546875" customWidth="1"/>
    <col min="3" max="4" width="13.28515625" customWidth="1"/>
    <col min="5" max="5" width="11.28515625" style="45" bestFit="1" customWidth="1"/>
    <col min="6" max="6" width="9.140625" style="45"/>
  </cols>
  <sheetData>
    <row r="2" spans="1:4" ht="15.75" x14ac:dyDescent="0.25">
      <c r="A2" s="47" t="s">
        <v>60</v>
      </c>
    </row>
    <row r="4" spans="1:4" ht="24" x14ac:dyDescent="0.25">
      <c r="A4" s="76" t="s">
        <v>3</v>
      </c>
      <c r="B4" s="78" t="s">
        <v>4</v>
      </c>
      <c r="C4" s="3" t="s">
        <v>61</v>
      </c>
      <c r="D4" s="6" t="s">
        <v>62</v>
      </c>
    </row>
    <row r="5" spans="1:4" x14ac:dyDescent="0.25">
      <c r="A5" s="76"/>
      <c r="B5" s="78"/>
      <c r="C5" s="3">
        <v>2020</v>
      </c>
      <c r="D5" s="6" t="s">
        <v>63</v>
      </c>
    </row>
    <row r="6" spans="1:4" ht="15.75" thickBot="1" x14ac:dyDescent="0.3">
      <c r="A6" s="77"/>
      <c r="B6" s="79"/>
      <c r="C6" s="48" t="s">
        <v>5</v>
      </c>
      <c r="D6" s="5"/>
    </row>
    <row r="7" spans="1:4" x14ac:dyDescent="0.25">
      <c r="A7" s="1" t="s">
        <v>8</v>
      </c>
      <c r="B7" s="2"/>
      <c r="C7" s="9"/>
      <c r="D7" s="10"/>
    </row>
    <row r="8" spans="1:4" x14ac:dyDescent="0.25">
      <c r="A8" s="9" t="s">
        <v>64</v>
      </c>
      <c r="B8" s="11"/>
      <c r="C8" s="9"/>
      <c r="D8" s="10"/>
    </row>
    <row r="9" spans="1:4" x14ac:dyDescent="0.25">
      <c r="A9" s="9" t="s">
        <v>65</v>
      </c>
      <c r="B9" s="11"/>
      <c r="C9" s="3"/>
      <c r="D9" s="6"/>
    </row>
    <row r="10" spans="1:4" x14ac:dyDescent="0.25">
      <c r="A10" s="10" t="s">
        <v>66</v>
      </c>
      <c r="B10" s="11">
        <v>14</v>
      </c>
      <c r="C10" s="29">
        <v>4461515</v>
      </c>
      <c r="D10" s="30">
        <v>4484271</v>
      </c>
    </row>
    <row r="11" spans="1:4" x14ac:dyDescent="0.25">
      <c r="A11" s="10" t="s">
        <v>67</v>
      </c>
      <c r="B11" s="11"/>
      <c r="C11" s="29">
        <v>40849</v>
      </c>
      <c r="D11" s="30">
        <v>38379</v>
      </c>
    </row>
    <row r="12" spans="1:4" x14ac:dyDescent="0.25">
      <c r="A12" s="10" t="s">
        <v>68</v>
      </c>
      <c r="B12" s="11"/>
      <c r="C12" s="29">
        <v>153326</v>
      </c>
      <c r="D12" s="30">
        <v>179897</v>
      </c>
    </row>
    <row r="13" spans="1:4" x14ac:dyDescent="0.25">
      <c r="A13" s="10" t="s">
        <v>69</v>
      </c>
      <c r="B13" s="11">
        <v>14</v>
      </c>
      <c r="C13" s="29">
        <v>28575</v>
      </c>
      <c r="D13" s="30">
        <v>9541</v>
      </c>
    </row>
    <row r="14" spans="1:4" x14ac:dyDescent="0.25">
      <c r="A14" s="10" t="s">
        <v>70</v>
      </c>
      <c r="B14" s="11"/>
      <c r="C14" s="29">
        <v>166682</v>
      </c>
      <c r="D14" s="30">
        <v>171172</v>
      </c>
    </row>
    <row r="15" spans="1:4" x14ac:dyDescent="0.25">
      <c r="A15" s="10" t="s">
        <v>71</v>
      </c>
      <c r="B15" s="11"/>
      <c r="C15" s="29">
        <v>56056</v>
      </c>
      <c r="D15" s="30">
        <v>52526</v>
      </c>
    </row>
    <row r="16" spans="1:4" x14ac:dyDescent="0.25">
      <c r="A16" s="10" t="s">
        <v>72</v>
      </c>
      <c r="B16" s="11">
        <v>15</v>
      </c>
      <c r="C16" s="29">
        <v>6486671</v>
      </c>
      <c r="D16" s="30">
        <v>5590384</v>
      </c>
    </row>
    <row r="17" spans="1:6" x14ac:dyDescent="0.25">
      <c r="A17" s="10" t="s">
        <v>73</v>
      </c>
      <c r="B17" s="11"/>
      <c r="C17" s="29">
        <v>77560</v>
      </c>
      <c r="D17" s="30">
        <v>73714</v>
      </c>
    </row>
    <row r="18" spans="1:6" x14ac:dyDescent="0.25">
      <c r="A18" s="10" t="s">
        <v>74</v>
      </c>
      <c r="B18" s="11"/>
      <c r="C18" s="29">
        <v>100663</v>
      </c>
      <c r="D18" s="30">
        <v>133557</v>
      </c>
    </row>
    <row r="19" spans="1:6" x14ac:dyDescent="0.25">
      <c r="A19" s="10" t="s">
        <v>75</v>
      </c>
      <c r="B19" s="11">
        <v>14</v>
      </c>
      <c r="C19" s="29">
        <v>37926</v>
      </c>
      <c r="D19" s="30">
        <v>73367</v>
      </c>
    </row>
    <row r="20" spans="1:6" x14ac:dyDescent="0.25">
      <c r="A20" s="10" t="s">
        <v>76</v>
      </c>
      <c r="B20" s="11"/>
      <c r="C20" s="29">
        <v>695994</v>
      </c>
      <c r="D20" s="30">
        <v>615546</v>
      </c>
    </row>
    <row r="21" spans="1:6" x14ac:dyDescent="0.25">
      <c r="A21" s="10" t="s">
        <v>77</v>
      </c>
      <c r="B21" s="11"/>
      <c r="C21" s="29">
        <v>9536</v>
      </c>
      <c r="D21" s="30">
        <v>2488</v>
      </c>
    </row>
    <row r="22" spans="1:6" ht="15.75" thickBot="1" x14ac:dyDescent="0.3">
      <c r="A22" s="10" t="s">
        <v>78</v>
      </c>
      <c r="B22" s="11"/>
      <c r="C22" s="29">
        <v>3458</v>
      </c>
      <c r="D22" s="30">
        <v>17162</v>
      </c>
    </row>
    <row r="23" spans="1:6" ht="15.75" thickBot="1" x14ac:dyDescent="0.3">
      <c r="A23" s="14"/>
      <c r="B23" s="22"/>
      <c r="C23" s="31">
        <v>12318811</v>
      </c>
      <c r="D23" s="32">
        <v>11442004</v>
      </c>
      <c r="E23" s="44">
        <f>SUM(C10:C22)-C23</f>
        <v>0</v>
      </c>
      <c r="F23" s="44">
        <f>SUM(D10:D22)-D23</f>
        <v>0</v>
      </c>
    </row>
    <row r="24" spans="1:6" x14ac:dyDescent="0.25">
      <c r="A24" s="10" t="s">
        <v>8</v>
      </c>
      <c r="B24" s="11"/>
      <c r="C24" s="29"/>
      <c r="D24" s="30"/>
    </row>
    <row r="25" spans="1:6" x14ac:dyDescent="0.25">
      <c r="A25" s="9" t="s">
        <v>79</v>
      </c>
      <c r="B25" s="11"/>
      <c r="C25" s="29"/>
      <c r="D25" s="30"/>
    </row>
    <row r="26" spans="1:6" x14ac:dyDescent="0.25">
      <c r="A26" s="10" t="s">
        <v>80</v>
      </c>
      <c r="B26" s="11"/>
      <c r="C26" s="29">
        <v>247448</v>
      </c>
      <c r="D26" s="30">
        <v>281215</v>
      </c>
    </row>
    <row r="27" spans="1:6" x14ac:dyDescent="0.25">
      <c r="A27" s="10" t="s">
        <v>74</v>
      </c>
      <c r="B27" s="11"/>
      <c r="C27" s="29">
        <v>96428</v>
      </c>
      <c r="D27" s="30">
        <v>74049</v>
      </c>
    </row>
    <row r="28" spans="1:6" x14ac:dyDescent="0.25">
      <c r="A28" s="10" t="s">
        <v>81</v>
      </c>
      <c r="B28" s="11"/>
      <c r="C28" s="29">
        <v>57251</v>
      </c>
      <c r="D28" s="30">
        <v>54517</v>
      </c>
    </row>
    <row r="29" spans="1:6" x14ac:dyDescent="0.25">
      <c r="A29" s="10" t="s">
        <v>82</v>
      </c>
      <c r="B29" s="11">
        <v>16</v>
      </c>
      <c r="C29" s="29">
        <v>391725</v>
      </c>
      <c r="D29" s="30">
        <v>397757</v>
      </c>
    </row>
    <row r="30" spans="1:6" x14ac:dyDescent="0.25">
      <c r="A30" s="10" t="s">
        <v>83</v>
      </c>
      <c r="B30" s="11"/>
      <c r="C30" s="29">
        <v>316924</v>
      </c>
      <c r="D30" s="30">
        <v>359504</v>
      </c>
    </row>
    <row r="31" spans="1:6" x14ac:dyDescent="0.25">
      <c r="A31" s="10" t="s">
        <v>76</v>
      </c>
      <c r="B31" s="11"/>
      <c r="C31" s="29">
        <v>79963</v>
      </c>
      <c r="D31" s="30">
        <v>138719</v>
      </c>
    </row>
    <row r="32" spans="1:6" x14ac:dyDescent="0.25">
      <c r="A32" s="10" t="s">
        <v>84</v>
      </c>
      <c r="B32" s="11">
        <v>16</v>
      </c>
      <c r="C32" s="29">
        <v>46489</v>
      </c>
      <c r="D32" s="30">
        <v>63555</v>
      </c>
    </row>
    <row r="33" spans="1:6" x14ac:dyDescent="0.25">
      <c r="A33" s="10" t="s">
        <v>85</v>
      </c>
      <c r="B33" s="11">
        <v>16</v>
      </c>
      <c r="C33" s="29">
        <v>102233</v>
      </c>
      <c r="D33" s="30">
        <v>198539</v>
      </c>
    </row>
    <row r="34" spans="1:6" ht="15.75" thickBot="1" x14ac:dyDescent="0.3">
      <c r="A34" s="15" t="s">
        <v>86</v>
      </c>
      <c r="B34" s="16">
        <v>17</v>
      </c>
      <c r="C34" s="58">
        <v>1203017</v>
      </c>
      <c r="D34" s="59">
        <v>1064452</v>
      </c>
    </row>
    <row r="35" spans="1:6" x14ac:dyDescent="0.25">
      <c r="A35" s="9"/>
      <c r="B35" s="11"/>
      <c r="C35" s="29">
        <v>2541478</v>
      </c>
      <c r="D35" s="30">
        <v>2632307</v>
      </c>
      <c r="E35" s="44">
        <f>SUM(C26:C34)-C35</f>
        <v>0</v>
      </c>
      <c r="F35" s="44">
        <f>SUM(D26:D34)-D35</f>
        <v>0</v>
      </c>
    </row>
    <row r="36" spans="1:6" x14ac:dyDescent="0.25">
      <c r="A36" s="10" t="s">
        <v>8</v>
      </c>
      <c r="B36" s="11"/>
      <c r="C36" s="29"/>
      <c r="D36" s="30"/>
    </row>
    <row r="37" spans="1:6" ht="15.75" thickBot="1" x14ac:dyDescent="0.3">
      <c r="A37" s="15" t="s">
        <v>87</v>
      </c>
      <c r="B37" s="16"/>
      <c r="C37" s="58">
        <v>5274</v>
      </c>
      <c r="D37" s="59">
        <v>7604</v>
      </c>
    </row>
    <row r="38" spans="1:6" ht="15.75" thickBot="1" x14ac:dyDescent="0.3">
      <c r="A38" s="23"/>
      <c r="B38" s="20"/>
      <c r="C38" s="58">
        <v>2546752</v>
      </c>
      <c r="D38" s="59">
        <v>2639911</v>
      </c>
      <c r="E38" s="44">
        <f>C35+C37-C38</f>
        <v>0</v>
      </c>
      <c r="F38" s="44">
        <f>D35+D37-D38</f>
        <v>0</v>
      </c>
    </row>
    <row r="39" spans="1:6" ht="15.75" thickBot="1" x14ac:dyDescent="0.3">
      <c r="A39" s="17" t="s">
        <v>88</v>
      </c>
      <c r="B39" s="49"/>
      <c r="C39" s="62">
        <v>14865563</v>
      </c>
      <c r="D39" s="63">
        <v>14081915</v>
      </c>
      <c r="E39" s="44">
        <f>C38+C23-C39</f>
        <v>0</v>
      </c>
      <c r="F39" s="44">
        <f>D38+D23-D39</f>
        <v>0</v>
      </c>
    </row>
    <row r="40" spans="1:6" ht="15.75" thickTop="1" x14ac:dyDescent="0.25">
      <c r="C40" s="41"/>
      <c r="D40" s="41"/>
    </row>
    <row r="42" spans="1:6" ht="24" x14ac:dyDescent="0.25">
      <c r="A42" s="76" t="s">
        <v>3</v>
      </c>
      <c r="B42" s="78" t="s">
        <v>4</v>
      </c>
      <c r="C42" s="3" t="s">
        <v>61</v>
      </c>
      <c r="D42" s="6" t="s">
        <v>62</v>
      </c>
    </row>
    <row r="43" spans="1:6" x14ac:dyDescent="0.25">
      <c r="A43" s="76"/>
      <c r="B43" s="78"/>
      <c r="C43" s="3">
        <v>2020</v>
      </c>
      <c r="D43" s="6" t="s">
        <v>63</v>
      </c>
    </row>
    <row r="44" spans="1:6" ht="15.75" thickBot="1" x14ac:dyDescent="0.3">
      <c r="A44" s="77"/>
      <c r="B44" s="79"/>
      <c r="C44" s="48" t="s">
        <v>5</v>
      </c>
      <c r="D44" s="5"/>
    </row>
    <row r="45" spans="1:6" x14ac:dyDescent="0.25">
      <c r="A45" s="1" t="s">
        <v>8</v>
      </c>
      <c r="B45" s="2"/>
      <c r="C45" s="9"/>
      <c r="D45" s="10"/>
    </row>
    <row r="46" spans="1:6" x14ac:dyDescent="0.25">
      <c r="A46" s="9" t="s">
        <v>89</v>
      </c>
      <c r="B46" s="11"/>
      <c r="C46" s="3"/>
      <c r="D46" s="6"/>
    </row>
    <row r="47" spans="1:6" x14ac:dyDescent="0.25">
      <c r="A47" s="9" t="s">
        <v>90</v>
      </c>
      <c r="B47" s="11"/>
      <c r="C47" s="56"/>
      <c r="D47" s="57"/>
    </row>
    <row r="48" spans="1:6" x14ac:dyDescent="0.25">
      <c r="A48" s="10" t="s">
        <v>91</v>
      </c>
      <c r="B48" s="11"/>
      <c r="C48" s="29">
        <v>916541</v>
      </c>
      <c r="D48" s="30">
        <v>916541</v>
      </c>
    </row>
    <row r="49" spans="1:6" x14ac:dyDescent="0.25">
      <c r="A49" s="10" t="s">
        <v>92</v>
      </c>
      <c r="B49" s="11"/>
      <c r="C49" s="29">
        <v>24927</v>
      </c>
      <c r="D49" s="30">
        <v>40794</v>
      </c>
    </row>
    <row r="50" spans="1:6" x14ac:dyDescent="0.25">
      <c r="A50" s="10" t="s">
        <v>93</v>
      </c>
      <c r="B50" s="11"/>
      <c r="C50" s="29">
        <v>416</v>
      </c>
      <c r="D50" s="30">
        <v>83</v>
      </c>
    </row>
    <row r="51" spans="1:6" x14ac:dyDescent="0.25">
      <c r="A51" s="10" t="s">
        <v>94</v>
      </c>
      <c r="B51" s="11"/>
      <c r="C51" s="29">
        <v>2209778</v>
      </c>
      <c r="D51" s="30">
        <v>1731747</v>
      </c>
    </row>
    <row r="52" spans="1:6" ht="15.75" thickBot="1" x14ac:dyDescent="0.3">
      <c r="A52" s="15" t="s">
        <v>95</v>
      </c>
      <c r="B52" s="16"/>
      <c r="C52" s="58">
        <v>5607266</v>
      </c>
      <c r="D52" s="59">
        <v>5469236</v>
      </c>
    </row>
    <row r="53" spans="1:6" x14ac:dyDescent="0.25">
      <c r="A53" s="9" t="s">
        <v>96</v>
      </c>
      <c r="B53" s="11"/>
      <c r="C53" s="29">
        <v>8758928</v>
      </c>
      <c r="D53" s="30">
        <v>8158401</v>
      </c>
      <c r="E53" s="44">
        <f>SUM(C48:C52)-C53</f>
        <v>0</v>
      </c>
      <c r="F53" s="44">
        <f>SUM(D48:D52)-D53</f>
        <v>0</v>
      </c>
    </row>
    <row r="54" spans="1:6" x14ac:dyDescent="0.25">
      <c r="A54" s="10" t="s">
        <v>8</v>
      </c>
      <c r="B54" s="11"/>
      <c r="C54" s="29"/>
      <c r="D54" s="30"/>
    </row>
    <row r="55" spans="1:6" ht="15.75" thickBot="1" x14ac:dyDescent="0.3">
      <c r="A55" s="15" t="s">
        <v>97</v>
      </c>
      <c r="B55" s="16"/>
      <c r="C55" s="58">
        <v>-52869</v>
      </c>
      <c r="D55" s="59">
        <v>38255</v>
      </c>
    </row>
    <row r="56" spans="1:6" ht="15.75" thickBot="1" x14ac:dyDescent="0.3">
      <c r="A56" s="23" t="s">
        <v>98</v>
      </c>
      <c r="B56" s="16"/>
      <c r="C56" s="58">
        <v>8706059</v>
      </c>
      <c r="D56" s="59">
        <v>8196656</v>
      </c>
      <c r="E56" s="44">
        <f>C55+C53-C56</f>
        <v>0</v>
      </c>
      <c r="F56" s="44">
        <f>D55+D53-D56</f>
        <v>0</v>
      </c>
    </row>
    <row r="57" spans="1:6" x14ac:dyDescent="0.25">
      <c r="A57" s="9" t="s">
        <v>8</v>
      </c>
      <c r="B57" s="11"/>
      <c r="C57" s="29"/>
      <c r="D57" s="30"/>
    </row>
    <row r="58" spans="1:6" x14ac:dyDescent="0.25">
      <c r="A58" s="9" t="s">
        <v>99</v>
      </c>
      <c r="B58" s="11"/>
      <c r="C58" s="29"/>
      <c r="D58" s="30"/>
    </row>
    <row r="59" spans="1:6" x14ac:dyDescent="0.25">
      <c r="A59" s="10" t="s">
        <v>100</v>
      </c>
      <c r="B59" s="11">
        <v>18</v>
      </c>
      <c r="C59" s="29">
        <v>3779069</v>
      </c>
      <c r="D59" s="30">
        <v>3584076</v>
      </c>
    </row>
    <row r="60" spans="1:6" x14ac:dyDescent="0.25">
      <c r="A60" s="10" t="s">
        <v>101</v>
      </c>
      <c r="B60" s="11"/>
      <c r="C60" s="29">
        <v>292868</v>
      </c>
      <c r="D60" s="30">
        <v>273589</v>
      </c>
    </row>
    <row r="61" spans="1:6" x14ac:dyDescent="0.25">
      <c r="A61" s="10" t="s">
        <v>102</v>
      </c>
      <c r="B61" s="11"/>
      <c r="C61" s="29">
        <v>558436</v>
      </c>
      <c r="D61" s="30">
        <v>509462</v>
      </c>
    </row>
    <row r="62" spans="1:6" x14ac:dyDescent="0.25">
      <c r="A62" s="10" t="s">
        <v>103</v>
      </c>
      <c r="B62" s="11"/>
      <c r="C62" s="29">
        <v>35195</v>
      </c>
      <c r="D62" s="30">
        <v>35996</v>
      </c>
    </row>
    <row r="63" spans="1:6" x14ac:dyDescent="0.25">
      <c r="A63" s="10" t="s">
        <v>104</v>
      </c>
      <c r="B63" s="11"/>
      <c r="C63" s="29">
        <v>23488</v>
      </c>
      <c r="D63" s="30">
        <v>26157</v>
      </c>
    </row>
    <row r="64" spans="1:6" ht="15.75" thickBot="1" x14ac:dyDescent="0.3">
      <c r="A64" s="15" t="s">
        <v>105</v>
      </c>
      <c r="B64" s="16"/>
      <c r="C64" s="58">
        <v>18783</v>
      </c>
      <c r="D64" s="59">
        <v>17537</v>
      </c>
    </row>
    <row r="65" spans="1:6" ht="15.75" thickBot="1" x14ac:dyDescent="0.3">
      <c r="A65" s="10"/>
      <c r="B65" s="11"/>
      <c r="C65" s="29">
        <v>4707839</v>
      </c>
      <c r="D65" s="30">
        <v>4446817</v>
      </c>
      <c r="E65" s="44">
        <f>SUM(C59:C64)-C65</f>
        <v>0</v>
      </c>
      <c r="F65" s="44">
        <f>SUM(D59:D64)-D65</f>
        <v>0</v>
      </c>
    </row>
    <row r="66" spans="1:6" x14ac:dyDescent="0.25">
      <c r="A66" s="50" t="s">
        <v>8</v>
      </c>
      <c r="B66" s="51"/>
      <c r="C66" s="60"/>
      <c r="D66" s="61"/>
    </row>
    <row r="67" spans="1:6" x14ac:dyDescent="0.25">
      <c r="A67" s="9" t="s">
        <v>106</v>
      </c>
      <c r="B67" s="11"/>
      <c r="C67" s="29"/>
      <c r="D67" s="30"/>
    </row>
    <row r="68" spans="1:6" x14ac:dyDescent="0.25">
      <c r="A68" s="10" t="s">
        <v>100</v>
      </c>
      <c r="B68" s="11">
        <v>18</v>
      </c>
      <c r="C68" s="29">
        <v>481500</v>
      </c>
      <c r="D68" s="30">
        <v>253428</v>
      </c>
    </row>
    <row r="69" spans="1:6" x14ac:dyDescent="0.25">
      <c r="A69" s="10" t="s">
        <v>101</v>
      </c>
      <c r="B69" s="11"/>
      <c r="C69" s="29">
        <v>104865</v>
      </c>
      <c r="D69" s="30">
        <v>103538</v>
      </c>
    </row>
    <row r="70" spans="1:6" x14ac:dyDescent="0.25">
      <c r="A70" s="10" t="s">
        <v>107</v>
      </c>
      <c r="B70" s="11"/>
      <c r="C70" s="29">
        <v>6668</v>
      </c>
      <c r="D70" s="30">
        <v>13011</v>
      </c>
    </row>
    <row r="71" spans="1:6" x14ac:dyDescent="0.25">
      <c r="A71" s="10" t="s">
        <v>108</v>
      </c>
      <c r="B71" s="11">
        <v>19</v>
      </c>
      <c r="C71" s="29">
        <v>540761</v>
      </c>
      <c r="D71" s="30">
        <v>667861</v>
      </c>
    </row>
    <row r="72" spans="1:6" x14ac:dyDescent="0.25">
      <c r="A72" s="10" t="s">
        <v>109</v>
      </c>
      <c r="B72" s="11"/>
      <c r="C72" s="29">
        <v>123615</v>
      </c>
      <c r="D72" s="30">
        <v>86666</v>
      </c>
    </row>
    <row r="73" spans="1:6" x14ac:dyDescent="0.25">
      <c r="A73" s="10" t="s">
        <v>103</v>
      </c>
      <c r="B73" s="11"/>
      <c r="C73" s="29">
        <v>16574</v>
      </c>
      <c r="D73" s="30">
        <v>10922</v>
      </c>
    </row>
    <row r="74" spans="1:6" x14ac:dyDescent="0.25">
      <c r="A74" s="10" t="s">
        <v>110</v>
      </c>
      <c r="B74" s="11">
        <v>19</v>
      </c>
      <c r="C74" s="29">
        <v>79783</v>
      </c>
      <c r="D74" s="30">
        <v>93139</v>
      </c>
    </row>
    <row r="75" spans="1:6" ht="15.75" thickBot="1" x14ac:dyDescent="0.3">
      <c r="A75" s="15" t="s">
        <v>111</v>
      </c>
      <c r="B75" s="16">
        <v>19</v>
      </c>
      <c r="C75" s="58">
        <v>97899</v>
      </c>
      <c r="D75" s="59">
        <v>209877</v>
      </c>
    </row>
    <row r="76" spans="1:6" ht="15.75" thickBot="1" x14ac:dyDescent="0.3">
      <c r="A76" s="15"/>
      <c r="B76" s="20"/>
      <c r="C76" s="58">
        <v>1451665</v>
      </c>
      <c r="D76" s="59">
        <v>1438442</v>
      </c>
      <c r="E76" s="44">
        <f>SUM(C68:C75)-C76</f>
        <v>0</v>
      </c>
      <c r="F76" s="44">
        <f>SUM(D68:D75)-D76</f>
        <v>0</v>
      </c>
    </row>
    <row r="77" spans="1:6" ht="15.75" thickBot="1" x14ac:dyDescent="0.3">
      <c r="A77" s="23" t="s">
        <v>112</v>
      </c>
      <c r="B77" s="16"/>
      <c r="C77" s="58">
        <v>6159504</v>
      </c>
      <c r="D77" s="59">
        <v>5885259</v>
      </c>
      <c r="E77" s="44">
        <f>C76+C65-C77</f>
        <v>0</v>
      </c>
      <c r="F77" s="44">
        <f>D76+D65-D77</f>
        <v>0</v>
      </c>
    </row>
    <row r="78" spans="1:6" ht="15.75" thickBot="1" x14ac:dyDescent="0.3">
      <c r="A78" s="17" t="s">
        <v>113</v>
      </c>
      <c r="B78" s="18"/>
      <c r="C78" s="62">
        <v>14865563</v>
      </c>
      <c r="D78" s="63">
        <v>14081915</v>
      </c>
      <c r="E78" s="44">
        <f>C77+C56-C78</f>
        <v>0</v>
      </c>
      <c r="F78" s="44">
        <f>D77+D56-D78</f>
        <v>0</v>
      </c>
    </row>
    <row r="79" spans="1:6" ht="15.75" thickTop="1" x14ac:dyDescent="0.25">
      <c r="A79" s="9" t="s">
        <v>8</v>
      </c>
      <c r="B79" s="11"/>
      <c r="C79" s="3"/>
      <c r="D79" s="6"/>
      <c r="E79" s="44">
        <f>C78-C39</f>
        <v>0</v>
      </c>
      <c r="F79" s="44">
        <f>D78-D39</f>
        <v>0</v>
      </c>
    </row>
    <row r="80" spans="1:6" ht="15.75" thickBot="1" x14ac:dyDescent="0.3">
      <c r="A80" s="17" t="s">
        <v>114</v>
      </c>
      <c r="B80" s="18"/>
      <c r="C80" s="53">
        <v>13.996</v>
      </c>
      <c r="D80" s="54">
        <v>13.154</v>
      </c>
    </row>
    <row r="81" spans="1:1" ht="15.75" thickTop="1" x14ac:dyDescent="0.25"/>
    <row r="82" spans="1:1" x14ac:dyDescent="0.25">
      <c r="A82" s="55" t="s">
        <v>115</v>
      </c>
    </row>
  </sheetData>
  <mergeCells count="4">
    <mergeCell ref="A4:A6"/>
    <mergeCell ref="B4:B6"/>
    <mergeCell ref="A42:A44"/>
    <mergeCell ref="B42:B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0"/>
  <sheetViews>
    <sheetView workbookViewId="0">
      <selection activeCell="I1" sqref="I1"/>
    </sheetView>
  </sheetViews>
  <sheetFormatPr defaultRowHeight="15" x14ac:dyDescent="0.25"/>
  <cols>
    <col min="2" max="2" width="65.28515625" customWidth="1"/>
    <col min="4" max="7" width="11.42578125" customWidth="1"/>
    <col min="8" max="8" width="10.28515625" bestFit="1" customWidth="1"/>
  </cols>
  <sheetData>
    <row r="2" spans="2:11" ht="15.75" x14ac:dyDescent="0.25">
      <c r="B2" s="47" t="s">
        <v>59</v>
      </c>
    </row>
    <row r="3" spans="2:11" x14ac:dyDescent="0.25">
      <c r="B3" s="80"/>
      <c r="C3" s="78"/>
      <c r="D3" s="78" t="s">
        <v>0</v>
      </c>
      <c r="E3" s="78"/>
      <c r="F3" s="78" t="s">
        <v>2</v>
      </c>
      <c r="G3" s="78"/>
    </row>
    <row r="4" spans="2:11" ht="15.75" thickBot="1" x14ac:dyDescent="0.3">
      <c r="B4" s="80"/>
      <c r="C4" s="78"/>
      <c r="D4" s="79" t="s">
        <v>1</v>
      </c>
      <c r="E4" s="79"/>
      <c r="F4" s="79" t="s">
        <v>1</v>
      </c>
      <c r="G4" s="79"/>
    </row>
    <row r="5" spans="2:11" x14ac:dyDescent="0.25">
      <c r="B5" s="76" t="s">
        <v>3</v>
      </c>
      <c r="C5" s="78" t="s">
        <v>4</v>
      </c>
      <c r="D5" s="4">
        <v>2020</v>
      </c>
      <c r="E5" s="7" t="s">
        <v>6</v>
      </c>
      <c r="F5" s="4">
        <v>2020</v>
      </c>
      <c r="G5" s="7" t="s">
        <v>6</v>
      </c>
    </row>
    <row r="6" spans="2:11" x14ac:dyDescent="0.25">
      <c r="B6" s="76"/>
      <c r="C6" s="78"/>
      <c r="D6" s="3" t="s">
        <v>5</v>
      </c>
      <c r="E6" s="6" t="s">
        <v>5</v>
      </c>
      <c r="F6" s="3" t="s">
        <v>5</v>
      </c>
      <c r="G6" s="6" t="s">
        <v>5</v>
      </c>
    </row>
    <row r="7" spans="2:11" ht="15.75" thickBot="1" x14ac:dyDescent="0.3">
      <c r="B7" s="77"/>
      <c r="C7" s="79"/>
      <c r="D7" s="5"/>
      <c r="E7" s="8" t="s">
        <v>7</v>
      </c>
      <c r="F7" s="5"/>
      <c r="G7" s="8" t="s">
        <v>7</v>
      </c>
    </row>
    <row r="8" spans="2:11" x14ac:dyDescent="0.25">
      <c r="B8" s="1" t="s">
        <v>8</v>
      </c>
      <c r="C8" s="2"/>
      <c r="D8" s="3"/>
      <c r="E8" s="6"/>
      <c r="F8" s="6"/>
      <c r="G8" s="6"/>
    </row>
    <row r="9" spans="2:11" x14ac:dyDescent="0.25">
      <c r="B9" s="9" t="s">
        <v>9</v>
      </c>
      <c r="C9" s="2"/>
      <c r="D9" s="9"/>
      <c r="E9" s="10"/>
      <c r="F9" s="10"/>
      <c r="G9" s="10"/>
    </row>
    <row r="10" spans="2:11" x14ac:dyDescent="0.25">
      <c r="B10" s="10" t="s">
        <v>10</v>
      </c>
      <c r="C10" s="11">
        <v>4</v>
      </c>
      <c r="D10" s="29">
        <v>1080035</v>
      </c>
      <c r="E10" s="30">
        <v>1725371</v>
      </c>
      <c r="F10" s="29">
        <v>3334130</v>
      </c>
      <c r="G10" s="30">
        <v>5127951</v>
      </c>
    </row>
    <row r="11" spans="2:11" x14ac:dyDescent="0.25">
      <c r="B11" s="10" t="s">
        <v>11</v>
      </c>
      <c r="C11" s="83">
        <v>5</v>
      </c>
      <c r="D11" s="88">
        <v>99022</v>
      </c>
      <c r="E11" s="81">
        <v>193255</v>
      </c>
      <c r="F11" s="88">
        <v>323302</v>
      </c>
      <c r="G11" s="81">
        <v>638505</v>
      </c>
    </row>
    <row r="12" spans="2:11" x14ac:dyDescent="0.25">
      <c r="B12" s="10" t="s">
        <v>12</v>
      </c>
      <c r="C12" s="83"/>
      <c r="D12" s="88"/>
      <c r="E12" s="81"/>
      <c r="F12" s="88"/>
      <c r="G12" s="81"/>
    </row>
    <row r="13" spans="2:11" x14ac:dyDescent="0.25">
      <c r="B13" s="10" t="s">
        <v>13</v>
      </c>
      <c r="C13" s="11">
        <v>12</v>
      </c>
      <c r="D13" s="29">
        <v>23045</v>
      </c>
      <c r="E13" s="30">
        <v>32178</v>
      </c>
      <c r="F13" s="29">
        <v>86576</v>
      </c>
      <c r="G13" s="30">
        <v>93974</v>
      </c>
    </row>
    <row r="14" spans="2:11" x14ac:dyDescent="0.25">
      <c r="B14" s="10" t="s">
        <v>14</v>
      </c>
      <c r="C14" s="11"/>
      <c r="D14" s="30" t="s">
        <v>15</v>
      </c>
      <c r="E14" s="30" t="s">
        <v>15</v>
      </c>
      <c r="F14" s="30" t="s">
        <v>15</v>
      </c>
      <c r="G14" s="30">
        <v>17481</v>
      </c>
    </row>
    <row r="15" spans="2:11" ht="15.75" thickBot="1" x14ac:dyDescent="0.3">
      <c r="B15" s="10" t="s">
        <v>16</v>
      </c>
      <c r="C15" s="11"/>
      <c r="D15" s="29">
        <v>3757</v>
      </c>
      <c r="E15" s="30">
        <v>6707</v>
      </c>
      <c r="F15" s="29">
        <v>15521</v>
      </c>
      <c r="G15" s="30">
        <v>16850</v>
      </c>
    </row>
    <row r="16" spans="2:11" ht="15.75" thickBot="1" x14ac:dyDescent="0.3">
      <c r="B16" s="12" t="s">
        <v>17</v>
      </c>
      <c r="C16" s="13"/>
      <c r="D16" s="31">
        <v>1205859</v>
      </c>
      <c r="E16" s="32">
        <v>1957511</v>
      </c>
      <c r="F16" s="31">
        <v>3759529</v>
      </c>
      <c r="G16" s="32">
        <v>5894761</v>
      </c>
      <c r="H16" s="44">
        <f>SUM(D10:D15)-D16</f>
        <v>0</v>
      </c>
      <c r="I16" s="44">
        <f t="shared" ref="I16:K16" si="0">SUM(E10:E15)-E16</f>
        <v>0</v>
      </c>
      <c r="J16" s="44">
        <f t="shared" si="0"/>
        <v>0</v>
      </c>
      <c r="K16" s="44">
        <f t="shared" si="0"/>
        <v>0</v>
      </c>
    </row>
    <row r="17" spans="2:11" x14ac:dyDescent="0.25">
      <c r="B17" s="9" t="s">
        <v>8</v>
      </c>
      <c r="C17" s="2"/>
      <c r="D17" s="33"/>
      <c r="E17" s="34"/>
      <c r="F17" s="33"/>
      <c r="G17" s="34"/>
    </row>
    <row r="18" spans="2:11" x14ac:dyDescent="0.25">
      <c r="B18" s="9" t="s">
        <v>18</v>
      </c>
      <c r="C18" s="11"/>
      <c r="D18" s="33"/>
      <c r="E18" s="34"/>
      <c r="F18" s="33"/>
      <c r="G18" s="34"/>
    </row>
    <row r="19" spans="2:11" x14ac:dyDescent="0.25">
      <c r="B19" s="10" t="s">
        <v>19</v>
      </c>
      <c r="C19" s="11">
        <v>6</v>
      </c>
      <c r="D19" s="33">
        <v>-497446</v>
      </c>
      <c r="E19" s="34">
        <v>-995945</v>
      </c>
      <c r="F19" s="33">
        <v>-1623336</v>
      </c>
      <c r="G19" s="34">
        <v>-2938021</v>
      </c>
    </row>
    <row r="20" spans="2:11" x14ac:dyDescent="0.25">
      <c r="B20" s="10" t="s">
        <v>20</v>
      </c>
      <c r="C20" s="11">
        <v>7</v>
      </c>
      <c r="D20" s="33">
        <v>-181102</v>
      </c>
      <c r="E20" s="34">
        <v>-204790</v>
      </c>
      <c r="F20" s="33">
        <v>-544634</v>
      </c>
      <c r="G20" s="34">
        <v>-541506</v>
      </c>
    </row>
    <row r="21" spans="2:11" x14ac:dyDescent="0.25">
      <c r="B21" s="10" t="s">
        <v>21</v>
      </c>
      <c r="C21" s="11">
        <v>8</v>
      </c>
      <c r="D21" s="33">
        <v>-64816</v>
      </c>
      <c r="E21" s="34">
        <v>-119253</v>
      </c>
      <c r="F21" s="33">
        <v>-204296</v>
      </c>
      <c r="G21" s="34">
        <v>-345143</v>
      </c>
    </row>
    <row r="22" spans="2:11" x14ac:dyDescent="0.25">
      <c r="B22" s="10" t="s">
        <v>22</v>
      </c>
      <c r="C22" s="11"/>
      <c r="D22" s="33">
        <v>-85599</v>
      </c>
      <c r="E22" s="34">
        <v>-85401</v>
      </c>
      <c r="F22" s="33">
        <v>-265818</v>
      </c>
      <c r="G22" s="34">
        <v>-252617</v>
      </c>
    </row>
    <row r="23" spans="2:11" x14ac:dyDescent="0.25">
      <c r="B23" s="10" t="s">
        <v>23</v>
      </c>
      <c r="C23" s="11">
        <v>9</v>
      </c>
      <c r="D23" s="33">
        <v>-103609</v>
      </c>
      <c r="E23" s="34">
        <v>-92502</v>
      </c>
      <c r="F23" s="33">
        <v>-326094</v>
      </c>
      <c r="G23" s="34">
        <v>-308014</v>
      </c>
    </row>
    <row r="24" spans="2:11" x14ac:dyDescent="0.25">
      <c r="B24" s="10" t="s">
        <v>24</v>
      </c>
      <c r="C24" s="11">
        <v>10</v>
      </c>
      <c r="D24" s="33">
        <v>-32764</v>
      </c>
      <c r="E24" s="34">
        <v>-41519</v>
      </c>
      <c r="F24" s="33">
        <v>-107582</v>
      </c>
      <c r="G24" s="34">
        <v>-135697</v>
      </c>
    </row>
    <row r="25" spans="2:11" ht="24" x14ac:dyDescent="0.25">
      <c r="B25" s="10" t="s">
        <v>25</v>
      </c>
      <c r="C25" s="11">
        <v>11</v>
      </c>
      <c r="D25" s="33">
        <v>-2046</v>
      </c>
      <c r="E25" s="34">
        <v>-124570</v>
      </c>
      <c r="F25" s="33">
        <v>-227448</v>
      </c>
      <c r="G25" s="34">
        <v>-130922</v>
      </c>
    </row>
    <row r="26" spans="2:11" x14ac:dyDescent="0.25">
      <c r="B26" s="10" t="s">
        <v>26</v>
      </c>
      <c r="C26" s="11">
        <v>11</v>
      </c>
      <c r="D26" s="33">
        <v>-19692</v>
      </c>
      <c r="E26" s="34" t="s">
        <v>15</v>
      </c>
      <c r="F26" s="33">
        <v>-19692</v>
      </c>
      <c r="G26" s="34">
        <v>-18888</v>
      </c>
    </row>
    <row r="27" spans="2:11" x14ac:dyDescent="0.25">
      <c r="B27" s="10" t="s">
        <v>27</v>
      </c>
      <c r="C27" s="11">
        <v>15</v>
      </c>
      <c r="D27" s="33" t="s">
        <v>15</v>
      </c>
      <c r="E27" s="34" t="s">
        <v>15</v>
      </c>
      <c r="F27" s="33">
        <v>-38000</v>
      </c>
      <c r="G27" s="34" t="s">
        <v>15</v>
      </c>
    </row>
    <row r="28" spans="2:11" x14ac:dyDescent="0.25">
      <c r="B28" s="10" t="s">
        <v>28</v>
      </c>
      <c r="C28" s="11">
        <v>12</v>
      </c>
      <c r="D28" s="33">
        <v>-67067</v>
      </c>
      <c r="E28" s="34">
        <v>-84891</v>
      </c>
      <c r="F28" s="33">
        <v>-202261</v>
      </c>
      <c r="G28" s="34">
        <v>-245738</v>
      </c>
    </row>
    <row r="29" spans="2:11" x14ac:dyDescent="0.25">
      <c r="B29" s="10" t="s">
        <v>29</v>
      </c>
      <c r="C29" s="11"/>
      <c r="D29" s="33">
        <v>-6871</v>
      </c>
      <c r="E29" s="34">
        <v>-11060</v>
      </c>
      <c r="F29" s="33">
        <v>-21606</v>
      </c>
      <c r="G29" s="34">
        <v>-17687</v>
      </c>
    </row>
    <row r="30" spans="2:11" ht="15.75" thickBot="1" x14ac:dyDescent="0.3">
      <c r="B30" s="10" t="s">
        <v>30</v>
      </c>
      <c r="C30" s="11"/>
      <c r="D30" s="33">
        <v>1636</v>
      </c>
      <c r="E30" s="34">
        <v>-3687</v>
      </c>
      <c r="F30" s="33">
        <v>19755</v>
      </c>
      <c r="G30" s="34">
        <v>-1502</v>
      </c>
    </row>
    <row r="31" spans="2:11" ht="15.75" thickBot="1" x14ac:dyDescent="0.3">
      <c r="B31" s="12" t="s">
        <v>31</v>
      </c>
      <c r="C31" s="13"/>
      <c r="D31" s="35">
        <v>-1059376</v>
      </c>
      <c r="E31" s="36">
        <v>-1763618</v>
      </c>
      <c r="F31" s="35">
        <v>-3561012</v>
      </c>
      <c r="G31" s="36">
        <v>-4935735</v>
      </c>
      <c r="H31" s="44">
        <f>SUM(D19:D30)-D31</f>
        <v>0</v>
      </c>
      <c r="I31" s="44">
        <f t="shared" ref="I31:K31" si="1">SUM(E19:E30)-E31</f>
        <v>0</v>
      </c>
      <c r="J31" s="44">
        <f t="shared" si="1"/>
        <v>0</v>
      </c>
      <c r="K31" s="44">
        <f t="shared" si="1"/>
        <v>0</v>
      </c>
    </row>
    <row r="32" spans="2:11" x14ac:dyDescent="0.25">
      <c r="B32" s="10" t="s">
        <v>8</v>
      </c>
      <c r="C32" s="11"/>
      <c r="D32" s="33"/>
      <c r="E32" s="34"/>
      <c r="F32" s="33"/>
      <c r="G32" s="34"/>
    </row>
    <row r="33" spans="2:11" x14ac:dyDescent="0.25">
      <c r="B33" s="9" t="s">
        <v>32</v>
      </c>
      <c r="C33" s="11"/>
      <c r="D33" s="33">
        <v>146483</v>
      </c>
      <c r="E33" s="34">
        <v>193893</v>
      </c>
      <c r="F33" s="33">
        <v>198517</v>
      </c>
      <c r="G33" s="34">
        <v>959026</v>
      </c>
      <c r="H33" s="44">
        <f>D31+D16-D33</f>
        <v>0</v>
      </c>
      <c r="I33" s="44">
        <f t="shared" ref="I33:K33" si="2">E31+E16-E33</f>
        <v>0</v>
      </c>
      <c r="J33" s="44">
        <f t="shared" si="2"/>
        <v>0</v>
      </c>
      <c r="K33" s="44">
        <f t="shared" si="2"/>
        <v>0</v>
      </c>
    </row>
    <row r="34" spans="2:11" x14ac:dyDescent="0.25">
      <c r="B34" s="10" t="s">
        <v>8</v>
      </c>
      <c r="C34" s="11"/>
      <c r="D34" s="33"/>
      <c r="E34" s="34"/>
      <c r="F34" s="33"/>
      <c r="G34" s="34"/>
    </row>
    <row r="35" spans="2:11" ht="15.75" thickBot="1" x14ac:dyDescent="0.3">
      <c r="B35" s="15" t="s">
        <v>33</v>
      </c>
      <c r="C35" s="16">
        <v>13</v>
      </c>
      <c r="D35" s="37">
        <v>-30734</v>
      </c>
      <c r="E35" s="38">
        <v>-21946</v>
      </c>
      <c r="F35" s="37">
        <v>-62064</v>
      </c>
      <c r="G35" s="38">
        <v>-164681</v>
      </c>
    </row>
    <row r="36" spans="2:11" x14ac:dyDescent="0.25">
      <c r="B36" s="9" t="s">
        <v>34</v>
      </c>
      <c r="C36" s="11"/>
      <c r="D36" s="33">
        <v>115749</v>
      </c>
      <c r="E36" s="34">
        <v>171947</v>
      </c>
      <c r="F36" s="33">
        <v>136453</v>
      </c>
      <c r="G36" s="34">
        <v>794345</v>
      </c>
      <c r="H36" s="44">
        <f>D33+D35-D36</f>
        <v>0</v>
      </c>
      <c r="I36" s="44">
        <f t="shared" ref="I36:K36" si="3">E33+E35-E36</f>
        <v>0</v>
      </c>
      <c r="J36" s="44">
        <f t="shared" si="3"/>
        <v>0</v>
      </c>
      <c r="K36" s="44">
        <f t="shared" si="3"/>
        <v>0</v>
      </c>
    </row>
    <row r="37" spans="2:11" x14ac:dyDescent="0.25">
      <c r="B37" s="10" t="s">
        <v>8</v>
      </c>
      <c r="C37" s="11"/>
      <c r="D37" s="33"/>
      <c r="E37" s="34"/>
      <c r="F37" s="33"/>
      <c r="G37" s="34"/>
    </row>
    <row r="38" spans="2:11" x14ac:dyDescent="0.25">
      <c r="B38" s="9" t="s">
        <v>35</v>
      </c>
      <c r="C38" s="2"/>
      <c r="D38" s="33"/>
      <c r="E38" s="34"/>
      <c r="F38" s="33"/>
      <c r="G38" s="34"/>
    </row>
    <row r="39" spans="2:11" ht="15.75" thickBot="1" x14ac:dyDescent="0.3">
      <c r="B39" s="15" t="s">
        <v>36</v>
      </c>
      <c r="C39" s="16"/>
      <c r="D39" s="37" t="s">
        <v>15</v>
      </c>
      <c r="E39" s="38" t="s">
        <v>15</v>
      </c>
      <c r="F39" s="37" t="s">
        <v>15</v>
      </c>
      <c r="G39" s="38">
        <v>6</v>
      </c>
    </row>
    <row r="40" spans="2:11" ht="15.75" thickBot="1" x14ac:dyDescent="0.3">
      <c r="B40" s="17" t="s">
        <v>37</v>
      </c>
      <c r="C40" s="18"/>
      <c r="D40" s="39">
        <v>115749</v>
      </c>
      <c r="E40" s="40">
        <v>171947</v>
      </c>
      <c r="F40" s="39">
        <v>136453</v>
      </c>
      <c r="G40" s="40">
        <v>794351</v>
      </c>
      <c r="H40" s="44">
        <f>SUM(D36:D39)-D40</f>
        <v>0</v>
      </c>
      <c r="I40" s="44">
        <f t="shared" ref="I40:K40" si="4">SUM(E36:E39)-E40</f>
        <v>0</v>
      </c>
      <c r="J40" s="44">
        <f t="shared" si="4"/>
        <v>0</v>
      </c>
      <c r="K40" s="44">
        <f t="shared" si="4"/>
        <v>0</v>
      </c>
    </row>
    <row r="41" spans="2:11" ht="15.75" thickTop="1" x14ac:dyDescent="0.25">
      <c r="B41" s="9"/>
      <c r="C41" s="82"/>
      <c r="D41" s="84"/>
      <c r="E41" s="86"/>
      <c r="F41" s="84"/>
      <c r="G41" s="86"/>
    </row>
    <row r="42" spans="2:11" x14ac:dyDescent="0.25">
      <c r="B42" s="9" t="s">
        <v>38</v>
      </c>
      <c r="C42" s="83"/>
      <c r="D42" s="85"/>
      <c r="E42" s="87"/>
      <c r="F42" s="85"/>
      <c r="G42" s="87"/>
    </row>
    <row r="43" spans="2:11" x14ac:dyDescent="0.25">
      <c r="B43" s="9" t="s">
        <v>39</v>
      </c>
      <c r="C43" s="83"/>
      <c r="D43" s="85"/>
      <c r="E43" s="87"/>
      <c r="F43" s="85"/>
      <c r="G43" s="87"/>
    </row>
    <row r="44" spans="2:11" x14ac:dyDescent="0.25">
      <c r="B44" s="10" t="s">
        <v>40</v>
      </c>
      <c r="C44" s="11"/>
      <c r="D44" s="33">
        <v>119329</v>
      </c>
      <c r="E44" s="34">
        <v>208437</v>
      </c>
      <c r="F44" s="33">
        <v>222983</v>
      </c>
      <c r="G44" s="34">
        <v>831973</v>
      </c>
    </row>
    <row r="45" spans="2:11" ht="15.75" thickBot="1" x14ac:dyDescent="0.3">
      <c r="B45" s="15" t="s">
        <v>41</v>
      </c>
      <c r="C45" s="16"/>
      <c r="D45" s="37">
        <v>-3580</v>
      </c>
      <c r="E45" s="38">
        <v>-36490</v>
      </c>
      <c r="F45" s="37">
        <v>-86530</v>
      </c>
      <c r="G45" s="38">
        <v>-37622</v>
      </c>
    </row>
    <row r="46" spans="2:11" ht="15.75" thickBot="1" x14ac:dyDescent="0.3">
      <c r="B46" s="19"/>
      <c r="C46" s="18"/>
      <c r="D46" s="39">
        <v>115749</v>
      </c>
      <c r="E46" s="40">
        <v>171947</v>
      </c>
      <c r="F46" s="39">
        <v>136453</v>
      </c>
      <c r="G46" s="40">
        <v>794351</v>
      </c>
      <c r="H46" s="44">
        <f>SUM(D44:D45)-D46</f>
        <v>0</v>
      </c>
      <c r="I46" s="44">
        <f t="shared" ref="I46:K46" si="5">SUM(E44:E45)-E46</f>
        <v>0</v>
      </c>
      <c r="J46" s="44">
        <f t="shared" si="5"/>
        <v>0</v>
      </c>
      <c r="K46" s="44">
        <f t="shared" si="5"/>
        <v>0</v>
      </c>
    </row>
    <row r="47" spans="2:11" ht="15.75" thickTop="1" x14ac:dyDescent="0.25">
      <c r="D47" s="46">
        <f>D46-D40</f>
        <v>0</v>
      </c>
      <c r="E47" s="46">
        <f t="shared" ref="E47:G47" si="6">E46-E40</f>
        <v>0</v>
      </c>
      <c r="F47" s="46">
        <f t="shared" si="6"/>
        <v>0</v>
      </c>
      <c r="G47" s="46">
        <f t="shared" si="6"/>
        <v>0</v>
      </c>
    </row>
    <row r="48" spans="2:11" x14ac:dyDescent="0.25">
      <c r="D48" s="41"/>
      <c r="E48" s="41"/>
      <c r="F48" s="41"/>
      <c r="G48" s="41"/>
    </row>
    <row r="50" spans="2:11" x14ac:dyDescent="0.25">
      <c r="B50" s="80"/>
      <c r="C50" s="78"/>
      <c r="D50" s="78" t="s">
        <v>42</v>
      </c>
      <c r="E50" s="78"/>
      <c r="F50" s="78" t="s">
        <v>43</v>
      </c>
      <c r="G50" s="78"/>
    </row>
    <row r="51" spans="2:11" ht="15.75" thickBot="1" x14ac:dyDescent="0.3">
      <c r="B51" s="80"/>
      <c r="C51" s="78"/>
      <c r="D51" s="79"/>
      <c r="E51" s="79"/>
      <c r="F51" s="79" t="s">
        <v>1</v>
      </c>
      <c r="G51" s="79"/>
    </row>
    <row r="52" spans="2:11" x14ac:dyDescent="0.25">
      <c r="B52" s="76" t="s">
        <v>3</v>
      </c>
      <c r="C52" s="78" t="s">
        <v>4</v>
      </c>
      <c r="D52" s="3">
        <v>2020</v>
      </c>
      <c r="E52" s="7" t="s">
        <v>6</v>
      </c>
      <c r="F52" s="3">
        <v>2020</v>
      </c>
      <c r="G52" s="6" t="s">
        <v>6</v>
      </c>
    </row>
    <row r="53" spans="2:11" x14ac:dyDescent="0.25">
      <c r="B53" s="76"/>
      <c r="C53" s="78"/>
      <c r="D53" s="3" t="s">
        <v>5</v>
      </c>
      <c r="E53" s="6" t="s">
        <v>5</v>
      </c>
      <c r="F53" s="3" t="s">
        <v>5</v>
      </c>
      <c r="G53" s="6" t="s">
        <v>5</v>
      </c>
    </row>
    <row r="54" spans="2:11" ht="15.75" thickBot="1" x14ac:dyDescent="0.3">
      <c r="B54" s="77"/>
      <c r="C54" s="79"/>
      <c r="D54" s="5"/>
      <c r="E54" s="8" t="s">
        <v>7</v>
      </c>
      <c r="F54" s="5"/>
      <c r="G54" s="8" t="s">
        <v>7</v>
      </c>
    </row>
    <row r="55" spans="2:11" x14ac:dyDescent="0.25">
      <c r="B55" s="9" t="s">
        <v>8</v>
      </c>
      <c r="C55" s="2"/>
      <c r="D55" s="9"/>
      <c r="E55" s="10"/>
      <c r="F55" s="10"/>
      <c r="G55" s="10"/>
    </row>
    <row r="56" spans="2:11" x14ac:dyDescent="0.25">
      <c r="B56" s="9" t="s">
        <v>44</v>
      </c>
      <c r="C56" s="2"/>
      <c r="D56" s="21"/>
      <c r="E56" s="21"/>
      <c r="F56" s="21"/>
      <c r="G56" s="21"/>
    </row>
    <row r="57" spans="2:11" ht="24" x14ac:dyDescent="0.25">
      <c r="B57" s="1" t="s">
        <v>45</v>
      </c>
      <c r="C57" s="11"/>
      <c r="D57" s="33"/>
      <c r="E57" s="34"/>
      <c r="F57" s="33"/>
      <c r="G57" s="34"/>
    </row>
    <row r="58" spans="2:11" x14ac:dyDescent="0.25">
      <c r="B58" s="10" t="s">
        <v>46</v>
      </c>
      <c r="C58" s="21"/>
      <c r="D58" s="33">
        <v>-2099</v>
      </c>
      <c r="E58" s="34" t="s">
        <v>15</v>
      </c>
      <c r="F58" s="33">
        <v>333</v>
      </c>
      <c r="G58" s="34" t="s">
        <v>15</v>
      </c>
    </row>
    <row r="59" spans="2:11" x14ac:dyDescent="0.25">
      <c r="B59" s="10" t="s">
        <v>47</v>
      </c>
      <c r="C59" s="11"/>
      <c r="D59" s="33">
        <v>304621</v>
      </c>
      <c r="E59" s="34">
        <v>79799</v>
      </c>
      <c r="F59" s="33">
        <v>524939</v>
      </c>
      <c r="G59" s="34">
        <v>41485</v>
      </c>
    </row>
    <row r="60" spans="2:11" ht="15.75" thickBot="1" x14ac:dyDescent="0.3">
      <c r="B60" s="10" t="s">
        <v>48</v>
      </c>
      <c r="C60" s="11"/>
      <c r="D60" s="33">
        <v>-26909</v>
      </c>
      <c r="E60" s="34">
        <v>-6522</v>
      </c>
      <c r="F60" s="33">
        <v>-46790</v>
      </c>
      <c r="G60" s="34">
        <v>-3801</v>
      </c>
    </row>
    <row r="61" spans="2:11" ht="24.75" thickBot="1" x14ac:dyDescent="0.3">
      <c r="B61" s="12" t="s">
        <v>49</v>
      </c>
      <c r="C61" s="22"/>
      <c r="D61" s="35">
        <v>275613</v>
      </c>
      <c r="E61" s="36">
        <v>73277</v>
      </c>
      <c r="F61" s="35">
        <v>478482</v>
      </c>
      <c r="G61" s="36">
        <v>37684</v>
      </c>
      <c r="H61" s="44">
        <f>SUM(D58:D60)-D61</f>
        <v>0</v>
      </c>
      <c r="I61" s="44">
        <f t="shared" ref="I61:K61" si="7">SUM(E58:E60)-E61</f>
        <v>0</v>
      </c>
      <c r="J61" s="44">
        <f t="shared" si="7"/>
        <v>0</v>
      </c>
      <c r="K61" s="44">
        <f t="shared" si="7"/>
        <v>0</v>
      </c>
    </row>
    <row r="62" spans="2:11" x14ac:dyDescent="0.25">
      <c r="B62" s="1" t="s">
        <v>8</v>
      </c>
      <c r="C62" s="11"/>
      <c r="D62" s="33"/>
      <c r="E62" s="34"/>
      <c r="F62" s="33"/>
      <c r="G62" s="34"/>
    </row>
    <row r="63" spans="2:11" ht="24" x14ac:dyDescent="0.25">
      <c r="B63" s="1" t="s">
        <v>50</v>
      </c>
      <c r="C63" s="11"/>
      <c r="D63" s="33"/>
      <c r="E63" s="34"/>
      <c r="F63" s="33"/>
      <c r="G63" s="34"/>
      <c r="H63" s="45"/>
      <c r="I63" s="45"/>
      <c r="J63" s="45"/>
      <c r="K63" s="45"/>
    </row>
    <row r="64" spans="2:11" ht="15.75" thickBot="1" x14ac:dyDescent="0.3">
      <c r="B64" s="10" t="s">
        <v>51</v>
      </c>
      <c r="C64" s="11"/>
      <c r="D64" s="33">
        <v>131</v>
      </c>
      <c r="E64" s="34">
        <v>508</v>
      </c>
      <c r="F64" s="33">
        <v>-1001</v>
      </c>
      <c r="G64" s="34">
        <v>-648</v>
      </c>
      <c r="H64" s="45"/>
      <c r="I64" s="45"/>
      <c r="J64" s="45"/>
      <c r="K64" s="45"/>
    </row>
    <row r="65" spans="1:11" ht="24.75" thickBot="1" x14ac:dyDescent="0.3">
      <c r="B65" s="12" t="s">
        <v>52</v>
      </c>
      <c r="C65" s="22"/>
      <c r="D65" s="35">
        <v>131</v>
      </c>
      <c r="E65" s="36">
        <v>508</v>
      </c>
      <c r="F65" s="35">
        <v>-1001</v>
      </c>
      <c r="G65" s="36">
        <v>-648</v>
      </c>
      <c r="H65" s="44">
        <f>D64-D65</f>
        <v>0</v>
      </c>
      <c r="I65" s="44">
        <f t="shared" ref="I65:K65" si="8">E64-E65</f>
        <v>0</v>
      </c>
      <c r="J65" s="44">
        <f t="shared" si="8"/>
        <v>0</v>
      </c>
      <c r="K65" s="44">
        <f t="shared" si="8"/>
        <v>0</v>
      </c>
    </row>
    <row r="66" spans="1:11" ht="15.75" thickBot="1" x14ac:dyDescent="0.3">
      <c r="B66" s="23" t="s">
        <v>53</v>
      </c>
      <c r="C66" s="16"/>
      <c r="D66" s="37">
        <v>275744</v>
      </c>
      <c r="E66" s="38">
        <v>73785</v>
      </c>
      <c r="F66" s="37">
        <v>477481</v>
      </c>
      <c r="G66" s="38">
        <v>37036</v>
      </c>
      <c r="H66" s="44">
        <f>D61+D65-D66</f>
        <v>0</v>
      </c>
      <c r="I66" s="44">
        <f t="shared" ref="I66:K66" si="9">E61+E65-E66</f>
        <v>0</v>
      </c>
      <c r="J66" s="44">
        <f t="shared" si="9"/>
        <v>0</v>
      </c>
      <c r="K66" s="44">
        <f t="shared" si="9"/>
        <v>0</v>
      </c>
    </row>
    <row r="67" spans="1:11" ht="15.75" thickBot="1" x14ac:dyDescent="0.3">
      <c r="B67" s="17" t="s">
        <v>54</v>
      </c>
      <c r="C67" s="18"/>
      <c r="D67" s="39">
        <v>391493</v>
      </c>
      <c r="E67" s="40">
        <v>245732</v>
      </c>
      <c r="F67" s="39">
        <v>613934</v>
      </c>
      <c r="G67" s="40">
        <v>831387</v>
      </c>
      <c r="H67" s="44">
        <f>D66+D40-D67</f>
        <v>0</v>
      </c>
      <c r="I67" s="44">
        <f t="shared" ref="I67:K67" si="10">E66+E40-E67</f>
        <v>0</v>
      </c>
      <c r="J67" s="44">
        <f t="shared" si="10"/>
        <v>0</v>
      </c>
      <c r="K67" s="44">
        <f t="shared" si="10"/>
        <v>0</v>
      </c>
    </row>
    <row r="68" spans="1:11" ht="15.75" thickTop="1" x14ac:dyDescent="0.25">
      <c r="B68" s="24" t="s">
        <v>8</v>
      </c>
      <c r="C68" s="11"/>
      <c r="D68" s="33"/>
      <c r="E68" s="34"/>
      <c r="F68" s="33"/>
      <c r="G68" s="34"/>
      <c r="H68" s="45"/>
      <c r="I68" s="45"/>
      <c r="J68" s="45"/>
      <c r="K68" s="45"/>
    </row>
    <row r="69" spans="1:11" x14ac:dyDescent="0.25">
      <c r="B69" s="9" t="s">
        <v>55</v>
      </c>
      <c r="C69" s="11"/>
      <c r="D69" s="33"/>
      <c r="E69" s="34"/>
      <c r="F69" s="33"/>
      <c r="G69" s="34"/>
      <c r="H69" s="45"/>
      <c r="I69" s="45"/>
      <c r="J69" s="45"/>
      <c r="K69" s="45"/>
    </row>
    <row r="70" spans="1:11" x14ac:dyDescent="0.25">
      <c r="B70" s="10" t="s">
        <v>40</v>
      </c>
      <c r="C70" s="11"/>
      <c r="D70" s="33">
        <v>39493</v>
      </c>
      <c r="E70" s="34">
        <v>281789</v>
      </c>
      <c r="F70" s="33">
        <v>700203</v>
      </c>
      <c r="G70" s="34">
        <v>869004</v>
      </c>
      <c r="H70" s="45"/>
      <c r="I70" s="45"/>
      <c r="J70" s="45"/>
      <c r="K70" s="45"/>
    </row>
    <row r="71" spans="1:11" ht="15.75" thickBot="1" x14ac:dyDescent="0.3">
      <c r="B71" s="15" t="s">
        <v>41</v>
      </c>
      <c r="C71" s="16"/>
      <c r="D71" s="37">
        <v>-3437</v>
      </c>
      <c r="E71" s="38">
        <v>-36057</v>
      </c>
      <c r="F71" s="37">
        <v>-86269</v>
      </c>
      <c r="G71" s="38">
        <v>-37617</v>
      </c>
      <c r="H71" s="45"/>
      <c r="I71" s="45"/>
      <c r="J71" s="45"/>
      <c r="K71" s="45"/>
    </row>
    <row r="72" spans="1:11" ht="15.75" thickBot="1" x14ac:dyDescent="0.3">
      <c r="B72" s="19"/>
      <c r="C72" s="18"/>
      <c r="D72" s="39">
        <v>391493</v>
      </c>
      <c r="E72" s="40">
        <v>245732</v>
      </c>
      <c r="F72" s="39">
        <v>613934</v>
      </c>
      <c r="G72" s="40">
        <v>831387</v>
      </c>
      <c r="H72" s="45"/>
      <c r="I72" s="45"/>
      <c r="J72" s="45"/>
      <c r="K72" s="45"/>
    </row>
    <row r="73" spans="1:11" ht="15.75" thickTop="1" x14ac:dyDescent="0.25">
      <c r="D73" s="44">
        <f t="shared" ref="D73:F73" si="11">D72-D67</f>
        <v>0</v>
      </c>
      <c r="E73" s="44">
        <f t="shared" si="11"/>
        <v>0</v>
      </c>
      <c r="F73" s="44">
        <f t="shared" si="11"/>
        <v>0</v>
      </c>
      <c r="G73" s="44">
        <f>G72-G67</f>
        <v>0</v>
      </c>
    </row>
    <row r="74" spans="1:11" ht="15.75" thickBot="1" x14ac:dyDescent="0.3">
      <c r="B74" s="94" t="s">
        <v>205</v>
      </c>
    </row>
    <row r="75" spans="1:11" ht="15.75" thickBot="1" x14ac:dyDescent="0.3">
      <c r="B75" s="25" t="s">
        <v>56</v>
      </c>
      <c r="C75" s="26"/>
      <c r="D75" s="43">
        <v>0.19</v>
      </c>
      <c r="E75" s="42">
        <v>0.28000000000000003</v>
      </c>
      <c r="F75" s="43">
        <v>0.22</v>
      </c>
      <c r="G75" s="42">
        <v>1.3</v>
      </c>
    </row>
    <row r="76" spans="1:11" ht="15.75" thickTop="1" x14ac:dyDescent="0.25"/>
    <row r="78" spans="1:11" x14ac:dyDescent="0.25">
      <c r="A78" s="27"/>
      <c r="B78" s="28" t="s">
        <v>57</v>
      </c>
    </row>
    <row r="79" spans="1:11" x14ac:dyDescent="0.25">
      <c r="A79" s="27"/>
      <c r="B79" s="28"/>
    </row>
    <row r="80" spans="1:11" x14ac:dyDescent="0.25">
      <c r="A80" s="28"/>
      <c r="B80" s="28" t="s">
        <v>58</v>
      </c>
    </row>
  </sheetData>
  <mergeCells count="25">
    <mergeCell ref="B3:B4"/>
    <mergeCell ref="C3:C4"/>
    <mergeCell ref="D3:E3"/>
    <mergeCell ref="D4:E4"/>
    <mergeCell ref="F3:G3"/>
    <mergeCell ref="F4:G4"/>
    <mergeCell ref="B5:B7"/>
    <mergeCell ref="C5:C7"/>
    <mergeCell ref="C11:C12"/>
    <mergeCell ref="D11:D12"/>
    <mergeCell ref="E11:E12"/>
    <mergeCell ref="B52:B54"/>
    <mergeCell ref="C52:C54"/>
    <mergeCell ref="G11:G12"/>
    <mergeCell ref="C41:C43"/>
    <mergeCell ref="D41:D43"/>
    <mergeCell ref="E41:E43"/>
    <mergeCell ref="F41:F43"/>
    <mergeCell ref="G41:G43"/>
    <mergeCell ref="F11:F12"/>
    <mergeCell ref="B50:B51"/>
    <mergeCell ref="C50:C51"/>
    <mergeCell ref="D50:E51"/>
    <mergeCell ref="F50:G50"/>
    <mergeCell ref="F51:G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H76" sqref="H76"/>
    </sheetView>
  </sheetViews>
  <sheetFormatPr defaultRowHeight="15" x14ac:dyDescent="0.25"/>
  <cols>
    <col min="1" max="1" width="63.140625" customWidth="1"/>
    <col min="3" max="4" width="15.5703125" customWidth="1"/>
    <col min="5" max="6" width="9.140625" style="45"/>
  </cols>
  <sheetData>
    <row r="1" spans="1:6" ht="20.25" x14ac:dyDescent="0.25">
      <c r="A1" s="47" t="s">
        <v>116</v>
      </c>
    </row>
    <row r="3" spans="1:6" x14ac:dyDescent="0.25">
      <c r="A3" s="80"/>
      <c r="B3" s="80"/>
      <c r="C3" s="78" t="s">
        <v>117</v>
      </c>
      <c r="D3" s="78"/>
    </row>
    <row r="4" spans="1:6" ht="15.75" thickBot="1" x14ac:dyDescent="0.3">
      <c r="A4" s="80"/>
      <c r="B4" s="80"/>
      <c r="C4" s="79" t="s">
        <v>61</v>
      </c>
      <c r="D4" s="79"/>
    </row>
    <row r="5" spans="1:6" x14ac:dyDescent="0.25">
      <c r="A5" s="76" t="s">
        <v>3</v>
      </c>
      <c r="B5" s="78" t="s">
        <v>4</v>
      </c>
      <c r="C5" s="3">
        <v>2020</v>
      </c>
      <c r="D5" s="7" t="s">
        <v>6</v>
      </c>
    </row>
    <row r="6" spans="1:6" x14ac:dyDescent="0.25">
      <c r="A6" s="76"/>
      <c r="B6" s="78"/>
      <c r="C6" s="3" t="s">
        <v>5</v>
      </c>
      <c r="D6" s="6" t="s">
        <v>5</v>
      </c>
    </row>
    <row r="7" spans="1:6" ht="15.75" thickBot="1" x14ac:dyDescent="0.3">
      <c r="A7" s="77"/>
      <c r="B7" s="79"/>
      <c r="C7" s="5"/>
      <c r="D7" s="8" t="s">
        <v>7</v>
      </c>
    </row>
    <row r="8" spans="1:6" x14ac:dyDescent="0.25">
      <c r="A8" s="1" t="s">
        <v>8</v>
      </c>
      <c r="B8" s="1"/>
      <c r="C8" s="9"/>
      <c r="D8" s="10"/>
    </row>
    <row r="9" spans="1:6" x14ac:dyDescent="0.25">
      <c r="A9" s="9" t="s">
        <v>118</v>
      </c>
      <c r="B9" s="9"/>
      <c r="C9" s="29"/>
      <c r="D9" s="30"/>
    </row>
    <row r="10" spans="1:6" x14ac:dyDescent="0.25">
      <c r="A10" s="10" t="s">
        <v>119</v>
      </c>
      <c r="B10" s="11"/>
      <c r="C10" s="29">
        <v>198517</v>
      </c>
      <c r="D10" s="30">
        <v>959026</v>
      </c>
    </row>
    <row r="11" spans="1:6" ht="15.75" thickBot="1" x14ac:dyDescent="0.3">
      <c r="A11" s="15" t="s">
        <v>120</v>
      </c>
      <c r="B11" s="16"/>
      <c r="C11" s="58" t="s">
        <v>15</v>
      </c>
      <c r="D11" s="59">
        <v>6</v>
      </c>
    </row>
    <row r="12" spans="1:6" ht="15.75" thickBot="1" x14ac:dyDescent="0.3">
      <c r="A12" s="9" t="s">
        <v>32</v>
      </c>
      <c r="B12" s="2"/>
      <c r="C12" s="29">
        <v>198517</v>
      </c>
      <c r="D12" s="30">
        <v>959032</v>
      </c>
      <c r="E12" s="44">
        <f>SUM(C10:C11)-C12</f>
        <v>0</v>
      </c>
      <c r="F12" s="44">
        <f>SUM(D10:D11)-D12</f>
        <v>0</v>
      </c>
    </row>
    <row r="13" spans="1:6" x14ac:dyDescent="0.25">
      <c r="A13" s="52" t="s">
        <v>8</v>
      </c>
      <c r="B13" s="64"/>
      <c r="C13" s="60"/>
      <c r="D13" s="61"/>
    </row>
    <row r="14" spans="1:6" x14ac:dyDescent="0.25">
      <c r="A14" s="9" t="s">
        <v>121</v>
      </c>
      <c r="B14" s="11"/>
      <c r="C14" s="29"/>
      <c r="D14" s="30"/>
    </row>
    <row r="15" spans="1:6" x14ac:dyDescent="0.25">
      <c r="A15" s="10" t="s">
        <v>22</v>
      </c>
      <c r="B15" s="11"/>
      <c r="C15" s="29">
        <v>265818</v>
      </c>
      <c r="D15" s="30">
        <v>252617</v>
      </c>
    </row>
    <row r="16" spans="1:6" ht="24" x14ac:dyDescent="0.25">
      <c r="A16" s="10" t="s">
        <v>122</v>
      </c>
      <c r="B16" s="11">
        <v>11</v>
      </c>
      <c r="C16" s="29">
        <v>227448</v>
      </c>
      <c r="D16" s="30">
        <v>130922</v>
      </c>
    </row>
    <row r="17" spans="1:6" x14ac:dyDescent="0.25">
      <c r="A17" s="10" t="s">
        <v>26</v>
      </c>
      <c r="B17" s="11">
        <v>11</v>
      </c>
      <c r="C17" s="29">
        <v>19692</v>
      </c>
      <c r="D17" s="30">
        <v>18888</v>
      </c>
    </row>
    <row r="18" spans="1:6" x14ac:dyDescent="0.25">
      <c r="A18" s="10" t="s">
        <v>27</v>
      </c>
      <c r="B18" s="11">
        <v>15</v>
      </c>
      <c r="C18" s="29">
        <v>38000</v>
      </c>
      <c r="D18" s="30" t="s">
        <v>15</v>
      </c>
    </row>
    <row r="19" spans="1:6" x14ac:dyDescent="0.25">
      <c r="A19" s="10" t="s">
        <v>123</v>
      </c>
      <c r="B19" s="11"/>
      <c r="C19" s="29">
        <v>-2173</v>
      </c>
      <c r="D19" s="30">
        <v>-1840</v>
      </c>
    </row>
    <row r="20" spans="1:6" x14ac:dyDescent="0.25">
      <c r="A20" s="10" t="s">
        <v>124</v>
      </c>
      <c r="B20" s="11"/>
      <c r="C20" s="29">
        <v>-49</v>
      </c>
      <c r="D20" s="30">
        <v>5961</v>
      </c>
    </row>
    <row r="21" spans="1:6" ht="24" x14ac:dyDescent="0.25">
      <c r="A21" s="10" t="s">
        <v>125</v>
      </c>
      <c r="B21" s="11"/>
      <c r="C21" s="29">
        <v>5839</v>
      </c>
      <c r="D21" s="30">
        <v>5993</v>
      </c>
    </row>
    <row r="22" spans="1:6" x14ac:dyDescent="0.25">
      <c r="A22" s="10" t="s">
        <v>126</v>
      </c>
      <c r="B22" s="11"/>
      <c r="C22" s="29">
        <v>-24140</v>
      </c>
      <c r="D22" s="30">
        <v>-11575</v>
      </c>
    </row>
    <row r="23" spans="1:6" x14ac:dyDescent="0.25">
      <c r="A23" s="10" t="s">
        <v>127</v>
      </c>
      <c r="B23" s="11"/>
      <c r="C23" s="29" t="s">
        <v>15</v>
      </c>
      <c r="D23" s="30">
        <v>-712125</v>
      </c>
    </row>
    <row r="24" spans="1:6" x14ac:dyDescent="0.25">
      <c r="A24" s="10" t="s">
        <v>28</v>
      </c>
      <c r="B24" s="11">
        <v>12</v>
      </c>
      <c r="C24" s="29">
        <v>202261</v>
      </c>
      <c r="D24" s="30">
        <v>245738</v>
      </c>
    </row>
    <row r="25" spans="1:6" x14ac:dyDescent="0.25">
      <c r="A25" s="10" t="s">
        <v>13</v>
      </c>
      <c r="B25" s="11">
        <v>12</v>
      </c>
      <c r="C25" s="29">
        <v>-86576</v>
      </c>
      <c r="D25" s="30">
        <v>-93974</v>
      </c>
    </row>
    <row r="26" spans="1:6" x14ac:dyDescent="0.25">
      <c r="A26" s="10" t="s">
        <v>128</v>
      </c>
      <c r="B26" s="11"/>
      <c r="C26" s="29" t="s">
        <v>15</v>
      </c>
      <c r="D26" s="30">
        <v>-17481</v>
      </c>
    </row>
    <row r="27" spans="1:6" x14ac:dyDescent="0.25">
      <c r="A27" s="10" t="s">
        <v>129</v>
      </c>
      <c r="B27" s="11">
        <v>5</v>
      </c>
      <c r="C27" s="29">
        <v>-323302</v>
      </c>
      <c r="D27" s="30">
        <v>-638505</v>
      </c>
    </row>
    <row r="28" spans="1:6" x14ac:dyDescent="0.25">
      <c r="A28" s="10" t="s">
        <v>130</v>
      </c>
      <c r="B28" s="11"/>
      <c r="C28" s="29">
        <v>6658</v>
      </c>
      <c r="D28" s="30">
        <v>-32653</v>
      </c>
    </row>
    <row r="29" spans="1:6" ht="15.75" thickBot="1" x14ac:dyDescent="0.3">
      <c r="A29" s="10" t="s">
        <v>131</v>
      </c>
      <c r="B29" s="11"/>
      <c r="C29" s="29">
        <v>12950</v>
      </c>
      <c r="D29" s="30">
        <v>31955</v>
      </c>
    </row>
    <row r="30" spans="1:6" ht="15.75" thickBot="1" x14ac:dyDescent="0.3">
      <c r="A30" s="52" t="s">
        <v>132</v>
      </c>
      <c r="B30" s="64"/>
      <c r="C30" s="60">
        <v>540943</v>
      </c>
      <c r="D30" s="61">
        <v>142953</v>
      </c>
      <c r="E30" s="44">
        <f>SUM(C12:C29)-C30</f>
        <v>0</v>
      </c>
      <c r="F30" s="44">
        <f>SUM(D12:D29)-D30</f>
        <v>0</v>
      </c>
    </row>
    <row r="31" spans="1:6" x14ac:dyDescent="0.25">
      <c r="A31" s="52" t="s">
        <v>8</v>
      </c>
      <c r="B31" s="64"/>
      <c r="C31" s="60"/>
      <c r="D31" s="61"/>
    </row>
    <row r="32" spans="1:6" x14ac:dyDescent="0.25">
      <c r="A32" s="10" t="s">
        <v>133</v>
      </c>
      <c r="B32" s="11"/>
      <c r="C32" s="29">
        <v>11414</v>
      </c>
      <c r="D32" s="30">
        <v>-11439</v>
      </c>
    </row>
    <row r="33" spans="1:6" x14ac:dyDescent="0.25">
      <c r="A33" s="10" t="s">
        <v>134</v>
      </c>
      <c r="B33" s="11"/>
      <c r="C33" s="29">
        <v>66382</v>
      </c>
      <c r="D33" s="30">
        <v>36661</v>
      </c>
    </row>
    <row r="34" spans="1:6" x14ac:dyDescent="0.25">
      <c r="A34" s="10" t="s">
        <v>135</v>
      </c>
      <c r="B34" s="11"/>
      <c r="C34" s="29">
        <v>156616</v>
      </c>
      <c r="D34" s="30">
        <v>-41404</v>
      </c>
    </row>
    <row r="35" spans="1:6" x14ac:dyDescent="0.25">
      <c r="A35" s="10" t="s">
        <v>136</v>
      </c>
      <c r="B35" s="11"/>
      <c r="C35" s="29">
        <v>-318773</v>
      </c>
      <c r="D35" s="30">
        <v>-109479</v>
      </c>
    </row>
    <row r="36" spans="1:6" ht="15.75" thickBot="1" x14ac:dyDescent="0.3">
      <c r="A36" s="15" t="s">
        <v>137</v>
      </c>
      <c r="B36" s="16"/>
      <c r="C36" s="58">
        <v>26754</v>
      </c>
      <c r="D36" s="59">
        <v>13794</v>
      </c>
    </row>
    <row r="37" spans="1:6" ht="15.75" thickBot="1" x14ac:dyDescent="0.3">
      <c r="A37" s="23" t="s">
        <v>138</v>
      </c>
      <c r="B37" s="16"/>
      <c r="C37" s="58">
        <v>483336</v>
      </c>
      <c r="D37" s="59">
        <v>31086</v>
      </c>
      <c r="E37" s="44">
        <f>SUM(C30:C36)-C37</f>
        <v>0</v>
      </c>
      <c r="F37" s="44">
        <f>SUM(D30:D36)-D37</f>
        <v>0</v>
      </c>
    </row>
    <row r="40" spans="1:6" x14ac:dyDescent="0.25">
      <c r="A40" s="80"/>
      <c r="B40" s="78"/>
      <c r="C40" s="78" t="s">
        <v>2</v>
      </c>
      <c r="D40" s="78"/>
    </row>
    <row r="41" spans="1:6" ht="15.75" thickBot="1" x14ac:dyDescent="0.3">
      <c r="A41" s="80"/>
      <c r="B41" s="78"/>
      <c r="C41" s="79" t="s">
        <v>139</v>
      </c>
      <c r="D41" s="79"/>
    </row>
    <row r="42" spans="1:6" x14ac:dyDescent="0.25">
      <c r="A42" s="76" t="s">
        <v>3</v>
      </c>
      <c r="B42" s="78" t="s">
        <v>4</v>
      </c>
      <c r="C42" s="3">
        <v>2020</v>
      </c>
      <c r="D42" s="6" t="s">
        <v>6</v>
      </c>
    </row>
    <row r="43" spans="1:6" x14ac:dyDescent="0.25">
      <c r="A43" s="76"/>
      <c r="B43" s="78"/>
      <c r="C43" s="3" t="s">
        <v>5</v>
      </c>
      <c r="D43" s="6" t="s">
        <v>5</v>
      </c>
    </row>
    <row r="44" spans="1:6" ht="15.75" thickBot="1" x14ac:dyDescent="0.3">
      <c r="A44" s="77"/>
      <c r="B44" s="79"/>
      <c r="C44" s="5"/>
      <c r="D44" s="8" t="s">
        <v>7</v>
      </c>
    </row>
    <row r="45" spans="1:6" x14ac:dyDescent="0.25">
      <c r="A45" s="10" t="s">
        <v>8</v>
      </c>
      <c r="B45" s="2"/>
      <c r="C45" s="9"/>
      <c r="D45" s="10"/>
    </row>
    <row r="46" spans="1:6" x14ac:dyDescent="0.25">
      <c r="A46" s="10" t="s">
        <v>140</v>
      </c>
      <c r="B46" s="11">
        <v>15</v>
      </c>
      <c r="C46" s="29">
        <v>49970</v>
      </c>
      <c r="D46" s="30">
        <v>88577</v>
      </c>
    </row>
    <row r="47" spans="1:6" x14ac:dyDescent="0.25">
      <c r="A47" s="10" t="s">
        <v>141</v>
      </c>
      <c r="B47" s="2"/>
      <c r="C47" s="29">
        <v>-61131</v>
      </c>
      <c r="D47" s="30">
        <v>-103667</v>
      </c>
    </row>
    <row r="48" spans="1:6" x14ac:dyDescent="0.25">
      <c r="A48" s="10" t="s">
        <v>142</v>
      </c>
      <c r="B48" s="2"/>
      <c r="C48" s="29">
        <v>79519</v>
      </c>
      <c r="D48" s="30">
        <v>87542</v>
      </c>
    </row>
    <row r="49" spans="1:6" ht="15.75" thickBot="1" x14ac:dyDescent="0.3">
      <c r="A49" s="15" t="s">
        <v>143</v>
      </c>
      <c r="B49" s="20"/>
      <c r="C49" s="58">
        <v>-150295</v>
      </c>
      <c r="D49" s="59">
        <v>-162866</v>
      </c>
    </row>
    <row r="50" spans="1:6" ht="15.75" thickBot="1" x14ac:dyDescent="0.3">
      <c r="A50" s="23" t="s">
        <v>144</v>
      </c>
      <c r="B50" s="20"/>
      <c r="C50" s="58">
        <v>401399</v>
      </c>
      <c r="D50" s="59">
        <v>-59328</v>
      </c>
      <c r="E50" s="44">
        <f>SUM(C37,C46:C49)-C50</f>
        <v>0</v>
      </c>
      <c r="F50" s="44">
        <f>SUM(D37,D46:D49)-D50</f>
        <v>0</v>
      </c>
    </row>
    <row r="51" spans="1:6" x14ac:dyDescent="0.25">
      <c r="A51" s="65" t="s">
        <v>8</v>
      </c>
      <c r="B51" s="65"/>
      <c r="C51" s="70"/>
      <c r="D51" s="70"/>
    </row>
    <row r="52" spans="1:6" x14ac:dyDescent="0.25">
      <c r="A52" s="9" t="s">
        <v>145</v>
      </c>
      <c r="B52" s="2"/>
      <c r="C52" s="29"/>
      <c r="D52" s="30"/>
    </row>
    <row r="53" spans="1:6" x14ac:dyDescent="0.25">
      <c r="A53" s="10" t="s">
        <v>146</v>
      </c>
      <c r="B53" s="2"/>
      <c r="C53" s="29">
        <v>80689</v>
      </c>
      <c r="D53" s="30">
        <v>-102227</v>
      </c>
    </row>
    <row r="54" spans="1:6" ht="24" x14ac:dyDescent="0.25">
      <c r="A54" s="10" t="s">
        <v>147</v>
      </c>
      <c r="B54" s="2"/>
      <c r="C54" s="29">
        <v>-292966</v>
      </c>
      <c r="D54" s="30">
        <v>-338280</v>
      </c>
    </row>
    <row r="55" spans="1:6" ht="24" x14ac:dyDescent="0.25">
      <c r="A55" s="10" t="s">
        <v>148</v>
      </c>
      <c r="B55" s="2"/>
      <c r="C55" s="29">
        <v>7461</v>
      </c>
      <c r="D55" s="30">
        <v>10182</v>
      </c>
    </row>
    <row r="56" spans="1:6" x14ac:dyDescent="0.25">
      <c r="A56" s="10" t="s">
        <v>149</v>
      </c>
      <c r="B56" s="2"/>
      <c r="C56" s="29">
        <v>8699</v>
      </c>
      <c r="D56" s="30">
        <v>56760</v>
      </c>
    </row>
    <row r="57" spans="1:6" x14ac:dyDescent="0.25">
      <c r="A57" s="66" t="s">
        <v>150</v>
      </c>
      <c r="B57" s="2"/>
      <c r="C57" s="29">
        <v>-34590</v>
      </c>
      <c r="D57" s="30">
        <v>-43501</v>
      </c>
    </row>
    <row r="58" spans="1:6" x14ac:dyDescent="0.25">
      <c r="A58" s="66" t="s">
        <v>151</v>
      </c>
      <c r="B58" s="2"/>
      <c r="C58" s="29">
        <v>-6444</v>
      </c>
      <c r="D58" s="30">
        <v>-789</v>
      </c>
    </row>
    <row r="59" spans="1:6" x14ac:dyDescent="0.25">
      <c r="A59" s="66" t="s">
        <v>152</v>
      </c>
      <c r="B59" s="2"/>
      <c r="C59" s="29">
        <v>12314</v>
      </c>
      <c r="D59" s="30">
        <v>16447</v>
      </c>
    </row>
    <row r="60" spans="1:6" x14ac:dyDescent="0.25">
      <c r="A60" s="66" t="s">
        <v>153</v>
      </c>
      <c r="B60" s="2"/>
      <c r="C60" s="29">
        <v>1404</v>
      </c>
      <c r="D60" s="30" t="s">
        <v>15</v>
      </c>
    </row>
    <row r="61" spans="1:6" x14ac:dyDescent="0.25">
      <c r="A61" s="66" t="s">
        <v>154</v>
      </c>
      <c r="B61" s="2"/>
      <c r="C61" s="29">
        <v>-335</v>
      </c>
      <c r="D61" s="30" t="s">
        <v>15</v>
      </c>
    </row>
    <row r="62" spans="1:6" ht="15.75" thickBot="1" x14ac:dyDescent="0.3">
      <c r="A62" s="66" t="s">
        <v>155</v>
      </c>
      <c r="B62" s="2"/>
      <c r="C62" s="29">
        <v>11684</v>
      </c>
      <c r="D62" s="30">
        <v>318</v>
      </c>
    </row>
    <row r="63" spans="1:6" ht="15.75" thickBot="1" x14ac:dyDescent="0.3">
      <c r="A63" s="12" t="s">
        <v>156</v>
      </c>
      <c r="B63" s="13"/>
      <c r="C63" s="31">
        <v>-212084</v>
      </c>
      <c r="D63" s="32">
        <v>-401090</v>
      </c>
      <c r="E63" s="44">
        <f>SUM(C53:C62)-C63</f>
        <v>0</v>
      </c>
      <c r="F63" s="44">
        <f>SUM(D53:D62)-D63</f>
        <v>0</v>
      </c>
    </row>
    <row r="64" spans="1:6" x14ac:dyDescent="0.25">
      <c r="A64" s="9" t="s">
        <v>8</v>
      </c>
      <c r="B64" s="2"/>
      <c r="C64" s="29"/>
      <c r="D64" s="30"/>
    </row>
    <row r="65" spans="1:6" x14ac:dyDescent="0.25">
      <c r="A65" s="9" t="s">
        <v>157</v>
      </c>
      <c r="B65" s="2"/>
      <c r="C65" s="29"/>
      <c r="D65" s="30"/>
    </row>
    <row r="66" spans="1:6" x14ac:dyDescent="0.25">
      <c r="A66" s="10" t="s">
        <v>158</v>
      </c>
      <c r="B66" s="11">
        <v>18</v>
      </c>
      <c r="C66" s="29">
        <v>185874</v>
      </c>
      <c r="D66" s="30">
        <v>417955</v>
      </c>
    </row>
    <row r="67" spans="1:6" x14ac:dyDescent="0.25">
      <c r="A67" s="10" t="s">
        <v>159</v>
      </c>
      <c r="B67" s="11">
        <v>18</v>
      </c>
      <c r="C67" s="29">
        <v>-233675</v>
      </c>
      <c r="D67" s="30">
        <v>-618358</v>
      </c>
    </row>
    <row r="68" spans="1:6" x14ac:dyDescent="0.25">
      <c r="A68" s="10" t="s">
        <v>160</v>
      </c>
      <c r="B68" s="11"/>
      <c r="C68" s="29">
        <v>-81738</v>
      </c>
      <c r="D68" s="30">
        <v>-36998</v>
      </c>
    </row>
    <row r="69" spans="1:6" x14ac:dyDescent="0.25">
      <c r="A69" s="10" t="s">
        <v>161</v>
      </c>
      <c r="B69" s="2"/>
      <c r="C69" s="29">
        <v>-4553</v>
      </c>
      <c r="D69" s="30">
        <v>-4138</v>
      </c>
    </row>
    <row r="70" spans="1:6" x14ac:dyDescent="0.25">
      <c r="A70" s="10" t="s">
        <v>162</v>
      </c>
      <c r="B70" s="2"/>
      <c r="C70" s="29">
        <v>-212</v>
      </c>
      <c r="D70" s="30">
        <v>-1735</v>
      </c>
    </row>
    <row r="71" spans="1:6" x14ac:dyDescent="0.25">
      <c r="A71" s="10" t="s">
        <v>163</v>
      </c>
      <c r="B71" s="2"/>
      <c r="C71" s="29">
        <v>-1383</v>
      </c>
      <c r="D71" s="30" t="s">
        <v>15</v>
      </c>
    </row>
    <row r="72" spans="1:6" x14ac:dyDescent="0.25">
      <c r="A72" s="10" t="s">
        <v>164</v>
      </c>
      <c r="B72" s="2"/>
      <c r="C72" s="29">
        <v>-5236</v>
      </c>
      <c r="D72" s="30">
        <v>-35730</v>
      </c>
    </row>
    <row r="73" spans="1:6" ht="15.75" thickBot="1" x14ac:dyDescent="0.3">
      <c r="A73" s="15" t="s">
        <v>165</v>
      </c>
      <c r="B73" s="20"/>
      <c r="C73" s="58">
        <v>-11340</v>
      </c>
      <c r="D73" s="59">
        <v>-11050</v>
      </c>
    </row>
    <row r="74" spans="1:6" ht="15.75" thickBot="1" x14ac:dyDescent="0.3">
      <c r="A74" s="9" t="s">
        <v>166</v>
      </c>
      <c r="B74" s="2"/>
      <c r="C74" s="29">
        <v>-152263</v>
      </c>
      <c r="D74" s="30">
        <v>-290054</v>
      </c>
      <c r="E74" s="44">
        <f>SUM(C66:C73)-C74</f>
        <v>0</v>
      </c>
      <c r="F74" s="44">
        <f>SUM(D66:D73)-D74</f>
        <v>0</v>
      </c>
    </row>
    <row r="75" spans="1:6" x14ac:dyDescent="0.25">
      <c r="A75" s="52" t="s">
        <v>8</v>
      </c>
      <c r="B75" s="64"/>
      <c r="C75" s="60"/>
      <c r="D75" s="61"/>
    </row>
    <row r="76" spans="1:6" x14ac:dyDescent="0.25">
      <c r="A76" s="10" t="s">
        <v>167</v>
      </c>
      <c r="B76" s="2"/>
      <c r="C76" s="29">
        <v>101158</v>
      </c>
      <c r="D76" s="30">
        <v>-8745</v>
      </c>
    </row>
    <row r="77" spans="1:6" ht="15.75" thickBot="1" x14ac:dyDescent="0.3">
      <c r="A77" s="15" t="s">
        <v>168</v>
      </c>
      <c r="B77" s="20"/>
      <c r="C77" s="58">
        <v>355</v>
      </c>
      <c r="D77" s="59">
        <v>84</v>
      </c>
    </row>
    <row r="78" spans="1:6" x14ac:dyDescent="0.25">
      <c r="A78" s="9" t="s">
        <v>169</v>
      </c>
      <c r="B78" s="2"/>
      <c r="C78" s="29">
        <v>138565</v>
      </c>
      <c r="D78" s="30">
        <v>-759133</v>
      </c>
      <c r="E78" s="44">
        <f>SUM(C76:C77,C74,C63,C50)-C78</f>
        <v>0</v>
      </c>
      <c r="F78" s="44">
        <f>SUM(D76:D77,D74,D63,D50)-D78</f>
        <v>0</v>
      </c>
    </row>
    <row r="79" spans="1:6" x14ac:dyDescent="0.25">
      <c r="A79" s="9" t="s">
        <v>8</v>
      </c>
      <c r="B79" s="2"/>
      <c r="C79" s="29"/>
      <c r="D79" s="30"/>
    </row>
    <row r="80" spans="1:6" ht="15.75" thickBot="1" x14ac:dyDescent="0.3">
      <c r="A80" s="10" t="s">
        <v>170</v>
      </c>
      <c r="B80" s="2"/>
      <c r="C80" s="29">
        <v>1064452</v>
      </c>
      <c r="D80" s="30">
        <v>1545848</v>
      </c>
    </row>
    <row r="81" spans="1:6" ht="15.75" thickBot="1" x14ac:dyDescent="0.3">
      <c r="A81" s="67" t="s">
        <v>171</v>
      </c>
      <c r="B81" s="68"/>
      <c r="C81" s="71">
        <v>1203017</v>
      </c>
      <c r="D81" s="72">
        <v>786715</v>
      </c>
      <c r="E81" s="44">
        <f>C80+C78-C81</f>
        <v>0</v>
      </c>
      <c r="F81" s="44">
        <f>D80+D78-D81</f>
        <v>0</v>
      </c>
    </row>
    <row r="82" spans="1:6" ht="15.75" thickTop="1" x14ac:dyDescent="0.25">
      <c r="C82" s="41"/>
      <c r="D82" s="41"/>
    </row>
    <row r="84" spans="1:6" x14ac:dyDescent="0.25">
      <c r="A84" s="69" t="s">
        <v>172</v>
      </c>
    </row>
  </sheetData>
  <mergeCells count="12">
    <mergeCell ref="A3:A4"/>
    <mergeCell ref="B3:B4"/>
    <mergeCell ref="C3:D3"/>
    <mergeCell ref="C4:D4"/>
    <mergeCell ref="A5:A7"/>
    <mergeCell ref="B5:B7"/>
    <mergeCell ref="A40:A41"/>
    <mergeCell ref="B40:B41"/>
    <mergeCell ref="C40:D40"/>
    <mergeCell ref="C41:D41"/>
    <mergeCell ref="A42:A44"/>
    <mergeCell ref="B42:B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I48" sqref="I48"/>
    </sheetView>
  </sheetViews>
  <sheetFormatPr defaultRowHeight="15" x14ac:dyDescent="0.25"/>
  <cols>
    <col min="1" max="1" width="49" customWidth="1"/>
    <col min="2" max="9" width="11.5703125" customWidth="1"/>
    <col min="10" max="10" width="10.28515625" style="45" bestFit="1" customWidth="1"/>
    <col min="11" max="11" width="9.140625" style="45"/>
  </cols>
  <sheetData>
    <row r="1" spans="1:11" ht="20.25" x14ac:dyDescent="0.25">
      <c r="A1" s="47" t="s">
        <v>173</v>
      </c>
    </row>
    <row r="4" spans="1:11" ht="16.5" thickBot="1" x14ac:dyDescent="0.3">
      <c r="A4" s="1"/>
      <c r="B4" s="79" t="s">
        <v>174</v>
      </c>
      <c r="C4" s="79"/>
      <c r="D4" s="79"/>
      <c r="E4" s="79"/>
      <c r="F4" s="79"/>
      <c r="G4" s="79"/>
      <c r="H4" s="89"/>
      <c r="I4" s="89"/>
    </row>
    <row r="5" spans="1:11" x14ac:dyDescent="0.25">
      <c r="A5" s="76" t="s">
        <v>3</v>
      </c>
      <c r="B5" s="4" t="s">
        <v>175</v>
      </c>
      <c r="C5" s="4" t="s">
        <v>177</v>
      </c>
      <c r="D5" s="4" t="s">
        <v>179</v>
      </c>
      <c r="E5" s="4" t="s">
        <v>181</v>
      </c>
      <c r="F5" s="4" t="s">
        <v>184</v>
      </c>
      <c r="G5" s="90" t="s">
        <v>186</v>
      </c>
      <c r="H5" s="93" t="s">
        <v>97</v>
      </c>
      <c r="I5" s="93" t="s">
        <v>186</v>
      </c>
    </row>
    <row r="6" spans="1:11" x14ac:dyDescent="0.25">
      <c r="A6" s="76"/>
      <c r="B6" s="3" t="s">
        <v>176</v>
      </c>
      <c r="C6" s="3" t="s">
        <v>178</v>
      </c>
      <c r="D6" s="3" t="s">
        <v>180</v>
      </c>
      <c r="E6" s="3" t="s">
        <v>182</v>
      </c>
      <c r="F6" s="3" t="s">
        <v>185</v>
      </c>
      <c r="G6" s="91"/>
      <c r="H6" s="93"/>
      <c r="I6" s="93"/>
    </row>
    <row r="7" spans="1:11" ht="15.75" thickBot="1" x14ac:dyDescent="0.3">
      <c r="A7" s="77"/>
      <c r="B7" s="5"/>
      <c r="C7" s="48" t="s">
        <v>176</v>
      </c>
      <c r="D7" s="5"/>
      <c r="E7" s="48" t="s">
        <v>183</v>
      </c>
      <c r="F7" s="5"/>
      <c r="G7" s="92"/>
      <c r="H7" s="92"/>
      <c r="I7" s="92"/>
    </row>
    <row r="8" spans="1:11" x14ac:dyDescent="0.25">
      <c r="A8" s="1" t="s">
        <v>8</v>
      </c>
      <c r="B8" s="30"/>
      <c r="C8" s="30"/>
      <c r="D8" s="30"/>
      <c r="E8" s="30"/>
      <c r="F8" s="30"/>
      <c r="G8" s="30"/>
      <c r="H8" s="30"/>
      <c r="I8" s="30"/>
    </row>
    <row r="9" spans="1:11" ht="15.75" thickBot="1" x14ac:dyDescent="0.3">
      <c r="A9" s="23" t="s">
        <v>187</v>
      </c>
      <c r="B9" s="59">
        <v>916541</v>
      </c>
      <c r="C9" s="59">
        <v>40794</v>
      </c>
      <c r="D9" s="59">
        <v>83</v>
      </c>
      <c r="E9" s="59">
        <v>1764108</v>
      </c>
      <c r="F9" s="59">
        <v>4341062</v>
      </c>
      <c r="G9" s="59">
        <v>7062588</v>
      </c>
      <c r="H9" s="59">
        <v>80480</v>
      </c>
      <c r="I9" s="59">
        <v>7143068</v>
      </c>
      <c r="J9" s="44">
        <f>SUM(B9:F9)-G9</f>
        <v>0</v>
      </c>
      <c r="K9" s="44">
        <f>G9+H9-I9</f>
        <v>0</v>
      </c>
    </row>
    <row r="10" spans="1:11" ht="15.75" thickBot="1" x14ac:dyDescent="0.3">
      <c r="A10" s="73" t="s">
        <v>188</v>
      </c>
      <c r="B10" s="59">
        <v>0</v>
      </c>
      <c r="C10" s="59">
        <v>0</v>
      </c>
      <c r="D10" s="59">
        <v>0</v>
      </c>
      <c r="E10" s="59">
        <v>0</v>
      </c>
      <c r="F10" s="59">
        <v>-4268</v>
      </c>
      <c r="G10" s="59">
        <v>-4268</v>
      </c>
      <c r="H10" s="59">
        <v>-910</v>
      </c>
      <c r="I10" s="59">
        <v>-5178</v>
      </c>
      <c r="J10" s="44">
        <f t="shared" ref="J10:J11" si="0">SUM(B10:F10)-G10</f>
        <v>0</v>
      </c>
      <c r="K10" s="44">
        <f t="shared" ref="K10:K11" si="1">G10+H10-I10</f>
        <v>0</v>
      </c>
    </row>
    <row r="11" spans="1:11" ht="15.75" thickBot="1" x14ac:dyDescent="0.3">
      <c r="A11" s="74" t="s">
        <v>189</v>
      </c>
      <c r="B11" s="59">
        <v>916541</v>
      </c>
      <c r="C11" s="59">
        <v>40794</v>
      </c>
      <c r="D11" s="59">
        <v>83</v>
      </c>
      <c r="E11" s="59">
        <v>1764108</v>
      </c>
      <c r="F11" s="59">
        <v>4336794</v>
      </c>
      <c r="G11" s="59">
        <v>7058320</v>
      </c>
      <c r="H11" s="59">
        <v>79570</v>
      </c>
      <c r="I11" s="59">
        <v>7137890</v>
      </c>
      <c r="J11" s="44">
        <f t="shared" si="0"/>
        <v>0</v>
      </c>
      <c r="K11" s="44">
        <f t="shared" si="1"/>
        <v>0</v>
      </c>
    </row>
    <row r="12" spans="1:11" x14ac:dyDescent="0.25">
      <c r="A12" s="10"/>
      <c r="B12" s="61"/>
      <c r="C12" s="61"/>
      <c r="D12" s="61"/>
      <c r="E12" s="61"/>
      <c r="F12" s="61"/>
      <c r="G12" s="61"/>
      <c r="H12" s="61"/>
      <c r="I12" s="61"/>
    </row>
    <row r="13" spans="1:11" x14ac:dyDescent="0.25">
      <c r="A13" s="10" t="s">
        <v>190</v>
      </c>
      <c r="B13" s="75">
        <v>0</v>
      </c>
      <c r="C13" s="75">
        <v>0</v>
      </c>
      <c r="D13" s="75">
        <v>0</v>
      </c>
      <c r="E13" s="75">
        <v>0</v>
      </c>
      <c r="F13" s="75">
        <v>831973</v>
      </c>
      <c r="G13" s="75">
        <v>831973</v>
      </c>
      <c r="H13" s="75">
        <v>-37622</v>
      </c>
      <c r="I13" s="75">
        <v>794351</v>
      </c>
      <c r="J13" s="44">
        <f t="shared" ref="J13:J15" si="2">SUM(B13:F13)-G13</f>
        <v>0</v>
      </c>
      <c r="K13" s="44">
        <f t="shared" ref="K13:K15" si="3">G13+H13-I13</f>
        <v>0</v>
      </c>
    </row>
    <row r="14" spans="1:11" ht="15.75" thickBot="1" x14ac:dyDescent="0.3">
      <c r="A14" s="15" t="s">
        <v>44</v>
      </c>
      <c r="B14" s="59">
        <v>0</v>
      </c>
      <c r="C14" s="59">
        <v>0</v>
      </c>
      <c r="D14" s="59">
        <v>0</v>
      </c>
      <c r="E14" s="59">
        <v>37798</v>
      </c>
      <c r="F14" s="59">
        <v>-767</v>
      </c>
      <c r="G14" s="59">
        <v>37031</v>
      </c>
      <c r="H14" s="59">
        <v>5</v>
      </c>
      <c r="I14" s="59">
        <v>37036</v>
      </c>
      <c r="J14" s="44">
        <f t="shared" si="2"/>
        <v>0</v>
      </c>
      <c r="K14" s="44">
        <f t="shared" si="3"/>
        <v>0</v>
      </c>
    </row>
    <row r="15" spans="1:11" ht="15.75" thickBot="1" x14ac:dyDescent="0.3">
      <c r="A15" s="23" t="s">
        <v>191</v>
      </c>
      <c r="B15" s="59">
        <v>0</v>
      </c>
      <c r="C15" s="59">
        <v>0</v>
      </c>
      <c r="D15" s="59">
        <v>0</v>
      </c>
      <c r="E15" s="59">
        <v>37798</v>
      </c>
      <c r="F15" s="59">
        <v>831206</v>
      </c>
      <c r="G15" s="59">
        <v>869004</v>
      </c>
      <c r="H15" s="59">
        <v>-37617</v>
      </c>
      <c r="I15" s="59">
        <v>831387</v>
      </c>
      <c r="J15" s="44">
        <f t="shared" si="2"/>
        <v>0</v>
      </c>
      <c r="K15" s="44">
        <f t="shared" si="3"/>
        <v>0</v>
      </c>
    </row>
    <row r="16" spans="1:11" x14ac:dyDescent="0.25">
      <c r="A16" s="10" t="s">
        <v>8</v>
      </c>
      <c r="B16" s="30"/>
      <c r="C16" s="30"/>
      <c r="D16" s="30"/>
      <c r="E16" s="30"/>
      <c r="F16" s="30"/>
      <c r="G16" s="30"/>
      <c r="H16" s="30"/>
      <c r="I16" s="30"/>
    </row>
    <row r="17" spans="1:11" x14ac:dyDescent="0.25">
      <c r="A17" s="10" t="s">
        <v>192</v>
      </c>
      <c r="B17" s="30">
        <v>0</v>
      </c>
      <c r="C17" s="30">
        <v>0</v>
      </c>
      <c r="D17" s="30">
        <v>0</v>
      </c>
      <c r="E17" s="30">
        <v>0</v>
      </c>
      <c r="F17" s="30">
        <v>-11053</v>
      </c>
      <c r="G17" s="30">
        <v>-11053</v>
      </c>
      <c r="H17" s="30">
        <v>0</v>
      </c>
      <c r="I17" s="30">
        <v>-11053</v>
      </c>
      <c r="J17" s="44">
        <f t="shared" ref="J17:J22" si="4">SUM(B17:F17)-G17</f>
        <v>0</v>
      </c>
      <c r="K17" s="44">
        <f t="shared" ref="K17:K22" si="5">G17+H17-I17</f>
        <v>0</v>
      </c>
    </row>
    <row r="18" spans="1:11" x14ac:dyDescent="0.25">
      <c r="A18" s="10" t="s">
        <v>193</v>
      </c>
      <c r="B18" s="30">
        <v>0</v>
      </c>
      <c r="C18" s="30">
        <v>0</v>
      </c>
      <c r="D18" s="30">
        <v>0</v>
      </c>
      <c r="E18" s="30">
        <v>0</v>
      </c>
      <c r="F18" s="30">
        <v>-36998</v>
      </c>
      <c r="G18" s="30">
        <v>-36998</v>
      </c>
      <c r="H18" s="30">
        <v>-4138</v>
      </c>
      <c r="I18" s="30">
        <v>-41136</v>
      </c>
      <c r="J18" s="44">
        <f t="shared" si="4"/>
        <v>0</v>
      </c>
      <c r="K18" s="44">
        <f t="shared" si="5"/>
        <v>0</v>
      </c>
    </row>
    <row r="19" spans="1:11" x14ac:dyDescent="0.25">
      <c r="A19" s="10" t="s">
        <v>164</v>
      </c>
      <c r="B19" s="30">
        <v>0</v>
      </c>
      <c r="C19" s="30">
        <v>0</v>
      </c>
      <c r="D19" s="30">
        <v>0</v>
      </c>
      <c r="E19" s="30">
        <v>0</v>
      </c>
      <c r="F19" s="30">
        <v>-5627</v>
      </c>
      <c r="G19" s="30">
        <v>-5627</v>
      </c>
      <c r="H19" s="30">
        <v>0</v>
      </c>
      <c r="I19" s="30">
        <v>-5627</v>
      </c>
      <c r="J19" s="44">
        <f t="shared" si="4"/>
        <v>0</v>
      </c>
      <c r="K19" s="44">
        <f t="shared" si="5"/>
        <v>0</v>
      </c>
    </row>
    <row r="20" spans="1:11" x14ac:dyDescent="0.25">
      <c r="A20" s="10" t="s">
        <v>194</v>
      </c>
      <c r="B20" s="30">
        <v>0</v>
      </c>
      <c r="C20" s="30">
        <v>0</v>
      </c>
      <c r="D20" s="30">
        <v>0</v>
      </c>
      <c r="E20" s="30">
        <v>0</v>
      </c>
      <c r="F20" s="30">
        <v>-1689</v>
      </c>
      <c r="G20" s="30">
        <v>-1689</v>
      </c>
      <c r="H20" s="30">
        <v>-46</v>
      </c>
      <c r="I20" s="30">
        <v>-1735</v>
      </c>
      <c r="J20" s="44">
        <f t="shared" si="4"/>
        <v>0</v>
      </c>
      <c r="K20" s="44">
        <f t="shared" si="5"/>
        <v>0</v>
      </c>
    </row>
    <row r="21" spans="1:11" ht="24.75" thickBot="1" x14ac:dyDescent="0.3">
      <c r="A21" s="10" t="s">
        <v>195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1906</v>
      </c>
      <c r="I21" s="30">
        <v>1906</v>
      </c>
      <c r="J21" s="44">
        <f t="shared" si="4"/>
        <v>0</v>
      </c>
      <c r="K21" s="44">
        <f t="shared" si="5"/>
        <v>0</v>
      </c>
    </row>
    <row r="22" spans="1:11" ht="15.75" thickBot="1" x14ac:dyDescent="0.3">
      <c r="A22" s="67" t="s">
        <v>196</v>
      </c>
      <c r="B22" s="72">
        <v>916541</v>
      </c>
      <c r="C22" s="72">
        <v>40794</v>
      </c>
      <c r="D22" s="72">
        <v>83</v>
      </c>
      <c r="E22" s="72">
        <v>1801906</v>
      </c>
      <c r="F22" s="72">
        <v>5112633</v>
      </c>
      <c r="G22" s="72">
        <v>7871957</v>
      </c>
      <c r="H22" s="72">
        <v>39675</v>
      </c>
      <c r="I22" s="72">
        <v>7911632</v>
      </c>
      <c r="J22" s="44">
        <f t="shared" si="4"/>
        <v>0</v>
      </c>
      <c r="K22" s="44">
        <f t="shared" si="5"/>
        <v>0</v>
      </c>
    </row>
    <row r="23" spans="1:11" ht="15.75" thickTop="1" x14ac:dyDescent="0.25">
      <c r="B23" s="44">
        <f t="shared" ref="B23:H23" si="6">B9+B10-B11</f>
        <v>0</v>
      </c>
      <c r="C23" s="44">
        <f t="shared" si="6"/>
        <v>0</v>
      </c>
      <c r="D23" s="44">
        <f t="shared" si="6"/>
        <v>0</v>
      </c>
      <c r="E23" s="44">
        <f t="shared" si="6"/>
        <v>0</v>
      </c>
      <c r="F23" s="44">
        <f t="shared" si="6"/>
        <v>0</v>
      </c>
      <c r="G23" s="44">
        <f t="shared" si="6"/>
        <v>0</v>
      </c>
      <c r="H23" s="44">
        <f t="shared" si="6"/>
        <v>0</v>
      </c>
      <c r="I23" s="44">
        <f>I9+I10-I11</f>
        <v>0</v>
      </c>
    </row>
    <row r="24" spans="1:11" x14ac:dyDescent="0.25">
      <c r="B24" s="44">
        <f t="shared" ref="B24:H24" si="7">SUM(B13:B14)-B15</f>
        <v>0</v>
      </c>
      <c r="C24" s="44">
        <f t="shared" si="7"/>
        <v>0</v>
      </c>
      <c r="D24" s="44">
        <f t="shared" si="7"/>
        <v>0</v>
      </c>
      <c r="E24" s="44">
        <f t="shared" si="7"/>
        <v>0</v>
      </c>
      <c r="F24" s="44">
        <f t="shared" si="7"/>
        <v>0</v>
      </c>
      <c r="G24" s="44">
        <f t="shared" si="7"/>
        <v>0</v>
      </c>
      <c r="H24" s="44">
        <f t="shared" si="7"/>
        <v>0</v>
      </c>
      <c r="I24" s="44">
        <f>SUM(I13:I14)-I15</f>
        <v>0</v>
      </c>
    </row>
    <row r="25" spans="1:11" x14ac:dyDescent="0.25">
      <c r="B25" s="44">
        <f t="shared" ref="B25:H25" si="8">SUM(B11,B15,B17:B21)-B22</f>
        <v>0</v>
      </c>
      <c r="C25" s="44">
        <f t="shared" si="8"/>
        <v>0</v>
      </c>
      <c r="D25" s="44">
        <f t="shared" si="8"/>
        <v>0</v>
      </c>
      <c r="E25" s="44">
        <f t="shared" si="8"/>
        <v>0</v>
      </c>
      <c r="F25" s="44">
        <f t="shared" si="8"/>
        <v>0</v>
      </c>
      <c r="G25" s="44">
        <f t="shared" si="8"/>
        <v>0</v>
      </c>
      <c r="H25" s="44">
        <f t="shared" si="8"/>
        <v>0</v>
      </c>
      <c r="I25" s="44">
        <f>SUM(I11,I15,I17:I21)-I22</f>
        <v>0</v>
      </c>
    </row>
    <row r="26" spans="1:11" x14ac:dyDescent="0.25">
      <c r="B26" s="45"/>
      <c r="C26" s="45"/>
      <c r="D26" s="45"/>
      <c r="E26" s="45"/>
      <c r="F26" s="45"/>
      <c r="G26" s="45"/>
      <c r="H26" s="45"/>
      <c r="I26" s="45"/>
    </row>
    <row r="27" spans="1:11" ht="16.5" thickBot="1" x14ac:dyDescent="0.3">
      <c r="A27" s="1"/>
      <c r="B27" s="79" t="s">
        <v>174</v>
      </c>
      <c r="C27" s="79"/>
      <c r="D27" s="79"/>
      <c r="E27" s="79"/>
      <c r="F27" s="79"/>
      <c r="G27" s="79"/>
      <c r="H27" s="89"/>
      <c r="I27" s="89"/>
    </row>
    <row r="28" spans="1:11" x14ac:dyDescent="0.25">
      <c r="A28" s="76" t="s">
        <v>3</v>
      </c>
      <c r="B28" s="4" t="s">
        <v>175</v>
      </c>
      <c r="C28" s="4" t="s">
        <v>177</v>
      </c>
      <c r="D28" s="4" t="s">
        <v>179</v>
      </c>
      <c r="E28" s="4" t="s">
        <v>181</v>
      </c>
      <c r="F28" s="4" t="s">
        <v>184</v>
      </c>
      <c r="G28" s="90" t="s">
        <v>186</v>
      </c>
      <c r="H28" s="93" t="s">
        <v>97</v>
      </c>
      <c r="I28" s="93" t="s">
        <v>186</v>
      </c>
    </row>
    <row r="29" spans="1:11" x14ac:dyDescent="0.25">
      <c r="A29" s="76"/>
      <c r="B29" s="3" t="s">
        <v>176</v>
      </c>
      <c r="C29" s="3" t="s">
        <v>178</v>
      </c>
      <c r="D29" s="3" t="s">
        <v>180</v>
      </c>
      <c r="E29" s="3" t="s">
        <v>182</v>
      </c>
      <c r="F29" s="3" t="s">
        <v>185</v>
      </c>
      <c r="G29" s="91"/>
      <c r="H29" s="93"/>
      <c r="I29" s="93"/>
    </row>
    <row r="30" spans="1:11" ht="15.75" thickBot="1" x14ac:dyDescent="0.3">
      <c r="A30" s="77"/>
      <c r="B30" s="5"/>
      <c r="C30" s="48" t="s">
        <v>176</v>
      </c>
      <c r="D30" s="5"/>
      <c r="E30" s="48" t="s">
        <v>183</v>
      </c>
      <c r="F30" s="5"/>
      <c r="G30" s="92"/>
      <c r="H30" s="92"/>
      <c r="I30" s="92"/>
    </row>
    <row r="31" spans="1:11" x14ac:dyDescent="0.25">
      <c r="A31" s="1" t="s">
        <v>8</v>
      </c>
      <c r="B31" s="30"/>
      <c r="C31" s="30"/>
      <c r="D31" s="30"/>
      <c r="E31" s="30"/>
      <c r="F31" s="30"/>
      <c r="G31" s="30"/>
      <c r="H31" s="30"/>
      <c r="I31" s="30"/>
    </row>
    <row r="32" spans="1:11" ht="15.75" thickBot="1" x14ac:dyDescent="0.3">
      <c r="A32" s="23" t="s">
        <v>197</v>
      </c>
      <c r="B32" s="59">
        <v>916541</v>
      </c>
      <c r="C32" s="59">
        <v>40794</v>
      </c>
      <c r="D32" s="59">
        <v>83</v>
      </c>
      <c r="E32" s="59">
        <v>1731747</v>
      </c>
      <c r="F32" s="59">
        <v>5469236</v>
      </c>
      <c r="G32" s="59">
        <v>8158401</v>
      </c>
      <c r="H32" s="59">
        <v>38255</v>
      </c>
      <c r="I32" s="59">
        <v>8196656</v>
      </c>
      <c r="J32" s="44">
        <f t="shared" ref="J32" si="9">SUM(B32:F32)-G32</f>
        <v>0</v>
      </c>
      <c r="K32" s="44">
        <f t="shared" ref="K32" si="10">G32+H32-I32</f>
        <v>0</v>
      </c>
    </row>
    <row r="33" spans="1:11" x14ac:dyDescent="0.25">
      <c r="A33" s="10" t="s">
        <v>8</v>
      </c>
      <c r="B33" s="29"/>
      <c r="C33" s="29"/>
      <c r="D33" s="29"/>
      <c r="E33" s="29"/>
      <c r="F33" s="29"/>
      <c r="G33" s="29"/>
      <c r="H33" s="29"/>
      <c r="I33" s="29"/>
    </row>
    <row r="34" spans="1:11" x14ac:dyDescent="0.25">
      <c r="A34" s="10" t="s">
        <v>38</v>
      </c>
      <c r="B34" s="29">
        <v>0</v>
      </c>
      <c r="C34" s="29">
        <v>0</v>
      </c>
      <c r="D34" s="29">
        <v>0</v>
      </c>
      <c r="E34" s="29">
        <v>0</v>
      </c>
      <c r="F34" s="29">
        <v>222983</v>
      </c>
      <c r="G34" s="29">
        <v>222983</v>
      </c>
      <c r="H34" s="29">
        <v>-86530</v>
      </c>
      <c r="I34" s="29">
        <v>136453</v>
      </c>
      <c r="J34" s="44">
        <f t="shared" ref="J34:J36" si="11">SUM(B34:F34)-G34</f>
        <v>0</v>
      </c>
      <c r="K34" s="44">
        <f t="shared" ref="K34:K36" si="12">G34+H34-I34</f>
        <v>0</v>
      </c>
    </row>
    <row r="35" spans="1:11" ht="15.75" thickBot="1" x14ac:dyDescent="0.3">
      <c r="A35" s="15" t="s">
        <v>44</v>
      </c>
      <c r="B35" s="58">
        <v>0</v>
      </c>
      <c r="C35" s="58">
        <v>0</v>
      </c>
      <c r="D35" s="58">
        <v>333</v>
      </c>
      <c r="E35" s="58">
        <v>478031</v>
      </c>
      <c r="F35" s="58">
        <v>-1144</v>
      </c>
      <c r="G35" s="58">
        <v>477220</v>
      </c>
      <c r="H35" s="58">
        <v>261</v>
      </c>
      <c r="I35" s="58">
        <v>477481</v>
      </c>
      <c r="J35" s="44">
        <f t="shared" si="11"/>
        <v>0</v>
      </c>
      <c r="K35" s="44">
        <f t="shared" si="12"/>
        <v>0</v>
      </c>
    </row>
    <row r="36" spans="1:11" ht="15.75" thickBot="1" x14ac:dyDescent="0.3">
      <c r="A36" s="23" t="s">
        <v>198</v>
      </c>
      <c r="B36" s="58">
        <v>0</v>
      </c>
      <c r="C36" s="58">
        <v>0</v>
      </c>
      <c r="D36" s="58">
        <v>333</v>
      </c>
      <c r="E36" s="58">
        <v>478031</v>
      </c>
      <c r="F36" s="58">
        <v>221839</v>
      </c>
      <c r="G36" s="58">
        <v>700203</v>
      </c>
      <c r="H36" s="58">
        <v>-86269</v>
      </c>
      <c r="I36" s="58">
        <v>613934</v>
      </c>
      <c r="J36" s="44">
        <f t="shared" si="11"/>
        <v>0</v>
      </c>
      <c r="K36" s="44">
        <f t="shared" si="12"/>
        <v>0</v>
      </c>
    </row>
    <row r="37" spans="1:11" x14ac:dyDescent="0.25">
      <c r="A37" s="10" t="s">
        <v>8</v>
      </c>
      <c r="B37" s="29"/>
      <c r="C37" s="29"/>
      <c r="D37" s="29"/>
      <c r="E37" s="29"/>
      <c r="F37" s="29"/>
      <c r="G37" s="29"/>
      <c r="H37" s="29"/>
      <c r="I37" s="29"/>
    </row>
    <row r="38" spans="1:11" x14ac:dyDescent="0.25">
      <c r="A38" s="10" t="s">
        <v>199</v>
      </c>
      <c r="B38" s="29">
        <v>0</v>
      </c>
      <c r="C38" s="29">
        <v>4733</v>
      </c>
      <c r="D38" s="29">
        <v>0</v>
      </c>
      <c r="E38" s="29">
        <v>0</v>
      </c>
      <c r="F38" s="29">
        <v>0</v>
      </c>
      <c r="G38" s="29">
        <v>4733</v>
      </c>
      <c r="H38" s="29">
        <v>0</v>
      </c>
      <c r="I38" s="29">
        <v>4733</v>
      </c>
      <c r="J38" s="44">
        <f t="shared" ref="J38:J45" si="13">SUM(B38:F38)-G38</f>
        <v>0</v>
      </c>
      <c r="K38" s="44">
        <f t="shared" ref="K38:K45" si="14">G38+H38-I38</f>
        <v>0</v>
      </c>
    </row>
    <row r="39" spans="1:11" ht="24" x14ac:dyDescent="0.25">
      <c r="A39" s="10" t="s">
        <v>200</v>
      </c>
      <c r="B39" s="29">
        <v>0</v>
      </c>
      <c r="C39" s="29">
        <v>-10971</v>
      </c>
      <c r="D39" s="29">
        <v>0</v>
      </c>
      <c r="E39" s="29">
        <v>0</v>
      </c>
      <c r="F39" s="29">
        <v>10971</v>
      </c>
      <c r="G39" s="29">
        <v>0</v>
      </c>
      <c r="H39" s="29">
        <v>0</v>
      </c>
      <c r="I39" s="29">
        <v>0</v>
      </c>
      <c r="J39" s="44">
        <f t="shared" si="13"/>
        <v>0</v>
      </c>
      <c r="K39" s="44">
        <f t="shared" si="14"/>
        <v>0</v>
      </c>
    </row>
    <row r="40" spans="1:11" ht="24" x14ac:dyDescent="0.25">
      <c r="A40" s="10" t="s">
        <v>201</v>
      </c>
      <c r="B40" s="29">
        <v>0</v>
      </c>
      <c r="C40" s="29">
        <v>-9629</v>
      </c>
      <c r="D40" s="29">
        <v>0</v>
      </c>
      <c r="E40" s="29">
        <v>0</v>
      </c>
      <c r="F40" s="29">
        <v>626</v>
      </c>
      <c r="G40" s="29">
        <v>-9003</v>
      </c>
      <c r="H40" s="29">
        <v>0</v>
      </c>
      <c r="I40" s="29">
        <v>-9003</v>
      </c>
      <c r="J40" s="44">
        <f t="shared" si="13"/>
        <v>0</v>
      </c>
      <c r="K40" s="44">
        <f t="shared" si="14"/>
        <v>0</v>
      </c>
    </row>
    <row r="41" spans="1:11" x14ac:dyDescent="0.25">
      <c r="A41" s="10" t="s">
        <v>202</v>
      </c>
      <c r="B41" s="29">
        <v>0</v>
      </c>
      <c r="C41" s="29">
        <v>0</v>
      </c>
      <c r="D41" s="29">
        <v>0</v>
      </c>
      <c r="E41" s="29">
        <v>0</v>
      </c>
      <c r="F41" s="29">
        <v>-81738</v>
      </c>
      <c r="G41" s="29">
        <v>-81738</v>
      </c>
      <c r="H41" s="29">
        <v>-4853</v>
      </c>
      <c r="I41" s="29">
        <v>-86591</v>
      </c>
      <c r="J41" s="44">
        <f t="shared" si="13"/>
        <v>0</v>
      </c>
      <c r="K41" s="44">
        <f t="shared" si="14"/>
        <v>0</v>
      </c>
    </row>
    <row r="42" spans="1:11" x14ac:dyDescent="0.25">
      <c r="A42" s="10" t="s">
        <v>203</v>
      </c>
      <c r="B42" s="29">
        <v>0</v>
      </c>
      <c r="C42" s="29">
        <v>0</v>
      </c>
      <c r="D42" s="29">
        <v>0</v>
      </c>
      <c r="E42" s="29">
        <v>0</v>
      </c>
      <c r="F42" s="29">
        <v>-5880</v>
      </c>
      <c r="G42" s="29">
        <v>-5880</v>
      </c>
      <c r="H42" s="29">
        <v>0</v>
      </c>
      <c r="I42" s="29">
        <v>-5880</v>
      </c>
      <c r="J42" s="44">
        <f t="shared" si="13"/>
        <v>0</v>
      </c>
      <c r="K42" s="44">
        <f t="shared" si="14"/>
        <v>0</v>
      </c>
    </row>
    <row r="43" spans="1:11" x14ac:dyDescent="0.25">
      <c r="A43" s="10" t="s">
        <v>192</v>
      </c>
      <c r="B43" s="29">
        <v>0</v>
      </c>
      <c r="C43" s="29">
        <v>0</v>
      </c>
      <c r="D43" s="29">
        <v>0</v>
      </c>
      <c r="E43" s="29">
        <v>0</v>
      </c>
      <c r="F43" s="29">
        <v>-7579</v>
      </c>
      <c r="G43" s="29">
        <v>-7579</v>
      </c>
      <c r="H43" s="29">
        <v>0</v>
      </c>
      <c r="I43" s="29">
        <v>-7579</v>
      </c>
      <c r="J43" s="44">
        <f t="shared" si="13"/>
        <v>0</v>
      </c>
      <c r="K43" s="44">
        <f t="shared" si="14"/>
        <v>0</v>
      </c>
    </row>
    <row r="44" spans="1:11" ht="15.75" thickBot="1" x14ac:dyDescent="0.3">
      <c r="A44" s="10" t="s">
        <v>194</v>
      </c>
      <c r="B44" s="29">
        <v>0</v>
      </c>
      <c r="C44" s="29">
        <v>0</v>
      </c>
      <c r="D44" s="29">
        <v>0</v>
      </c>
      <c r="E44" s="29">
        <v>0</v>
      </c>
      <c r="F44" s="29">
        <v>-209</v>
      </c>
      <c r="G44" s="29">
        <v>-209</v>
      </c>
      <c r="H44" s="29">
        <v>-2</v>
      </c>
      <c r="I44" s="29">
        <v>-211</v>
      </c>
      <c r="J44" s="44">
        <f t="shared" si="13"/>
        <v>0</v>
      </c>
      <c r="K44" s="44">
        <f t="shared" si="14"/>
        <v>0</v>
      </c>
    </row>
    <row r="45" spans="1:11" ht="15.75" thickBot="1" x14ac:dyDescent="0.3">
      <c r="A45" s="67" t="s">
        <v>204</v>
      </c>
      <c r="B45" s="71">
        <v>916541</v>
      </c>
      <c r="C45" s="71">
        <v>24927</v>
      </c>
      <c r="D45" s="71">
        <v>416</v>
      </c>
      <c r="E45" s="71">
        <v>2209778</v>
      </c>
      <c r="F45" s="71">
        <v>5607266</v>
      </c>
      <c r="G45" s="71">
        <v>8758928</v>
      </c>
      <c r="H45" s="71">
        <v>-52869</v>
      </c>
      <c r="I45" s="71">
        <v>8706059</v>
      </c>
      <c r="J45" s="44">
        <f t="shared" si="13"/>
        <v>0</v>
      </c>
      <c r="K45" s="44">
        <f t="shared" si="14"/>
        <v>0</v>
      </c>
    </row>
    <row r="46" spans="1:11" ht="15.75" thickTop="1" x14ac:dyDescent="0.25">
      <c r="B46" s="46">
        <f t="shared" ref="B46:H46" si="15">SUM(B34:B35)-B36</f>
        <v>0</v>
      </c>
      <c r="C46" s="46">
        <f t="shared" si="15"/>
        <v>0</v>
      </c>
      <c r="D46" s="46">
        <f t="shared" si="15"/>
        <v>0</v>
      </c>
      <c r="E46" s="46">
        <f t="shared" si="15"/>
        <v>0</v>
      </c>
      <c r="F46" s="46">
        <f t="shared" si="15"/>
        <v>0</v>
      </c>
      <c r="G46" s="46">
        <f t="shared" si="15"/>
        <v>0</v>
      </c>
      <c r="H46" s="46">
        <f t="shared" si="15"/>
        <v>0</v>
      </c>
      <c r="I46" s="46">
        <f>SUM(I34:I35)-I36</f>
        <v>0</v>
      </c>
    </row>
    <row r="47" spans="1:11" x14ac:dyDescent="0.25">
      <c r="B47" s="44">
        <f t="shared" ref="B47:H47" si="16">SUM(B32,B36,B38:B44)-B45</f>
        <v>0</v>
      </c>
      <c r="C47" s="44">
        <f t="shared" si="16"/>
        <v>0</v>
      </c>
      <c r="D47" s="44">
        <f t="shared" si="16"/>
        <v>0</v>
      </c>
      <c r="E47" s="44">
        <f t="shared" si="16"/>
        <v>0</v>
      </c>
      <c r="F47" s="44">
        <f t="shared" si="16"/>
        <v>0</v>
      </c>
      <c r="G47" s="44">
        <f t="shared" si="16"/>
        <v>0</v>
      </c>
      <c r="H47" s="44">
        <f t="shared" si="16"/>
        <v>0</v>
      </c>
      <c r="I47" s="44">
        <f>SUM(I32,I36,I38:I44)-I45</f>
        <v>0</v>
      </c>
    </row>
  </sheetData>
  <mergeCells count="12">
    <mergeCell ref="B4:G4"/>
    <mergeCell ref="H4:I4"/>
    <mergeCell ref="A5:A7"/>
    <mergeCell ref="G5:G7"/>
    <mergeCell ref="H5:H7"/>
    <mergeCell ref="I5:I7"/>
    <mergeCell ref="B27:G27"/>
    <mergeCell ref="H27:I27"/>
    <mergeCell ref="A28:A30"/>
    <mergeCell ref="G28:G30"/>
    <mergeCell ref="H28:H30"/>
    <mergeCell ref="I28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Ольшевский Александр Владимирович</dc:creator>
  <cp:lastModifiedBy>Ольшевский Александр Владимирович</cp:lastModifiedBy>
  <dcterms:created xsi:type="dcterms:W3CDTF">2020-11-24T10:49:50Z</dcterms:created>
  <dcterms:modified xsi:type="dcterms:W3CDTF">2020-11-24T12:17:50Z</dcterms:modified>
</cp:coreProperties>
</file>