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m.kobikova\Desktop\"/>
    </mc:Choice>
  </mc:AlternateContent>
  <xr:revisionPtr revIDLastSave="0" documentId="13_ncr:1_{1B488965-15B7-48D2-B94A-A7FC7080A950}" xr6:coauthVersionLast="36" xr6:coauthVersionMax="36" xr10:uidLastSave="{00000000-0000-0000-0000-000000000000}"/>
  <bookViews>
    <workbookView xWindow="0" yWindow="0" windowWidth="28800" windowHeight="12300" activeTab="2" xr2:uid="{00000000-000D-0000-FFFF-FFFF00000000}"/>
  </bookViews>
  <sheets>
    <sheet name="О ФИНАНСОВОМ ПОЛОЖЕНИИ" sheetId="2" r:id="rId1"/>
    <sheet name="О СОВОКУПНОМ ДОХОДЕ " sheetId="1" r:id="rId2"/>
    <sheet name="О ДВИЖЕНИИ ДЕНЕЖНЫХ СРЕДСТВ" sheetId="3" r:id="rId3"/>
    <sheet name="ОБ ИЗМЕНЕНИЯХ В КАПИТАЛЕ" sheetId="4" r:id="rId4"/>
  </sheets>
  <definedNames>
    <definedName name="_Hlk110115185" localSheetId="2">'О ДВИЖЕНИИ ДЕНЕЖНЫХ СРЕДСТВ'!#REF!</definedName>
    <definedName name="_Hlk110115192" localSheetId="2">'О ДВИЖЕНИИ ДЕНЕЖНЫХ СРЕДСТВ'!#REF!</definedName>
    <definedName name="_Hlk110115255" localSheetId="2">'О ДВИЖЕНИИ ДЕНЕЖНЫХ СРЕДСТВ'!#REF!</definedName>
    <definedName name="_Hlk110115287" localSheetId="2">'О ДВИЖЕНИИ ДЕНЕЖНЫХ СРЕДСТВ'!#REF!</definedName>
    <definedName name="_Hlk96859761" localSheetId="2">'О ДВИЖЕНИИ ДЕНЕЖНЫХ СРЕДСТВ'!#REF!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4" i="1" l="1"/>
  <c r="F64" i="1"/>
  <c r="G63" i="1"/>
  <c r="F63" i="1"/>
  <c r="M37" i="4" l="1"/>
  <c r="L37" i="4"/>
  <c r="M36" i="4"/>
  <c r="L36" i="4"/>
  <c r="M35" i="4"/>
  <c r="L35" i="4"/>
  <c r="M34" i="4"/>
  <c r="L34" i="4"/>
  <c r="M17" i="4"/>
  <c r="L17" i="4"/>
  <c r="M16" i="4"/>
  <c r="L16" i="4"/>
  <c r="M15" i="4"/>
  <c r="L15" i="4"/>
  <c r="K41" i="4" l="1"/>
  <c r="J41" i="4"/>
  <c r="I41" i="4"/>
  <c r="H41" i="4"/>
  <c r="G41" i="4"/>
  <c r="F41" i="4"/>
  <c r="E41" i="4"/>
  <c r="D41" i="4"/>
  <c r="G21" i="4"/>
  <c r="F21" i="4"/>
  <c r="E21" i="4"/>
  <c r="D21" i="4"/>
  <c r="K21" i="4"/>
  <c r="J21" i="4"/>
  <c r="I21" i="4"/>
  <c r="H21" i="4"/>
  <c r="M48" i="1"/>
  <c r="L48" i="1"/>
  <c r="K48" i="1"/>
  <c r="J48" i="1"/>
  <c r="J60" i="1" l="1"/>
  <c r="J55" i="1"/>
  <c r="J50" i="1"/>
  <c r="J49" i="1"/>
  <c r="J43" i="1"/>
  <c r="K60" i="1"/>
  <c r="K55" i="1"/>
  <c r="K50" i="1"/>
  <c r="K49" i="1"/>
  <c r="K43" i="1"/>
  <c r="K31" i="1"/>
  <c r="J31" i="1"/>
  <c r="K28" i="1"/>
  <c r="J28" i="1"/>
  <c r="K27" i="1"/>
  <c r="J27" i="1"/>
  <c r="K14" i="1"/>
  <c r="J14" i="1"/>
  <c r="M27" i="1"/>
  <c r="L27" i="1"/>
  <c r="H68" i="2"/>
  <c r="G68" i="2"/>
  <c r="H64" i="1" l="1"/>
  <c r="I64" i="1"/>
  <c r="H63" i="1"/>
  <c r="I63" i="1"/>
  <c r="M60" i="1"/>
  <c r="L60" i="1"/>
  <c r="M55" i="1"/>
  <c r="L55" i="1"/>
  <c r="M50" i="1"/>
  <c r="L50" i="1"/>
  <c r="M49" i="1"/>
  <c r="L49" i="1"/>
  <c r="M43" i="1"/>
  <c r="L43" i="1"/>
  <c r="M31" i="1"/>
  <c r="L31" i="1"/>
  <c r="M28" i="1"/>
  <c r="L28" i="1"/>
  <c r="M14" i="1"/>
  <c r="L14" i="1"/>
  <c r="I79" i="3"/>
  <c r="H79" i="3"/>
  <c r="I76" i="3"/>
  <c r="H76" i="3"/>
  <c r="I72" i="3"/>
  <c r="H72" i="3"/>
  <c r="I61" i="3"/>
  <c r="H61" i="3"/>
  <c r="I39" i="3"/>
  <c r="H39" i="3"/>
  <c r="I33" i="3"/>
  <c r="H33" i="3"/>
  <c r="I26" i="3"/>
  <c r="H26" i="3"/>
  <c r="K40" i="4"/>
  <c r="J40" i="4"/>
  <c r="I40" i="4"/>
  <c r="H40" i="4"/>
  <c r="G40" i="4"/>
  <c r="F40" i="4"/>
  <c r="E40" i="4"/>
  <c r="D40" i="4"/>
  <c r="J20" i="4"/>
  <c r="I20" i="4"/>
  <c r="H20" i="4"/>
  <c r="G20" i="4"/>
  <c r="F20" i="4"/>
  <c r="E20" i="4"/>
  <c r="D20" i="4"/>
  <c r="K20" i="4"/>
  <c r="M39" i="4"/>
  <c r="L39" i="4"/>
  <c r="M38" i="4"/>
  <c r="L38" i="4"/>
  <c r="M32" i="4"/>
  <c r="L32" i="4"/>
  <c r="M31" i="4"/>
  <c r="L31" i="4"/>
  <c r="M30" i="4"/>
  <c r="L30" i="4"/>
  <c r="M28" i="4"/>
  <c r="L28" i="4"/>
  <c r="M19" i="4"/>
  <c r="L19" i="4"/>
  <c r="M18" i="4"/>
  <c r="L18" i="4"/>
  <c r="M13" i="4"/>
  <c r="L13" i="4"/>
  <c r="M12" i="4"/>
  <c r="L12" i="4"/>
  <c r="M11" i="4"/>
  <c r="L11" i="4"/>
  <c r="M9" i="4"/>
  <c r="L9" i="4"/>
  <c r="E86" i="2" l="1"/>
  <c r="F86" i="2"/>
  <c r="H82" i="2"/>
  <c r="G82" i="2"/>
  <c r="H81" i="2"/>
  <c r="G81" i="2"/>
  <c r="H80" i="2"/>
  <c r="G80" i="2"/>
  <c r="H58" i="2"/>
  <c r="G58" i="2"/>
  <c r="H55" i="2"/>
  <c r="G55" i="2"/>
  <c r="H40" i="2"/>
  <c r="G40" i="2"/>
  <c r="H39" i="2"/>
  <c r="G39" i="2"/>
  <c r="H36" i="2"/>
  <c r="G36" i="2"/>
  <c r="H24" i="2"/>
  <c r="G24" i="2"/>
</calcChain>
</file>

<file path=xl/sharedStrings.xml><?xml version="1.0" encoding="utf-8"?>
<sst xmlns="http://schemas.openxmlformats.org/spreadsheetml/2006/main" count="295" uniqueCount="195">
  <si>
    <t>In millions of tenge</t>
  </si>
  <si>
    <t>Note</t>
  </si>
  <si>
    <t xml:space="preserve"> </t>
  </si>
  <si>
    <t>Revenue and other income</t>
  </si>
  <si>
    <t>Share in profit of joint ventures and associates, net</t>
  </si>
  <si>
    <t>Finance income</t>
  </si>
  <si>
    <t>Other operating income</t>
  </si>
  <si>
    <t>Total revenue and other income</t>
  </si>
  <si>
    <t>Costs and expenses</t>
  </si>
  <si>
    <t>Cost of purchased oil, gas, petroleum products and other materials</t>
  </si>
  <si>
    <t>Production expenses</t>
  </si>
  <si>
    <t>Taxes other than income tax</t>
  </si>
  <si>
    <t>Depreciation, depletion and amortization</t>
  </si>
  <si>
    <t>Transportation and selling expenses</t>
  </si>
  <si>
    <t>General and administrative expenses</t>
  </si>
  <si>
    <t>Finance costs</t>
  </si>
  <si>
    <t>Other expenses</t>
  </si>
  <si>
    <t>Total costs and expenses</t>
  </si>
  <si>
    <t>Equity holders of the Parent Company</t>
  </si>
  <si>
    <t>Exchange differences on translation of foreign operations</t>
  </si>
  <si>
    <t>Tax effect</t>
  </si>
  <si>
    <t>Basic and diluted</t>
  </si>
  <si>
    <t>Assets</t>
  </si>
  <si>
    <t>Non-current assets</t>
  </si>
  <si>
    <t>Property, plant and equipment</t>
  </si>
  <si>
    <t>Right-of-use assets</t>
  </si>
  <si>
    <t>Exploration and evaluation assets</t>
  </si>
  <si>
    <t>Investment property</t>
  </si>
  <si>
    <t>Intangible assets</t>
  </si>
  <si>
    <t>Long-term bank deposits</t>
  </si>
  <si>
    <t>Investments in joint ventures and associates</t>
  </si>
  <si>
    <t>VAT receivable</t>
  </si>
  <si>
    <t>Advances for non-current assets</t>
  </si>
  <si>
    <t>Loans and receivables due from related parties</t>
  </si>
  <si>
    <t>Other non-current financial assets</t>
  </si>
  <si>
    <t>Other non-current non-financial assets</t>
  </si>
  <si>
    <t>Current assets</t>
  </si>
  <si>
    <t>Inventories</t>
  </si>
  <si>
    <t>Income tax prepaid</t>
  </si>
  <si>
    <t>Trade accounts receivable</t>
  </si>
  <si>
    <t>Short-term bank deposits</t>
  </si>
  <si>
    <t>Other current financial assets</t>
  </si>
  <si>
    <t>Other current non-financial assets</t>
  </si>
  <si>
    <t>Cash and cash equivalents</t>
  </si>
  <si>
    <t>Assets classified as held for sale</t>
  </si>
  <si>
    <t>Total assets</t>
  </si>
  <si>
    <t xml:space="preserve">Equity and liabilities </t>
  </si>
  <si>
    <t>Equity</t>
  </si>
  <si>
    <t>Share capital</t>
  </si>
  <si>
    <t>Additional paid-in capital</t>
  </si>
  <si>
    <t>Currency translation reserve</t>
  </si>
  <si>
    <t>Retained earnings</t>
  </si>
  <si>
    <t>Attributable to equity holders of the Parent Company</t>
  </si>
  <si>
    <t>Total equity</t>
  </si>
  <si>
    <t>Non-current liabilities</t>
  </si>
  <si>
    <t>Provisions</t>
  </si>
  <si>
    <t>Deferred income tax liabilities</t>
  </si>
  <si>
    <t>Lease liabilities</t>
  </si>
  <si>
    <t>Other non-current financial liabilities</t>
  </si>
  <si>
    <t>Other non-current non-financial liabilities</t>
  </si>
  <si>
    <t>Current liabilities</t>
  </si>
  <si>
    <t>Income tax payable</t>
  </si>
  <si>
    <t>Trade accounts payable</t>
  </si>
  <si>
    <t>Other taxes payable</t>
  </si>
  <si>
    <t xml:space="preserve">Other current financial liabilities </t>
  </si>
  <si>
    <t>Other current non-financial liabilities</t>
  </si>
  <si>
    <t>Total liabilities</t>
  </si>
  <si>
    <t>Total equity and liabilities</t>
  </si>
  <si>
    <t>Cash flows from operating activities</t>
  </si>
  <si>
    <t>Adjustments:</t>
  </si>
  <si>
    <t xml:space="preserve">Movements in provisions </t>
  </si>
  <si>
    <t>Other adjustments</t>
  </si>
  <si>
    <t>Operating profit before working capital changes</t>
  </si>
  <si>
    <t>Change in VAT receivable</t>
  </si>
  <si>
    <t>Change in inventory</t>
  </si>
  <si>
    <t>Change in trade and other payables and contract liabilities</t>
  </si>
  <si>
    <t>Change in other taxes payable</t>
  </si>
  <si>
    <t>Income taxes paid</t>
  </si>
  <si>
    <t>Interest received</t>
  </si>
  <si>
    <t>Interest paid</t>
  </si>
  <si>
    <t>Cash flows from investing activities</t>
  </si>
  <si>
    <t>Loans given to related parties</t>
  </si>
  <si>
    <t>Net cash flows used in investing activities</t>
  </si>
  <si>
    <t>Cash flows from financing activities</t>
  </si>
  <si>
    <t xml:space="preserve">Repayment of borrowings </t>
  </si>
  <si>
    <t>Net change in cash and cash equivalents</t>
  </si>
  <si>
    <t>capital</t>
  </si>
  <si>
    <t>Additional</t>
  </si>
  <si>
    <t>paid-in</t>
  </si>
  <si>
    <t>Other</t>
  </si>
  <si>
    <t>Currency</t>
  </si>
  <si>
    <t>translation</t>
  </si>
  <si>
    <t>reserve</t>
  </si>
  <si>
    <t>Retained</t>
  </si>
  <si>
    <t>earnings</t>
  </si>
  <si>
    <t>Total</t>
  </si>
  <si>
    <t>Net cash flow from operating activities</t>
  </si>
  <si>
    <t>Purchase of property, plant and equipment, intangible assets and exploration and evaluation assets</t>
  </si>
  <si>
    <t>Proceeds from sale of property, plant and equipment, exploration and evaluation assets and assets held for sale</t>
  </si>
  <si>
    <t>Additional contributions to joint ventures without changes in ownership</t>
  </si>
  <si>
    <t>Change in allowance for expected credit losses</t>
  </si>
  <si>
    <t>Income tax expenses</t>
  </si>
  <si>
    <t>Deferred income tax assets</t>
  </si>
  <si>
    <t xml:space="preserve">Dividends paid to non-controlling interests </t>
  </si>
  <si>
    <t>−</t>
  </si>
  <si>
    <t>Profit before income tax</t>
  </si>
  <si>
    <t>Placement of bank deposits</t>
  </si>
  <si>
    <t>Withdrawal of bank deposits</t>
  </si>
  <si>
    <t>CONSOLIDATED STATEMENT OF FINANCIAL POSITION</t>
  </si>
  <si>
    <t xml:space="preserve">CONSOLIDATED STATEMENT OF COMPREHENSIVE INCOME </t>
  </si>
  <si>
    <t xml:space="preserve">Change in trade accounts receivable and other current assets </t>
  </si>
  <si>
    <t>Dividends received from joint ventures and associates</t>
  </si>
  <si>
    <t>Proceeds from borrowings</t>
  </si>
  <si>
    <t xml:space="preserve">Effects of exchange rate changes on cash and cash equivalents </t>
  </si>
  <si>
    <r>
      <t>CONSOLIDATED STATEMENT OF CHANGES IN EQUITY</t>
    </r>
    <r>
      <rPr>
        <b/>
        <sz val="16"/>
        <color theme="1"/>
        <rFont val="Times New Roman"/>
        <family val="1"/>
        <charset val="204"/>
      </rPr>
      <t xml:space="preserve"> </t>
    </r>
  </si>
  <si>
    <t>(restated)*</t>
  </si>
  <si>
    <t>CONSOLIDATED STATEMENT OF CASH FLOWS</t>
  </si>
  <si>
    <t>Realized losses from derivatives on petroleum products</t>
  </si>
  <si>
    <t xml:space="preserve">Non-controlling interests </t>
  </si>
  <si>
    <t>Non-controlling interests</t>
  </si>
  <si>
    <t>Acquisition of notes of the National Bank of RK</t>
  </si>
  <si>
    <t>Other equity</t>
  </si>
  <si>
    <t xml:space="preserve">Deputy Chairman of the Management Board </t>
  </si>
  <si>
    <t>Chief accountant</t>
  </si>
  <si>
    <t xml:space="preserve">A.S. Yesbergenova </t>
  </si>
  <si>
    <t>JSC NC “KazMunayGas”</t>
  </si>
  <si>
    <t>2023 (unaudited)</t>
  </si>
  <si>
    <t>2022 (unaudited) (restated)*</t>
  </si>
  <si>
    <t>Revenue from contracts with customers</t>
  </si>
  <si>
    <t>Net profit for the period</t>
  </si>
  <si>
    <t>(unaudited)</t>
  </si>
  <si>
    <t>(unaudited) (restated)*</t>
  </si>
  <si>
    <t>Other comprehensive income/(loss)</t>
  </si>
  <si>
    <t>Other comprehensive income/(loss) to be reclassified to profit or loss in subsequent periods</t>
  </si>
  <si>
    <t>Hedging effect</t>
  </si>
  <si>
    <t>Other comprehensive income not to be reclassified to profit or loss in subsequent periods</t>
  </si>
  <si>
    <t>Net other comprehensive income not to be reclassified to profit or loss in the subsequent periods, net of tax</t>
  </si>
  <si>
    <t>Total comprehensive income for the period, net of tax</t>
  </si>
  <si>
    <t xml:space="preserve">Net profit/(loss) for the period attributable to: </t>
  </si>
  <si>
    <t>Total comprehensive income/(loss) attributable to:</t>
  </si>
  <si>
    <r>
      <t xml:space="preserve">Earnings per share** </t>
    </r>
    <r>
      <rPr>
        <sz val="8.5"/>
        <color theme="1"/>
        <rFont val="Arial"/>
        <family val="2"/>
        <charset val="204"/>
      </rPr>
      <t>− tenge thousands</t>
    </r>
    <r>
      <rPr>
        <b/>
        <sz val="8.5"/>
        <color theme="1"/>
        <rFont val="Arial"/>
        <family val="2"/>
        <charset val="204"/>
      </rPr>
      <t xml:space="preserve"> </t>
    </r>
  </si>
  <si>
    <t>D.A. Aryssova</t>
  </si>
  <si>
    <t xml:space="preserve">December 31, 2022(audited) </t>
  </si>
  <si>
    <t xml:space="preserve">December 31, 2022 (audited) </t>
  </si>
  <si>
    <t>Borrowings and bonds</t>
  </si>
  <si>
    <r>
      <t xml:space="preserve">Book value per ordinary share* </t>
    </r>
    <r>
      <rPr>
        <sz val="9"/>
        <color theme="1"/>
        <rFont val="Arial"/>
        <family val="2"/>
        <charset val="204"/>
      </rPr>
      <t>−</t>
    </r>
    <r>
      <rPr>
        <b/>
        <sz val="9"/>
        <color theme="1"/>
        <rFont val="Arial"/>
        <family val="2"/>
        <charset val="204"/>
      </rPr>
      <t xml:space="preserve"> </t>
    </r>
    <r>
      <rPr>
        <sz val="9"/>
        <color theme="1"/>
        <rFont val="Arial"/>
        <family val="2"/>
        <charset val="204"/>
      </rPr>
      <t>tenge thousands</t>
    </r>
  </si>
  <si>
    <t>For the three months ended</t>
  </si>
  <si>
    <t>Net foreign exchange loss/(gain)</t>
  </si>
  <si>
    <t>(Recovery)/write off of inventories to net realizable value</t>
  </si>
  <si>
    <t>(Gain)/loss on disposal of property, plant and equipment, intangible assets, investment property and assets held for sale, net</t>
  </si>
  <si>
    <t>Cash generated from operating activities</t>
  </si>
  <si>
    <t>Proceeds from sale of notes of the National Bank of RK</t>
  </si>
  <si>
    <t xml:space="preserve">Distributions to Samruk-Kazyna </t>
  </si>
  <si>
    <t>Repayment of principal portion of lease liabilities</t>
  </si>
  <si>
    <t>Net cash flows from financing activities</t>
  </si>
  <si>
    <t>Cash and cash equivalents, at the beginning of the period</t>
  </si>
  <si>
    <t>Cash and cash equivalents, at the end of the period</t>
  </si>
  <si>
    <t>Non-</t>
  </si>
  <si>
    <t>controlling interests</t>
  </si>
  <si>
    <t>As at December 31, 2021 (audited)</t>
  </si>
  <si>
    <t>Net profit/(loss) for the period (restated)*</t>
  </si>
  <si>
    <t>Other comprehensive (loss)/income (restated)*</t>
  </si>
  <si>
    <t>Total comprehensive (loss)/income (restated)</t>
  </si>
  <si>
    <t xml:space="preserve">As at December 31, 2022 (audited) </t>
  </si>
  <si>
    <t xml:space="preserve">Total comprehensive income/(loss) </t>
  </si>
  <si>
    <t>June 30, 2023 (unaudited)</t>
  </si>
  <si>
    <t>Employee benefit liabilities</t>
  </si>
  <si>
    <t>June 30,</t>
  </si>
  <si>
    <t xml:space="preserve">For the six months ended </t>
  </si>
  <si>
    <r>
      <t>Impairment of property, plant and equipment,</t>
    </r>
    <r>
      <rPr>
        <sz val="9"/>
        <color theme="1"/>
        <rFont val="Arial"/>
        <family val="2"/>
        <charset val="204"/>
      </rPr>
      <t xml:space="preserve"> intangible assets</t>
    </r>
    <r>
      <rPr>
        <sz val="8.5"/>
        <color theme="1"/>
        <rFont val="Arial"/>
        <family val="2"/>
        <charset val="204"/>
      </rPr>
      <t xml:space="preserve"> and exploration expenses</t>
    </r>
  </si>
  <si>
    <t>Foreign exchange gain/(loss), net</t>
  </si>
  <si>
    <t>For the three months ended June 30,</t>
  </si>
  <si>
    <t>Net other comprehensive income/(loss) to be reclassified to profit or loss in the subsequent periods, net of tax</t>
  </si>
  <si>
    <t>Actuarial gain on defined benefit plans, net of tax</t>
  </si>
  <si>
    <t>Actuarial gain/(loss) on defined benefit plans of the joint ventures, net of tax</t>
  </si>
  <si>
    <t>Net other comprehensive income/(loss) for the period, net of tax</t>
  </si>
  <si>
    <t>For the six months ended June 30,</t>
  </si>
  <si>
    <t>(unaudited)  (restated)*</t>
  </si>
  <si>
    <t>For the six months ended</t>
  </si>
  <si>
    <t>Impairment/(reversal of impairment) of property, plant and equipment, intangible assets and exploration expenses</t>
  </si>
  <si>
    <t>20, 21</t>
  </si>
  <si>
    <t>Acquisition of subsidiary</t>
  </si>
  <si>
    <t>Repayment of loans due from related parties</t>
  </si>
  <si>
    <t>Dividends paid to shareholders</t>
  </si>
  <si>
    <t>Contribution from the related party</t>
  </si>
  <si>
    <t xml:space="preserve">Other operations </t>
  </si>
  <si>
    <r>
      <t xml:space="preserve">Acquisition of joint ventures </t>
    </r>
    <r>
      <rPr>
        <i/>
        <sz val="9"/>
        <color theme="1"/>
        <rFont val="Arial"/>
        <family val="2"/>
        <charset val="204"/>
      </rPr>
      <t>(Note 4)</t>
    </r>
  </si>
  <si>
    <r>
      <t xml:space="preserve">Dividends </t>
    </r>
    <r>
      <rPr>
        <i/>
        <sz val="9"/>
        <color theme="1"/>
        <rFont val="Arial"/>
        <family val="2"/>
        <charset val="204"/>
      </rPr>
      <t>(Note 25)</t>
    </r>
  </si>
  <si>
    <r>
      <t xml:space="preserve">Distributions to Samruk-Kazyna </t>
    </r>
    <r>
      <rPr>
        <i/>
        <sz val="9"/>
        <color theme="1"/>
        <rFont val="Arial"/>
        <family val="2"/>
        <charset val="204"/>
      </rPr>
      <t>(Note 25)</t>
    </r>
  </si>
  <si>
    <t>Transactions with Samruk-Kazyna</t>
  </si>
  <si>
    <t>As at June 30, 2022 (unaudited) (restated)</t>
  </si>
  <si>
    <r>
      <t xml:space="preserve">Other operations </t>
    </r>
    <r>
      <rPr>
        <i/>
        <sz val="9"/>
        <color theme="1"/>
        <rFont val="Arial"/>
        <family val="2"/>
        <charset val="204"/>
      </rPr>
      <t>(Note 25)</t>
    </r>
  </si>
  <si>
    <r>
      <t xml:space="preserve">Transactions with Samruk-Kazyna </t>
    </r>
    <r>
      <rPr>
        <i/>
        <sz val="9"/>
        <color theme="1"/>
        <rFont val="Arial"/>
        <family val="2"/>
        <charset val="204"/>
      </rPr>
      <t>(Notes 20 and 25)</t>
    </r>
  </si>
  <si>
    <t>Reserve for put option of non-controlling interest holder of a subsidiary</t>
  </si>
  <si>
    <t>As at June 30, 2023 (unaudited)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</si>
</sst>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19" x14ac:knownFonts="1">
    <font>
      <sz val="11"/>
      <color theme="1"/>
      <name val="Calibri"/>
      <family val="2"/>
      <charset val="204"/>
      <scheme val="minor"/>
    </font>
    <font>
      <i/>
      <sz val="8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i/>
      <sz val="8.5"/>
      <color theme="1"/>
      <name val="Arial"/>
      <family val="2"/>
      <charset val="204"/>
    </font>
    <font>
      <b/>
      <sz val="8.5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i/>
      <sz val="9"/>
      <color theme="1"/>
      <name val="Arial"/>
      <family val="2"/>
      <charset val="204"/>
    </font>
    <font>
      <i/>
      <sz val="10"/>
      <color theme="1"/>
      <name val="Times New Roman"/>
      <family val="1"/>
      <charset val="204"/>
    </font>
    <font>
      <sz val="8.5"/>
      <color theme="1"/>
      <name val="Arial"/>
      <family val="2"/>
      <charset val="204"/>
    </font>
    <font>
      <i/>
      <sz val="7.5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191">
    <xf numFmtId="0" fontId="0" fillId="0" borderId="0" xfId="0"/>
    <xf numFmtId="0" fontId="0" fillId="0" borderId="1" xfId="0" applyBorder="1" applyAlignment="1">
      <alignment wrapText="1"/>
    </xf>
    <xf numFmtId="0" fontId="5" fillId="0" borderId="3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165" fontId="8" fillId="0" borderId="0" xfId="1" applyNumberFormat="1" applyFont="1"/>
    <xf numFmtId="164" fontId="8" fillId="0" borderId="0" xfId="1" applyFont="1"/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165" fontId="6" fillId="0" borderId="3" xfId="1" applyNumberFormat="1" applyFont="1" applyBorder="1" applyAlignment="1">
      <alignment vertical="center" wrapText="1"/>
    </xf>
    <xf numFmtId="165" fontId="5" fillId="0" borderId="3" xfId="1" applyNumberFormat="1" applyFont="1" applyBorder="1" applyAlignment="1">
      <alignment vertical="center" wrapText="1"/>
    </xf>
    <xf numFmtId="165" fontId="5" fillId="0" borderId="0" xfId="1" applyNumberFormat="1" applyFont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5" fillId="0" borderId="0" xfId="0" applyFont="1" applyAlignment="1">
      <alignment horizontal="right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right" vertical="center" wrapText="1"/>
    </xf>
    <xf numFmtId="165" fontId="5" fillId="0" borderId="1" xfId="1" applyNumberFormat="1" applyFont="1" applyBorder="1" applyAlignment="1">
      <alignment horizontal="right" vertical="center" wrapText="1"/>
    </xf>
    <xf numFmtId="165" fontId="6" fillId="0" borderId="1" xfId="1" applyNumberFormat="1" applyFont="1" applyBorder="1" applyAlignment="1">
      <alignment horizontal="right" vertical="center" wrapText="1"/>
    </xf>
    <xf numFmtId="165" fontId="6" fillId="0" borderId="0" xfId="1" applyNumberFormat="1" applyFont="1" applyAlignment="1">
      <alignment horizontal="right" vertical="center" wrapText="1"/>
    </xf>
    <xf numFmtId="165" fontId="5" fillId="0" borderId="0" xfId="1" applyNumberFormat="1" applyFont="1" applyAlignment="1">
      <alignment horizontal="right" vertical="center" wrapText="1"/>
    </xf>
    <xf numFmtId="165" fontId="8" fillId="0" borderId="0" xfId="0" applyNumberFormat="1" applyFont="1"/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165" fontId="5" fillId="0" borderId="1" xfId="1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right" vertical="center"/>
    </xf>
    <xf numFmtId="165" fontId="6" fillId="0" borderId="1" xfId="1" applyNumberFormat="1" applyFont="1" applyBorder="1" applyAlignment="1">
      <alignment horizontal="right" vertical="center"/>
    </xf>
    <xf numFmtId="165" fontId="6" fillId="0" borderId="0" xfId="1" applyNumberFormat="1" applyFont="1" applyAlignment="1">
      <alignment horizontal="right" vertical="center"/>
    </xf>
    <xf numFmtId="165" fontId="5" fillId="0" borderId="0" xfId="1" applyNumberFormat="1" applyFont="1" applyAlignment="1">
      <alignment vertical="center"/>
    </xf>
    <xf numFmtId="165" fontId="6" fillId="0" borderId="0" xfId="1" applyNumberFormat="1" applyFont="1" applyAlignment="1">
      <alignment horizontal="center" vertical="center"/>
    </xf>
    <xf numFmtId="165" fontId="6" fillId="0" borderId="0" xfId="1" applyNumberFormat="1" applyFont="1" applyAlignment="1">
      <alignment vertical="center"/>
    </xf>
    <xf numFmtId="165" fontId="5" fillId="0" borderId="0" xfId="1" applyNumberFormat="1" applyFont="1" applyAlignment="1">
      <alignment horizontal="right" vertical="center"/>
    </xf>
    <xf numFmtId="165" fontId="6" fillId="0" borderId="1" xfId="1" applyNumberFormat="1" applyFont="1" applyBorder="1" applyAlignment="1">
      <alignment vertical="center"/>
    </xf>
    <xf numFmtId="165" fontId="6" fillId="0" borderId="1" xfId="1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vertical="center"/>
    </xf>
    <xf numFmtId="165" fontId="5" fillId="0" borderId="4" xfId="1" applyNumberFormat="1" applyFont="1" applyBorder="1" applyAlignment="1">
      <alignment horizontal="center" vertical="center"/>
    </xf>
    <xf numFmtId="165" fontId="5" fillId="0" borderId="4" xfId="1" applyNumberFormat="1" applyFont="1" applyBorder="1" applyAlignment="1">
      <alignment horizontal="right" vertical="center"/>
    </xf>
    <xf numFmtId="165" fontId="6" fillId="0" borderId="4" xfId="1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5" fillId="0" borderId="2" xfId="0" applyFont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3" fontId="11" fillId="0" borderId="0" xfId="0" applyNumberFormat="1" applyFont="1" applyAlignment="1">
      <alignment vertical="center"/>
    </xf>
    <xf numFmtId="3" fontId="15" fillId="0" borderId="0" xfId="0" applyNumberFormat="1" applyFont="1" applyAlignment="1">
      <alignment vertical="center"/>
    </xf>
    <xf numFmtId="0" fontId="11" fillId="0" borderId="2" xfId="0" applyFont="1" applyBorder="1" applyAlignment="1">
      <alignment vertical="center"/>
    </xf>
    <xf numFmtId="3" fontId="11" fillId="0" borderId="2" xfId="0" applyNumberFormat="1" applyFont="1" applyBorder="1" applyAlignment="1">
      <alignment vertical="center"/>
    </xf>
    <xf numFmtId="3" fontId="15" fillId="0" borderId="2" xfId="0" applyNumberFormat="1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vertical="center"/>
    </xf>
    <xf numFmtId="3" fontId="15" fillId="0" borderId="1" xfId="0" applyNumberFormat="1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5" fillId="0" borderId="4" xfId="0" applyFont="1" applyBorder="1" applyAlignment="1">
      <alignment horizontal="center" vertical="center"/>
    </xf>
    <xf numFmtId="3" fontId="11" fillId="0" borderId="4" xfId="0" applyNumberFormat="1" applyFont="1" applyBorder="1" applyAlignment="1">
      <alignment vertical="center"/>
    </xf>
    <xf numFmtId="3" fontId="15" fillId="0" borderId="4" xfId="0" applyNumberFormat="1" applyFont="1" applyBorder="1" applyAlignment="1">
      <alignment vertical="center"/>
    </xf>
    <xf numFmtId="164" fontId="8" fillId="0" borderId="0" xfId="1" applyFont="1" applyAlignment="1"/>
    <xf numFmtId="0" fontId="0" fillId="0" borderId="0" xfId="0" applyAlignment="1"/>
    <xf numFmtId="165" fontId="15" fillId="0" borderId="0" xfId="1" applyNumberFormat="1" applyFont="1" applyAlignment="1">
      <alignment horizontal="center" vertical="center"/>
    </xf>
    <xf numFmtId="165" fontId="15" fillId="0" borderId="0" xfId="1" applyNumberFormat="1" applyFont="1" applyAlignment="1">
      <alignment vertical="center"/>
    </xf>
    <xf numFmtId="0" fontId="11" fillId="0" borderId="1" xfId="0" applyFont="1" applyBorder="1" applyAlignment="1">
      <alignment vertical="center"/>
    </xf>
    <xf numFmtId="165" fontId="11" fillId="0" borderId="0" xfId="1" applyNumberFormat="1" applyFont="1" applyAlignment="1">
      <alignment vertical="center"/>
    </xf>
    <xf numFmtId="165" fontId="11" fillId="0" borderId="2" xfId="1" applyNumberFormat="1" applyFont="1" applyBorder="1" applyAlignment="1">
      <alignment vertical="center"/>
    </xf>
    <xf numFmtId="165" fontId="11" fillId="0" borderId="2" xfId="1" applyNumberFormat="1" applyFont="1" applyBorder="1" applyAlignment="1">
      <alignment horizontal="center" vertical="center"/>
    </xf>
    <xf numFmtId="165" fontId="15" fillId="0" borderId="2" xfId="1" applyNumberFormat="1" applyFont="1" applyBorder="1" applyAlignment="1">
      <alignment vertical="center"/>
    </xf>
    <xf numFmtId="165" fontId="8" fillId="0" borderId="0" xfId="1" applyNumberFormat="1" applyFont="1" applyAlignment="1"/>
    <xf numFmtId="0" fontId="15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justify" vertical="center"/>
    </xf>
    <xf numFmtId="0" fontId="15" fillId="0" borderId="4" xfId="0" applyFont="1" applyBorder="1" applyAlignment="1">
      <alignment vertical="center"/>
    </xf>
    <xf numFmtId="0" fontId="11" fillId="0" borderId="0" xfId="0" applyFont="1" applyAlignment="1">
      <alignment horizontal="justify" vertical="center"/>
    </xf>
    <xf numFmtId="0" fontId="11" fillId="0" borderId="4" xfId="0" applyFont="1" applyBorder="1" applyAlignment="1">
      <alignment horizontal="right" vertical="center"/>
    </xf>
    <xf numFmtId="0" fontId="15" fillId="0" borderId="4" xfId="0" applyFont="1" applyBorder="1" applyAlignment="1">
      <alignment horizontal="right" vertical="center"/>
    </xf>
    <xf numFmtId="0" fontId="0" fillId="0" borderId="1" xfId="0" applyBorder="1" applyAlignment="1"/>
    <xf numFmtId="0" fontId="17" fillId="0" borderId="0" xfId="0" applyFont="1" applyAlignment="1">
      <alignment vertical="center"/>
    </xf>
    <xf numFmtId="3" fontId="18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3" fontId="5" fillId="0" borderId="4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165" fontId="0" fillId="0" borderId="0" xfId="1" applyNumberFormat="1" applyFont="1"/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3" fontId="6" fillId="0" borderId="2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top"/>
    </xf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vertical="center"/>
    </xf>
    <xf numFmtId="3" fontId="6" fillId="0" borderId="5" xfId="0" applyNumberFormat="1" applyFont="1" applyBorder="1" applyAlignment="1">
      <alignment vertical="center"/>
    </xf>
    <xf numFmtId="165" fontId="5" fillId="0" borderId="2" xfId="1" applyNumberFormat="1" applyFont="1" applyBorder="1" applyAlignment="1">
      <alignment vertical="center"/>
    </xf>
    <xf numFmtId="165" fontId="6" fillId="0" borderId="2" xfId="1" applyNumberFormat="1" applyFont="1" applyBorder="1" applyAlignment="1">
      <alignment vertical="center"/>
    </xf>
    <xf numFmtId="3" fontId="5" fillId="0" borderId="0" xfId="0" applyNumberFormat="1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vertical="top"/>
    </xf>
    <xf numFmtId="165" fontId="5" fillId="0" borderId="5" xfId="1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5" fontId="5" fillId="0" borderId="0" xfId="1" applyNumberFormat="1" applyFont="1" applyBorder="1" applyAlignment="1">
      <alignment vertical="center"/>
    </xf>
    <xf numFmtId="165" fontId="6" fillId="0" borderId="0" xfId="1" applyNumberFormat="1" applyFont="1" applyBorder="1" applyAlignment="1">
      <alignment vertical="center"/>
    </xf>
    <xf numFmtId="165" fontId="11" fillId="0" borderId="0" xfId="1" applyNumberFormat="1" applyFont="1" applyAlignment="1">
      <alignment horizontal="center" vertical="center" wrapText="1"/>
    </xf>
    <xf numFmtId="165" fontId="15" fillId="0" borderId="0" xfId="1" applyNumberFormat="1" applyFont="1" applyAlignment="1">
      <alignment horizontal="center" vertical="center" wrapText="1"/>
    </xf>
    <xf numFmtId="165" fontId="15" fillId="0" borderId="1" xfId="1" applyNumberFormat="1" applyFont="1" applyBorder="1" applyAlignment="1">
      <alignment vertical="center"/>
    </xf>
    <xf numFmtId="165" fontId="15" fillId="0" borderId="4" xfId="1" applyNumberFormat="1" applyFont="1" applyBorder="1" applyAlignment="1">
      <alignment vertical="center"/>
    </xf>
    <xf numFmtId="165" fontId="11" fillId="0" borderId="0" xfId="1" applyNumberFormat="1" applyFont="1" applyAlignment="1">
      <alignment horizontal="center" vertical="center"/>
    </xf>
    <xf numFmtId="165" fontId="15" fillId="0" borderId="1" xfId="1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 wrapText="1"/>
    </xf>
    <xf numFmtId="165" fontId="5" fillId="0" borderId="0" xfId="1" applyNumberFormat="1" applyFont="1" applyAlignment="1">
      <alignment horizontal="center" vertical="center" wrapText="1"/>
    </xf>
    <xf numFmtId="165" fontId="6" fillId="0" borderId="0" xfId="1" applyNumberFormat="1" applyFont="1" applyAlignment="1">
      <alignment horizontal="center" vertical="center" wrapText="1"/>
    </xf>
    <xf numFmtId="165" fontId="6" fillId="0" borderId="3" xfId="1" applyNumberFormat="1" applyFont="1" applyBorder="1" applyAlignment="1">
      <alignment horizontal="center" vertical="center" wrapText="1"/>
    </xf>
    <xf numFmtId="165" fontId="5" fillId="0" borderId="3" xfId="1" applyNumberFormat="1" applyFont="1" applyBorder="1" applyAlignment="1">
      <alignment horizontal="right" vertical="center" wrapText="1"/>
    </xf>
    <xf numFmtId="165" fontId="5" fillId="0" borderId="2" xfId="1" applyNumberFormat="1" applyFont="1" applyBorder="1" applyAlignment="1">
      <alignment horizontal="center" vertical="center"/>
    </xf>
    <xf numFmtId="165" fontId="5" fillId="0" borderId="2" xfId="1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6" fillId="0" borderId="1" xfId="0" applyFont="1" applyBorder="1" applyAlignment="1">
      <alignment vertical="center" wrapText="1"/>
    </xf>
    <xf numFmtId="165" fontId="11" fillId="0" borderId="0" xfId="1" applyNumberFormat="1" applyFont="1" applyAlignment="1">
      <alignment horizontal="center" vertical="center" wrapText="1"/>
    </xf>
    <xf numFmtId="165" fontId="11" fillId="0" borderId="1" xfId="1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6"/>
  <sheetViews>
    <sheetView zoomScale="80" zoomScaleNormal="80" workbookViewId="0">
      <selection activeCell="I34" sqref="I34"/>
    </sheetView>
  </sheetViews>
  <sheetFormatPr defaultRowHeight="15" x14ac:dyDescent="0.25"/>
  <cols>
    <col min="1" max="1" width="9.140625" customWidth="1"/>
    <col min="3" max="3" width="58.140625" customWidth="1"/>
    <col min="5" max="5" width="16.85546875" customWidth="1"/>
    <col min="6" max="6" width="18.42578125" customWidth="1"/>
    <col min="7" max="8" width="12.42578125" style="6" customWidth="1"/>
  </cols>
  <sheetData>
    <row r="1" spans="3:6" ht="15.75" x14ac:dyDescent="0.25">
      <c r="C1" s="3" t="s">
        <v>125</v>
      </c>
    </row>
    <row r="2" spans="3:6" ht="15.75" x14ac:dyDescent="0.25">
      <c r="C2" s="3" t="s">
        <v>108</v>
      </c>
    </row>
    <row r="5" spans="3:6" x14ac:dyDescent="0.25">
      <c r="C5" s="17"/>
      <c r="D5" s="28"/>
    </row>
    <row r="6" spans="3:6" x14ac:dyDescent="0.25">
      <c r="C6" s="26"/>
      <c r="D6" s="8"/>
    </row>
    <row r="7" spans="3:6" ht="36.75" thickBot="1" x14ac:dyDescent="0.3">
      <c r="C7" s="27" t="s">
        <v>0</v>
      </c>
      <c r="D7" s="25" t="s">
        <v>1</v>
      </c>
      <c r="E7" s="42" t="s">
        <v>165</v>
      </c>
      <c r="F7" s="43" t="s">
        <v>142</v>
      </c>
    </row>
    <row r="8" spans="3:6" x14ac:dyDescent="0.25">
      <c r="C8" s="11" t="s">
        <v>2</v>
      </c>
      <c r="D8" s="28"/>
      <c r="E8" s="9"/>
      <c r="F8" s="9"/>
    </row>
    <row r="9" spans="3:6" x14ac:dyDescent="0.25">
      <c r="C9" s="54" t="s">
        <v>22</v>
      </c>
      <c r="D9" s="55"/>
      <c r="E9" s="53"/>
      <c r="F9" s="53"/>
    </row>
    <row r="10" spans="3:6" x14ac:dyDescent="0.25">
      <c r="C10" s="54" t="s">
        <v>23</v>
      </c>
      <c r="D10" s="55"/>
      <c r="E10" s="53"/>
      <c r="F10" s="53"/>
    </row>
    <row r="11" spans="3:6" x14ac:dyDescent="0.25">
      <c r="C11" s="111" t="s">
        <v>26</v>
      </c>
      <c r="D11" s="55"/>
      <c r="E11" s="57">
        <v>244029</v>
      </c>
      <c r="F11" s="53">
        <v>251280</v>
      </c>
    </row>
    <row r="12" spans="3:6" x14ac:dyDescent="0.25">
      <c r="C12" s="111" t="s">
        <v>24</v>
      </c>
      <c r="D12" s="55">
        <v>15</v>
      </c>
      <c r="E12" s="57">
        <v>6795189</v>
      </c>
      <c r="F12" s="53">
        <v>6989837</v>
      </c>
    </row>
    <row r="13" spans="3:6" x14ac:dyDescent="0.25">
      <c r="C13" s="111" t="s">
        <v>27</v>
      </c>
      <c r="D13" s="55"/>
      <c r="E13" s="57">
        <v>16940</v>
      </c>
      <c r="F13" s="53">
        <v>17304</v>
      </c>
    </row>
    <row r="14" spans="3:6" x14ac:dyDescent="0.25">
      <c r="C14" s="111" t="s">
        <v>28</v>
      </c>
      <c r="D14" s="55"/>
      <c r="E14" s="57">
        <v>868049</v>
      </c>
      <c r="F14" s="53">
        <v>918253</v>
      </c>
    </row>
    <row r="15" spans="3:6" x14ac:dyDescent="0.25">
      <c r="C15" s="111" t="s">
        <v>25</v>
      </c>
      <c r="D15" s="55"/>
      <c r="E15" s="57">
        <v>107686</v>
      </c>
      <c r="F15" s="53">
        <v>76567</v>
      </c>
    </row>
    <row r="16" spans="3:6" x14ac:dyDescent="0.25">
      <c r="C16" s="111" t="s">
        <v>30</v>
      </c>
      <c r="D16" s="55">
        <v>17</v>
      </c>
      <c r="E16" s="57">
        <v>5032561</v>
      </c>
      <c r="F16" s="53">
        <v>4947403</v>
      </c>
    </row>
    <row r="17" spans="3:8" x14ac:dyDescent="0.25">
      <c r="C17" s="111" t="s">
        <v>31</v>
      </c>
      <c r="D17" s="55"/>
      <c r="E17" s="57">
        <v>21910</v>
      </c>
      <c r="F17" s="53">
        <v>16760</v>
      </c>
    </row>
    <row r="18" spans="3:8" x14ac:dyDescent="0.25">
      <c r="C18" s="111" t="s">
        <v>32</v>
      </c>
      <c r="D18" s="55"/>
      <c r="E18" s="57">
        <v>69693</v>
      </c>
      <c r="F18" s="53">
        <v>52982</v>
      </c>
    </row>
    <row r="19" spans="3:8" x14ac:dyDescent="0.25">
      <c r="C19" s="111" t="s">
        <v>35</v>
      </c>
      <c r="D19" s="55"/>
      <c r="E19" s="57">
        <v>4438</v>
      </c>
      <c r="F19" s="53">
        <v>3713</v>
      </c>
    </row>
    <row r="20" spans="3:8" x14ac:dyDescent="0.25">
      <c r="C20" s="111" t="s">
        <v>33</v>
      </c>
      <c r="D20" s="55"/>
      <c r="E20" s="57">
        <v>121143</v>
      </c>
      <c r="F20" s="53">
        <v>129857</v>
      </c>
    </row>
    <row r="21" spans="3:8" x14ac:dyDescent="0.25">
      <c r="C21" s="111" t="s">
        <v>34</v>
      </c>
      <c r="D21" s="55"/>
      <c r="E21" s="57">
        <v>9795</v>
      </c>
      <c r="F21" s="53">
        <v>10672</v>
      </c>
    </row>
    <row r="22" spans="3:8" x14ac:dyDescent="0.25">
      <c r="C22" s="111" t="s">
        <v>29</v>
      </c>
      <c r="D22" s="55">
        <v>16</v>
      </c>
      <c r="E22" s="57">
        <v>58817</v>
      </c>
      <c r="F22" s="53">
        <v>59229</v>
      </c>
    </row>
    <row r="23" spans="3:8" ht="15.75" thickBot="1" x14ac:dyDescent="0.3">
      <c r="C23" s="113" t="s">
        <v>102</v>
      </c>
      <c r="D23" s="59"/>
      <c r="E23" s="51">
        <v>42872</v>
      </c>
      <c r="F23" s="52">
        <v>41598</v>
      </c>
    </row>
    <row r="24" spans="3:8" ht="15.75" thickBot="1" x14ac:dyDescent="0.3">
      <c r="C24" s="113"/>
      <c r="D24" s="59"/>
      <c r="E24" s="51">
        <v>13393122</v>
      </c>
      <c r="F24" s="52">
        <v>13515455</v>
      </c>
      <c r="G24" s="6">
        <f>SUM(E11:E23)-E24</f>
        <v>0</v>
      </c>
      <c r="H24" s="6">
        <f>SUM(F11:F23)-F24</f>
        <v>0</v>
      </c>
    </row>
    <row r="25" spans="3:8" x14ac:dyDescent="0.25">
      <c r="C25" s="56" t="s">
        <v>2</v>
      </c>
      <c r="D25" s="55"/>
      <c r="E25" s="57"/>
      <c r="F25" s="53"/>
    </row>
    <row r="26" spans="3:8" x14ac:dyDescent="0.25">
      <c r="C26" s="54" t="s">
        <v>36</v>
      </c>
      <c r="D26" s="55"/>
      <c r="E26" s="57"/>
      <c r="F26" s="53"/>
    </row>
    <row r="27" spans="3:8" x14ac:dyDescent="0.25">
      <c r="C27" s="111" t="s">
        <v>37</v>
      </c>
      <c r="D27" s="55"/>
      <c r="E27" s="57">
        <v>339413</v>
      </c>
      <c r="F27" s="53">
        <v>309425</v>
      </c>
    </row>
    <row r="28" spans="3:8" x14ac:dyDescent="0.25">
      <c r="C28" s="111" t="s">
        <v>39</v>
      </c>
      <c r="D28" s="55">
        <v>18</v>
      </c>
      <c r="E28" s="57">
        <v>634556</v>
      </c>
      <c r="F28" s="53">
        <v>519537</v>
      </c>
    </row>
    <row r="29" spans="3:8" x14ac:dyDescent="0.25">
      <c r="C29" s="111" t="s">
        <v>31</v>
      </c>
      <c r="D29" s="55"/>
      <c r="E29" s="57">
        <v>54070</v>
      </c>
      <c r="F29" s="53">
        <v>42697</v>
      </c>
    </row>
    <row r="30" spans="3:8" x14ac:dyDescent="0.25">
      <c r="C30" s="111" t="s">
        <v>38</v>
      </c>
      <c r="D30" s="55"/>
      <c r="E30" s="57">
        <v>39894</v>
      </c>
      <c r="F30" s="53">
        <v>36167</v>
      </c>
    </row>
    <row r="31" spans="3:8" x14ac:dyDescent="0.25">
      <c r="C31" s="111" t="s">
        <v>42</v>
      </c>
      <c r="D31" s="55">
        <v>18</v>
      </c>
      <c r="E31" s="57">
        <v>162066</v>
      </c>
      <c r="F31" s="53">
        <v>109137</v>
      </c>
    </row>
    <row r="32" spans="3:8" x14ac:dyDescent="0.25">
      <c r="C32" s="111" t="s">
        <v>33</v>
      </c>
      <c r="D32" s="55">
        <v>25</v>
      </c>
      <c r="E32" s="57">
        <v>52512</v>
      </c>
      <c r="F32" s="53">
        <v>119874</v>
      </c>
    </row>
    <row r="33" spans="1:8" x14ac:dyDescent="0.25">
      <c r="C33" s="111" t="s">
        <v>41</v>
      </c>
      <c r="D33" s="55">
        <v>18</v>
      </c>
      <c r="E33" s="57">
        <v>87500</v>
      </c>
      <c r="F33" s="53">
        <v>57057</v>
      </c>
    </row>
    <row r="34" spans="1:8" x14ac:dyDescent="0.25">
      <c r="C34" s="111" t="s">
        <v>40</v>
      </c>
      <c r="D34" s="55">
        <v>16</v>
      </c>
      <c r="E34" s="57">
        <v>593179</v>
      </c>
      <c r="F34" s="53">
        <v>1178138</v>
      </c>
    </row>
    <row r="35" spans="1:8" ht="15.75" thickBot="1" x14ac:dyDescent="0.3">
      <c r="C35" s="113" t="s">
        <v>43</v>
      </c>
      <c r="D35" s="59">
        <v>19</v>
      </c>
      <c r="E35" s="51">
        <v>1069826</v>
      </c>
      <c r="F35" s="52">
        <v>762817</v>
      </c>
    </row>
    <row r="36" spans="1:8" x14ac:dyDescent="0.25">
      <c r="C36" s="108"/>
      <c r="D36" s="55"/>
      <c r="E36" s="57">
        <v>3033016</v>
      </c>
      <c r="F36" s="53">
        <v>3134849</v>
      </c>
      <c r="G36" s="6">
        <f>SUM(E27:E35)-E36</f>
        <v>0</v>
      </c>
      <c r="H36" s="6">
        <f>SUM(F27:F35)-F36</f>
        <v>0</v>
      </c>
    </row>
    <row r="37" spans="1:8" x14ac:dyDescent="0.25">
      <c r="C37" s="56" t="s">
        <v>2</v>
      </c>
      <c r="D37" s="55"/>
      <c r="E37" s="57"/>
      <c r="F37" s="53"/>
    </row>
    <row r="38" spans="1:8" ht="15.75" thickBot="1" x14ac:dyDescent="0.3">
      <c r="C38" s="113" t="s">
        <v>44</v>
      </c>
      <c r="D38" s="59"/>
      <c r="E38" s="51">
        <v>384</v>
      </c>
      <c r="F38" s="52">
        <v>459</v>
      </c>
    </row>
    <row r="39" spans="1:8" ht="15.75" thickBot="1" x14ac:dyDescent="0.3">
      <c r="C39" s="120"/>
      <c r="D39" s="50"/>
      <c r="E39" s="51">
        <v>3033400</v>
      </c>
      <c r="F39" s="52">
        <v>3135308</v>
      </c>
      <c r="G39" s="6">
        <f>SUM(E36:E38)-E39</f>
        <v>0</v>
      </c>
      <c r="H39" s="6">
        <f>SUM(F36:F38)-F39</f>
        <v>0</v>
      </c>
    </row>
    <row r="40" spans="1:8" ht="15.75" thickBot="1" x14ac:dyDescent="0.3">
      <c r="C40" s="121" t="s">
        <v>45</v>
      </c>
      <c r="D40" s="61"/>
      <c r="E40" s="62">
        <v>16426522</v>
      </c>
      <c r="F40" s="63">
        <v>16650763</v>
      </c>
      <c r="G40" s="6">
        <f>E39+E24-E40</f>
        <v>0</v>
      </c>
      <c r="H40" s="6">
        <f>F39+F24-F40</f>
        <v>0</v>
      </c>
    </row>
    <row r="41" spans="1:8" ht="15.75" thickTop="1" x14ac:dyDescent="0.25">
      <c r="D41" s="124"/>
      <c r="E41" s="124"/>
    </row>
    <row r="42" spans="1:8" x14ac:dyDescent="0.25">
      <c r="D42" s="124"/>
      <c r="E42" s="124"/>
    </row>
    <row r="43" spans="1:8" x14ac:dyDescent="0.25">
      <c r="A43" s="6"/>
      <c r="B43" s="6"/>
      <c r="C43" s="6"/>
      <c r="D43" s="6"/>
      <c r="E43" s="6"/>
      <c r="F43" s="6"/>
    </row>
    <row r="44" spans="1:8" x14ac:dyDescent="0.25">
      <c r="A44" s="6"/>
      <c r="B44" s="6"/>
      <c r="C44" s="6"/>
      <c r="D44" s="6"/>
      <c r="E44" s="6"/>
      <c r="F44" s="6"/>
    </row>
    <row r="45" spans="1:8" x14ac:dyDescent="0.25">
      <c r="A45" s="6"/>
      <c r="B45" s="6"/>
      <c r="C45" s="6"/>
      <c r="D45" s="6"/>
      <c r="E45" s="6"/>
      <c r="F45" s="6"/>
    </row>
    <row r="46" spans="1:8" ht="24.75" thickBot="1" x14ac:dyDescent="0.3">
      <c r="C46" s="27" t="s">
        <v>0</v>
      </c>
      <c r="D46" s="166" t="s">
        <v>1</v>
      </c>
      <c r="E46" s="42" t="s">
        <v>165</v>
      </c>
      <c r="F46" s="10" t="s">
        <v>143</v>
      </c>
    </row>
    <row r="47" spans="1:8" x14ac:dyDescent="0.25">
      <c r="C47" s="11"/>
      <c r="D47" s="167"/>
      <c r="E47" s="44"/>
      <c r="F47" s="9"/>
    </row>
    <row r="48" spans="1:8" x14ac:dyDescent="0.25">
      <c r="C48" s="8" t="s">
        <v>46</v>
      </c>
      <c r="D48" s="168"/>
      <c r="E48" s="44"/>
      <c r="F48" s="49"/>
    </row>
    <row r="49" spans="3:8" x14ac:dyDescent="0.25">
      <c r="C49" s="8" t="s">
        <v>47</v>
      </c>
      <c r="D49" s="168"/>
      <c r="E49" s="44"/>
      <c r="F49" s="49"/>
    </row>
    <row r="50" spans="3:8" x14ac:dyDescent="0.25">
      <c r="C50" s="111" t="s">
        <v>48</v>
      </c>
      <c r="D50" s="55"/>
      <c r="E50" s="57">
        <v>916541</v>
      </c>
      <c r="F50" s="112">
        <v>916541</v>
      </c>
    </row>
    <row r="51" spans="3:8" x14ac:dyDescent="0.25">
      <c r="C51" s="111" t="s">
        <v>49</v>
      </c>
      <c r="D51" s="55"/>
      <c r="E51" s="57">
        <v>1142</v>
      </c>
      <c r="F51" s="112">
        <v>1142</v>
      </c>
    </row>
    <row r="52" spans="3:8" x14ac:dyDescent="0.25">
      <c r="C52" s="111" t="s">
        <v>121</v>
      </c>
      <c r="D52" s="55"/>
      <c r="E52" s="57">
        <v>-771</v>
      </c>
      <c r="F52" s="112">
        <v>-1759</v>
      </c>
    </row>
    <row r="53" spans="3:8" x14ac:dyDescent="0.25">
      <c r="C53" s="111" t="s">
        <v>50</v>
      </c>
      <c r="D53" s="55"/>
      <c r="E53" s="57">
        <v>4058869</v>
      </c>
      <c r="F53" s="112">
        <v>4209612</v>
      </c>
    </row>
    <row r="54" spans="3:8" ht="15.75" thickBot="1" x14ac:dyDescent="0.3">
      <c r="C54" s="113" t="s">
        <v>51</v>
      </c>
      <c r="D54" s="59"/>
      <c r="E54" s="51">
        <v>5039664</v>
      </c>
      <c r="F54" s="116">
        <v>4809455</v>
      </c>
    </row>
    <row r="55" spans="3:8" x14ac:dyDescent="0.25">
      <c r="C55" s="108" t="s">
        <v>52</v>
      </c>
      <c r="D55" s="55"/>
      <c r="E55" s="57">
        <v>10015445</v>
      </c>
      <c r="F55" s="112">
        <v>9934991</v>
      </c>
      <c r="G55" s="6">
        <f>SUM(E50:E54)-E55</f>
        <v>0</v>
      </c>
      <c r="H55" s="6">
        <f>SUM(F50:F54)-F55</f>
        <v>0</v>
      </c>
    </row>
    <row r="56" spans="3:8" x14ac:dyDescent="0.25">
      <c r="C56" s="15"/>
      <c r="D56" s="168"/>
      <c r="E56" s="45"/>
      <c r="F56" s="49"/>
    </row>
    <row r="57" spans="3:8" ht="15.75" thickBot="1" x14ac:dyDescent="0.3">
      <c r="C57" s="113" t="s">
        <v>119</v>
      </c>
      <c r="D57" s="59"/>
      <c r="E57" s="51">
        <v>-97460</v>
      </c>
      <c r="F57" s="116">
        <v>-61541</v>
      </c>
    </row>
    <row r="58" spans="3:8" ht="15.75" thickBot="1" x14ac:dyDescent="0.3">
      <c r="C58" s="120" t="s">
        <v>53</v>
      </c>
      <c r="D58" s="59"/>
      <c r="E58" s="51">
        <v>9917985</v>
      </c>
      <c r="F58" s="116">
        <v>9873450</v>
      </c>
      <c r="G58" s="6">
        <f>SUM(E55:E57)-E58</f>
        <v>0</v>
      </c>
      <c r="H58" s="6">
        <f>SUM(F55:F57)-F58</f>
        <v>0</v>
      </c>
    </row>
    <row r="59" spans="3:8" x14ac:dyDescent="0.25">
      <c r="C59" s="8"/>
      <c r="D59" s="168"/>
      <c r="E59" s="45"/>
      <c r="F59" s="49"/>
    </row>
    <row r="60" spans="3:8" x14ac:dyDescent="0.25">
      <c r="C60" s="8" t="s">
        <v>54</v>
      </c>
      <c r="D60" s="168"/>
      <c r="E60" s="45"/>
      <c r="F60" s="49"/>
    </row>
    <row r="61" spans="3:8" x14ac:dyDescent="0.25">
      <c r="C61" s="111" t="s">
        <v>144</v>
      </c>
      <c r="D61" s="55">
        <v>20</v>
      </c>
      <c r="E61" s="57">
        <v>3524351</v>
      </c>
      <c r="F61" s="112">
        <v>3775891</v>
      </c>
    </row>
    <row r="62" spans="3:8" x14ac:dyDescent="0.25">
      <c r="C62" s="111" t="s">
        <v>57</v>
      </c>
      <c r="D62" s="55">
        <v>21</v>
      </c>
      <c r="E62" s="57">
        <v>96147</v>
      </c>
      <c r="F62" s="112">
        <v>65872</v>
      </c>
    </row>
    <row r="63" spans="3:8" x14ac:dyDescent="0.25">
      <c r="C63" s="111" t="s">
        <v>58</v>
      </c>
      <c r="D63" s="55">
        <v>23</v>
      </c>
      <c r="E63" s="57">
        <v>15336</v>
      </c>
      <c r="F63" s="112">
        <v>15080</v>
      </c>
    </row>
    <row r="64" spans="3:8" x14ac:dyDescent="0.25">
      <c r="C64" s="111" t="s">
        <v>55</v>
      </c>
      <c r="D64" s="55">
        <v>22</v>
      </c>
      <c r="E64" s="57">
        <v>231672</v>
      </c>
      <c r="F64" s="112">
        <v>210722</v>
      </c>
    </row>
    <row r="65" spans="3:8" x14ac:dyDescent="0.25">
      <c r="C65" s="111" t="s">
        <v>166</v>
      </c>
      <c r="D65" s="55"/>
      <c r="E65" s="57">
        <v>66546</v>
      </c>
      <c r="F65" s="112">
        <v>66096</v>
      </c>
    </row>
    <row r="66" spans="3:8" x14ac:dyDescent="0.25">
      <c r="C66" s="111" t="s">
        <v>59</v>
      </c>
      <c r="D66" s="55">
        <v>23</v>
      </c>
      <c r="E66" s="57">
        <v>38831</v>
      </c>
      <c r="F66" s="112">
        <v>41548</v>
      </c>
    </row>
    <row r="67" spans="3:8" ht="15.75" thickBot="1" x14ac:dyDescent="0.3">
      <c r="C67" s="113" t="s">
        <v>56</v>
      </c>
      <c r="D67" s="59"/>
      <c r="E67" s="51">
        <v>1072102</v>
      </c>
      <c r="F67" s="116">
        <v>999010</v>
      </c>
    </row>
    <row r="68" spans="3:8" ht="15.75" thickBot="1" x14ac:dyDescent="0.3">
      <c r="C68" s="111"/>
      <c r="D68" s="55"/>
      <c r="E68" s="57">
        <v>5044985</v>
      </c>
      <c r="F68" s="112">
        <v>5174219</v>
      </c>
      <c r="G68" s="6">
        <f>SUM(E61:E67)-E68</f>
        <v>0</v>
      </c>
      <c r="H68" s="6">
        <f>SUM(F61:F67)-F68</f>
        <v>0</v>
      </c>
    </row>
    <row r="69" spans="3:8" x14ac:dyDescent="0.25">
      <c r="C69" s="5"/>
      <c r="D69" s="169"/>
      <c r="E69" s="170"/>
      <c r="F69" s="16"/>
    </row>
    <row r="70" spans="3:8" x14ac:dyDescent="0.25">
      <c r="C70" s="8" t="s">
        <v>60</v>
      </c>
      <c r="D70" s="168"/>
      <c r="E70" s="45"/>
      <c r="F70" s="49"/>
    </row>
    <row r="71" spans="3:8" x14ac:dyDescent="0.25">
      <c r="C71" s="111" t="s">
        <v>62</v>
      </c>
      <c r="D71" s="55">
        <v>23</v>
      </c>
      <c r="E71" s="57">
        <v>586768</v>
      </c>
      <c r="F71" s="112">
        <v>564906</v>
      </c>
    </row>
    <row r="72" spans="3:8" x14ac:dyDescent="0.25">
      <c r="C72" s="111" t="s">
        <v>144</v>
      </c>
      <c r="D72" s="55">
        <v>20</v>
      </c>
      <c r="E72" s="57">
        <v>452205</v>
      </c>
      <c r="F72" s="112">
        <v>367443</v>
      </c>
    </row>
    <row r="73" spans="3:8" x14ac:dyDescent="0.25">
      <c r="C73" s="111" t="s">
        <v>57</v>
      </c>
      <c r="D73" s="55">
        <v>21</v>
      </c>
      <c r="E73" s="57">
        <v>16608</v>
      </c>
      <c r="F73" s="112">
        <v>15682</v>
      </c>
    </row>
    <row r="74" spans="3:8" x14ac:dyDescent="0.25">
      <c r="C74" s="111" t="s">
        <v>64</v>
      </c>
      <c r="D74" s="55">
        <v>23</v>
      </c>
      <c r="E74" s="57">
        <v>120644</v>
      </c>
      <c r="F74" s="112">
        <v>283717</v>
      </c>
    </row>
    <row r="75" spans="3:8" x14ac:dyDescent="0.25">
      <c r="C75" s="111" t="s">
        <v>55</v>
      </c>
      <c r="D75" s="55">
        <v>22</v>
      </c>
      <c r="E75" s="57">
        <v>28955</v>
      </c>
      <c r="F75" s="112">
        <v>58107</v>
      </c>
    </row>
    <row r="76" spans="3:8" x14ac:dyDescent="0.25">
      <c r="C76" s="111" t="s">
        <v>166</v>
      </c>
      <c r="D76" s="55"/>
      <c r="E76" s="57">
        <v>4837</v>
      </c>
      <c r="F76" s="112">
        <v>4969</v>
      </c>
    </row>
    <row r="77" spans="3:8" x14ac:dyDescent="0.25">
      <c r="C77" s="111" t="s">
        <v>61</v>
      </c>
      <c r="D77" s="55"/>
      <c r="E77" s="57">
        <v>7696</v>
      </c>
      <c r="F77" s="112">
        <v>66648</v>
      </c>
    </row>
    <row r="78" spans="3:8" x14ac:dyDescent="0.25">
      <c r="C78" s="111" t="s">
        <v>63</v>
      </c>
      <c r="D78" s="55">
        <v>24</v>
      </c>
      <c r="E78" s="57">
        <v>119986</v>
      </c>
      <c r="F78" s="112">
        <v>148477</v>
      </c>
    </row>
    <row r="79" spans="3:8" ht="15.75" thickBot="1" x14ac:dyDescent="0.3">
      <c r="C79" s="111" t="s">
        <v>65</v>
      </c>
      <c r="D79" s="55">
        <v>23</v>
      </c>
      <c r="E79" s="57">
        <v>125853</v>
      </c>
      <c r="F79" s="112">
        <v>93145</v>
      </c>
    </row>
    <row r="80" spans="3:8" ht="15.75" thickBot="1" x14ac:dyDescent="0.3">
      <c r="C80" s="127"/>
      <c r="D80" s="171"/>
      <c r="E80" s="172">
        <v>1463552</v>
      </c>
      <c r="F80" s="128">
        <v>1603094</v>
      </c>
      <c r="G80" s="6">
        <f>SUM(E71:E79)-E80</f>
        <v>0</v>
      </c>
      <c r="H80" s="6">
        <f>SUM(F71:F79)-F80</f>
        <v>0</v>
      </c>
    </row>
    <row r="81" spans="3:8" ht="15.75" thickBot="1" x14ac:dyDescent="0.3">
      <c r="C81" s="120" t="s">
        <v>66</v>
      </c>
      <c r="D81" s="114"/>
      <c r="E81" s="115">
        <v>6508537</v>
      </c>
      <c r="F81" s="116">
        <v>6777313</v>
      </c>
      <c r="G81" s="6">
        <f>E80+E68-E81</f>
        <v>0</v>
      </c>
      <c r="H81" s="6">
        <f>F80+F68-F81</f>
        <v>0</v>
      </c>
    </row>
    <row r="82" spans="3:8" ht="15.75" thickBot="1" x14ac:dyDescent="0.3">
      <c r="C82" s="121" t="s">
        <v>67</v>
      </c>
      <c r="D82" s="129"/>
      <c r="E82" s="122">
        <v>16426522</v>
      </c>
      <c r="F82" s="123">
        <v>16650763</v>
      </c>
      <c r="G82" s="6">
        <f>E81+E58-E82</f>
        <v>0</v>
      </c>
      <c r="H82" s="6">
        <f>F81+F58-F82</f>
        <v>0</v>
      </c>
    </row>
    <row r="83" spans="3:8" ht="15.75" thickTop="1" x14ac:dyDescent="0.25">
      <c r="C83" s="8"/>
      <c r="D83" s="31"/>
      <c r="E83" s="32"/>
      <c r="F83" s="9"/>
    </row>
    <row r="84" spans="3:8" ht="15.75" thickBot="1" x14ac:dyDescent="0.3">
      <c r="C84" s="120" t="s">
        <v>145</v>
      </c>
      <c r="D84" s="114"/>
      <c r="E84" s="118">
        <v>14.833</v>
      </c>
      <c r="F84" s="119">
        <v>14.678000000000001</v>
      </c>
    </row>
    <row r="86" spans="3:8" x14ac:dyDescent="0.25">
      <c r="E86" s="7">
        <f>E82-E40</f>
        <v>0</v>
      </c>
      <c r="F86" s="7">
        <f>F82-F40</f>
        <v>0</v>
      </c>
    </row>
    <row r="89" spans="3:8" ht="15.75" thickBot="1" x14ac:dyDescent="0.3">
      <c r="C89" s="21" t="s">
        <v>122</v>
      </c>
      <c r="E89" s="22"/>
    </row>
    <row r="90" spans="3:8" x14ac:dyDescent="0.25">
      <c r="C90" s="21"/>
      <c r="E90" s="23" t="s">
        <v>141</v>
      </c>
    </row>
    <row r="91" spans="3:8" x14ac:dyDescent="0.25">
      <c r="C91" s="21" t="s">
        <v>2</v>
      </c>
      <c r="E91" s="24"/>
    </row>
    <row r="92" spans="3:8" x14ac:dyDescent="0.25">
      <c r="C92" s="21"/>
      <c r="E92" s="24"/>
    </row>
    <row r="93" spans="3:8" x14ac:dyDescent="0.25">
      <c r="C93" s="21" t="s">
        <v>2</v>
      </c>
      <c r="E93" s="24"/>
    </row>
    <row r="94" spans="3:8" ht="15.75" thickBot="1" x14ac:dyDescent="0.3">
      <c r="C94" s="21" t="s">
        <v>123</v>
      </c>
      <c r="E94" s="22"/>
    </row>
    <row r="95" spans="3:8" x14ac:dyDescent="0.25">
      <c r="C95" s="21"/>
      <c r="E95" s="23" t="s">
        <v>124</v>
      </c>
    </row>
    <row r="96" spans="3:8" x14ac:dyDescent="0.25">
      <c r="C96" s="21"/>
    </row>
  </sheetData>
  <pageMargins left="0.7" right="0.7" top="0.75" bottom="0.75" header="0.3" footer="0.3"/>
  <pageSetup paperSize="9" orientation="portrait" r:id="rId1"/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1:Z141"/>
  <sheetViews>
    <sheetView zoomScale="80" zoomScaleNormal="80" workbookViewId="0">
      <selection activeCell="I33" sqref="I33"/>
    </sheetView>
  </sheetViews>
  <sheetFormatPr defaultRowHeight="15" x14ac:dyDescent="0.25"/>
  <cols>
    <col min="4" max="4" width="38.28515625" customWidth="1"/>
    <col min="6" max="7" width="18.140625" customWidth="1"/>
    <col min="8" max="8" width="18.5703125" customWidth="1"/>
    <col min="9" max="9" width="16.28515625" customWidth="1"/>
    <col min="10" max="11" width="12.28515625" style="7" customWidth="1"/>
    <col min="12" max="13" width="12.28515625" bestFit="1" customWidth="1"/>
  </cols>
  <sheetData>
    <row r="1" spans="4:26" ht="15.75" x14ac:dyDescent="0.25">
      <c r="D1" s="3" t="s">
        <v>125</v>
      </c>
    </row>
    <row r="2" spans="4:26" ht="15.75" x14ac:dyDescent="0.25">
      <c r="D2" s="3" t="s">
        <v>109</v>
      </c>
    </row>
    <row r="5" spans="4:26" ht="15.75" customHeight="1" x14ac:dyDescent="0.25">
      <c r="D5" s="13"/>
      <c r="E5" s="33"/>
      <c r="F5" s="174" t="s">
        <v>146</v>
      </c>
      <c r="G5" s="174"/>
      <c r="H5" s="174" t="s">
        <v>168</v>
      </c>
      <c r="I5" s="174"/>
    </row>
    <row r="6" spans="4:26" ht="15.75" thickBot="1" x14ac:dyDescent="0.3">
      <c r="D6" s="35" t="s">
        <v>0</v>
      </c>
      <c r="E6" s="34" t="s">
        <v>1</v>
      </c>
      <c r="F6" s="173" t="s">
        <v>167</v>
      </c>
      <c r="G6" s="173"/>
      <c r="H6" s="173" t="s">
        <v>167</v>
      </c>
      <c r="I6" s="173"/>
    </row>
    <row r="7" spans="4:26" ht="15.75" thickBot="1" x14ac:dyDescent="0.3">
      <c r="D7" s="13"/>
      <c r="E7" s="33"/>
      <c r="F7" s="64" t="s">
        <v>126</v>
      </c>
      <c r="G7" s="65" t="s">
        <v>127</v>
      </c>
      <c r="H7" s="64" t="s">
        <v>126</v>
      </c>
      <c r="I7" s="66" t="s">
        <v>127</v>
      </c>
    </row>
    <row r="8" spans="4:26" x14ac:dyDescent="0.25">
      <c r="D8" s="12"/>
      <c r="E8" s="33"/>
      <c r="F8" s="48"/>
      <c r="G8" s="48"/>
      <c r="H8" s="37"/>
      <c r="I8" s="38"/>
    </row>
    <row r="9" spans="4:26" x14ac:dyDescent="0.25">
      <c r="D9" s="12" t="s">
        <v>3</v>
      </c>
      <c r="E9" s="33"/>
      <c r="F9" s="48"/>
      <c r="G9" s="48"/>
      <c r="H9" s="37"/>
      <c r="I9" s="38"/>
    </row>
    <row r="10" spans="4:26" s="90" customFormat="1" x14ac:dyDescent="0.25">
      <c r="D10" s="74" t="s">
        <v>128</v>
      </c>
      <c r="E10" s="91">
        <v>5</v>
      </c>
      <c r="F10" s="76">
        <v>2055731</v>
      </c>
      <c r="G10" s="77">
        <v>2460454</v>
      </c>
      <c r="H10" s="76">
        <v>3942652</v>
      </c>
      <c r="I10" s="77">
        <v>4642395</v>
      </c>
      <c r="J10" s="89"/>
      <c r="K10" s="89"/>
      <c r="Q10"/>
      <c r="R10"/>
      <c r="S10"/>
      <c r="T10"/>
      <c r="U10"/>
      <c r="V10"/>
      <c r="W10"/>
      <c r="X10"/>
      <c r="Y10"/>
      <c r="Z10"/>
    </row>
    <row r="11" spans="4:26" s="90" customFormat="1" x14ac:dyDescent="0.25">
      <c r="D11" s="74" t="s">
        <v>4</v>
      </c>
      <c r="E11" s="92">
        <v>6</v>
      </c>
      <c r="F11" s="76">
        <v>208022</v>
      </c>
      <c r="G11" s="77">
        <v>273692</v>
      </c>
      <c r="H11" s="76">
        <v>399719</v>
      </c>
      <c r="I11" s="77">
        <v>546245</v>
      </c>
      <c r="J11" s="89"/>
      <c r="K11" s="89"/>
      <c r="Q11"/>
      <c r="R11"/>
      <c r="S11"/>
      <c r="T11"/>
      <c r="U11"/>
      <c r="V11"/>
      <c r="W11"/>
      <c r="X11"/>
      <c r="Y11"/>
      <c r="Z11"/>
    </row>
    <row r="12" spans="4:26" s="90" customFormat="1" x14ac:dyDescent="0.25">
      <c r="D12" s="74" t="s">
        <v>5</v>
      </c>
      <c r="E12" s="91">
        <v>13</v>
      </c>
      <c r="F12" s="76">
        <v>37496</v>
      </c>
      <c r="G12" s="77">
        <v>31750</v>
      </c>
      <c r="H12" s="76">
        <v>75048</v>
      </c>
      <c r="I12" s="77">
        <v>54288</v>
      </c>
      <c r="L12" s="98"/>
      <c r="M12" s="98"/>
      <c r="Q12"/>
      <c r="R12"/>
      <c r="S12"/>
      <c r="T12"/>
      <c r="U12"/>
      <c r="V12"/>
      <c r="W12"/>
      <c r="X12"/>
      <c r="Y12"/>
      <c r="Z12"/>
    </row>
    <row r="13" spans="4:26" s="90" customFormat="1" ht="15.75" thickBot="1" x14ac:dyDescent="0.3">
      <c r="D13" s="74" t="s">
        <v>6</v>
      </c>
      <c r="E13" s="91">
        <v>27</v>
      </c>
      <c r="F13" s="76">
        <v>33705</v>
      </c>
      <c r="G13" s="77">
        <v>2894</v>
      </c>
      <c r="H13" s="76">
        <v>39518</v>
      </c>
      <c r="I13" s="77">
        <v>10038</v>
      </c>
      <c r="L13" s="98"/>
      <c r="M13" s="98"/>
      <c r="Q13"/>
      <c r="R13"/>
      <c r="S13"/>
      <c r="T13"/>
      <c r="U13"/>
      <c r="V13"/>
      <c r="W13"/>
      <c r="X13"/>
      <c r="Y13"/>
      <c r="Z13"/>
    </row>
    <row r="14" spans="4:26" s="90" customFormat="1" ht="15.75" thickBot="1" x14ac:dyDescent="0.3">
      <c r="D14" s="78" t="s">
        <v>7</v>
      </c>
      <c r="E14" s="96"/>
      <c r="F14" s="79">
        <v>2334954</v>
      </c>
      <c r="G14" s="80">
        <v>2768790</v>
      </c>
      <c r="H14" s="79">
        <v>4456937</v>
      </c>
      <c r="I14" s="80">
        <v>5252966</v>
      </c>
      <c r="J14" s="98">
        <f t="shared" ref="J14:K14" si="0">SUM(F10:F13)-F14</f>
        <v>0</v>
      </c>
      <c r="K14" s="98">
        <f t="shared" si="0"/>
        <v>0</v>
      </c>
      <c r="L14" s="98">
        <f>SUM(H10:H13)-H14</f>
        <v>0</v>
      </c>
      <c r="M14" s="98">
        <f>SUM(I10:I13)-I14</f>
        <v>0</v>
      </c>
      <c r="Q14"/>
      <c r="R14"/>
      <c r="S14"/>
      <c r="T14"/>
      <c r="U14"/>
      <c r="V14"/>
      <c r="W14"/>
      <c r="X14"/>
      <c r="Y14"/>
      <c r="Z14"/>
    </row>
    <row r="15" spans="4:26" x14ac:dyDescent="0.25">
      <c r="D15" s="12" t="s">
        <v>2</v>
      </c>
      <c r="E15" s="160"/>
      <c r="F15" s="48"/>
      <c r="G15" s="48"/>
      <c r="H15" s="37"/>
      <c r="I15" s="38"/>
      <c r="L15" s="6"/>
      <c r="M15" s="6"/>
    </row>
    <row r="16" spans="4:26" x14ac:dyDescent="0.25">
      <c r="D16" s="12" t="s">
        <v>8</v>
      </c>
      <c r="E16" s="161"/>
      <c r="F16" s="40"/>
      <c r="G16" s="40"/>
      <c r="H16" s="37"/>
      <c r="I16" s="38"/>
      <c r="L16" s="6"/>
      <c r="M16" s="6"/>
    </row>
    <row r="17" spans="4:26" s="90" customFormat="1" x14ac:dyDescent="0.25">
      <c r="D17" s="92" t="s">
        <v>9</v>
      </c>
      <c r="E17" s="92">
        <v>7</v>
      </c>
      <c r="F17" s="94">
        <v>-1130540</v>
      </c>
      <c r="G17" s="92">
        <v>-1352276</v>
      </c>
      <c r="H17" s="94">
        <v>-2162262</v>
      </c>
      <c r="I17" s="92">
        <v>-2817958</v>
      </c>
      <c r="L17" s="98"/>
      <c r="M17" s="98"/>
      <c r="Q17"/>
      <c r="R17"/>
      <c r="S17"/>
      <c r="T17"/>
      <c r="U17"/>
      <c r="V17"/>
      <c r="W17"/>
      <c r="X17"/>
      <c r="Y17"/>
      <c r="Z17"/>
    </row>
    <row r="18" spans="4:26" x14ac:dyDescent="0.25">
      <c r="D18" s="92" t="s">
        <v>10</v>
      </c>
      <c r="E18" s="91">
        <v>8</v>
      </c>
      <c r="F18" s="94">
        <v>-329933</v>
      </c>
      <c r="G18" s="92">
        <v>-305298</v>
      </c>
      <c r="H18" s="94">
        <v>-590286</v>
      </c>
      <c r="I18" s="92">
        <v>-492748</v>
      </c>
      <c r="L18" s="6"/>
      <c r="M18" s="6"/>
    </row>
    <row r="19" spans="4:26" x14ac:dyDescent="0.25">
      <c r="D19" s="92" t="s">
        <v>11</v>
      </c>
      <c r="E19" s="91">
        <v>9</v>
      </c>
      <c r="F19" s="94">
        <v>-140387</v>
      </c>
      <c r="G19" s="92">
        <v>-192767</v>
      </c>
      <c r="H19" s="94">
        <v>-282271</v>
      </c>
      <c r="I19" s="92">
        <v>-318660</v>
      </c>
      <c r="L19" s="6"/>
      <c r="M19" s="6"/>
    </row>
    <row r="20" spans="4:26" x14ac:dyDescent="0.25">
      <c r="D20" s="92" t="s">
        <v>12</v>
      </c>
      <c r="E20" s="91"/>
      <c r="F20" s="94">
        <v>-144026</v>
      </c>
      <c r="G20" s="92">
        <v>-117660</v>
      </c>
      <c r="H20" s="94">
        <v>-295894</v>
      </c>
      <c r="I20" s="92">
        <v>-260375</v>
      </c>
      <c r="L20" s="6"/>
      <c r="M20" s="6"/>
    </row>
    <row r="21" spans="4:26" x14ac:dyDescent="0.25">
      <c r="D21" s="92" t="s">
        <v>13</v>
      </c>
      <c r="E21" s="91">
        <v>10</v>
      </c>
      <c r="F21" s="94">
        <v>-58353</v>
      </c>
      <c r="G21" s="92">
        <v>-52413</v>
      </c>
      <c r="H21" s="94">
        <v>-119523</v>
      </c>
      <c r="I21" s="92">
        <v>-98212</v>
      </c>
      <c r="L21" s="6"/>
      <c r="M21" s="6"/>
    </row>
    <row r="22" spans="4:26" x14ac:dyDescent="0.25">
      <c r="D22" s="92" t="s">
        <v>14</v>
      </c>
      <c r="E22" s="91">
        <v>11</v>
      </c>
      <c r="F22" s="94">
        <v>-38913</v>
      </c>
      <c r="G22" s="92">
        <v>-34836</v>
      </c>
      <c r="H22" s="94">
        <v>-72087</v>
      </c>
      <c r="I22" s="92">
        <v>-68093</v>
      </c>
      <c r="L22" s="6"/>
      <c r="M22" s="6"/>
    </row>
    <row r="23" spans="4:26" x14ac:dyDescent="0.25">
      <c r="D23" s="92" t="s">
        <v>169</v>
      </c>
      <c r="E23" s="92">
        <v>12</v>
      </c>
      <c r="F23" s="94">
        <v>-138965</v>
      </c>
      <c r="G23" s="92">
        <v>677</v>
      </c>
      <c r="H23" s="94">
        <v>-139275</v>
      </c>
      <c r="I23" s="92">
        <v>630</v>
      </c>
      <c r="L23" s="6"/>
      <c r="M23" s="6"/>
    </row>
    <row r="24" spans="4:26" x14ac:dyDescent="0.25">
      <c r="D24" s="92" t="s">
        <v>15</v>
      </c>
      <c r="E24" s="91">
        <v>13</v>
      </c>
      <c r="F24" s="94">
        <v>-79893</v>
      </c>
      <c r="G24" s="92">
        <v>-70961</v>
      </c>
      <c r="H24" s="94">
        <v>-156500</v>
      </c>
      <c r="I24" s="92">
        <v>-156099</v>
      </c>
      <c r="L24" s="6"/>
      <c r="M24" s="6"/>
    </row>
    <row r="25" spans="4:26" x14ac:dyDescent="0.25">
      <c r="D25" s="92" t="s">
        <v>170</v>
      </c>
      <c r="E25" s="91">
        <v>2</v>
      </c>
      <c r="F25" s="94">
        <v>30965</v>
      </c>
      <c r="G25" s="92">
        <v>-109546</v>
      </c>
      <c r="H25" s="94">
        <v>23789</v>
      </c>
      <c r="I25" s="92">
        <v>-40349</v>
      </c>
      <c r="L25" s="6"/>
      <c r="M25" s="6"/>
    </row>
    <row r="26" spans="4:26" ht="15.75" thickBot="1" x14ac:dyDescent="0.3">
      <c r="D26" s="92" t="s">
        <v>16</v>
      </c>
      <c r="E26" s="91"/>
      <c r="F26" s="94">
        <v>-9599</v>
      </c>
      <c r="G26" s="92">
        <v>-8198</v>
      </c>
      <c r="H26" s="94">
        <v>-13889</v>
      </c>
      <c r="I26" s="92">
        <v>-14233</v>
      </c>
      <c r="L26" s="6"/>
      <c r="M26" s="6"/>
    </row>
    <row r="27" spans="4:26" ht="15.75" thickBot="1" x14ac:dyDescent="0.3">
      <c r="D27" s="95" t="s">
        <v>17</v>
      </c>
      <c r="E27" s="96"/>
      <c r="F27" s="95">
        <v>-2039644</v>
      </c>
      <c r="G27" s="97">
        <v>-2243278</v>
      </c>
      <c r="H27" s="95">
        <v>-3808198</v>
      </c>
      <c r="I27" s="97">
        <v>-4266097</v>
      </c>
      <c r="J27" s="6">
        <f t="shared" ref="J27:K27" si="1">SUM(F17:F26)-F27</f>
        <v>0</v>
      </c>
      <c r="K27" s="6">
        <f t="shared" si="1"/>
        <v>0</v>
      </c>
      <c r="L27" s="6">
        <f>SUM(H17:H26)-H27</f>
        <v>0</v>
      </c>
      <c r="M27" s="6">
        <f>SUM(I17:I26)-I27</f>
        <v>0</v>
      </c>
    </row>
    <row r="28" spans="4:26" x14ac:dyDescent="0.25">
      <c r="D28" s="94" t="s">
        <v>105</v>
      </c>
      <c r="E28" s="91"/>
      <c r="F28" s="94">
        <v>295310</v>
      </c>
      <c r="G28" s="92">
        <v>525512</v>
      </c>
      <c r="H28" s="94">
        <v>648739</v>
      </c>
      <c r="I28" s="92">
        <v>986869</v>
      </c>
      <c r="J28" s="6">
        <f t="shared" ref="J28:K28" si="2">F14+F27-F28</f>
        <v>0</v>
      </c>
      <c r="K28" s="6">
        <f t="shared" si="2"/>
        <v>0</v>
      </c>
      <c r="L28" s="6">
        <f>H14+H27-H28</f>
        <v>0</v>
      </c>
      <c r="M28" s="6">
        <f>I14+I27-I28</f>
        <v>0</v>
      </c>
    </row>
    <row r="29" spans="4:26" x14ac:dyDescent="0.25">
      <c r="D29" s="39" t="s">
        <v>2</v>
      </c>
      <c r="E29" s="161"/>
      <c r="F29" s="40"/>
      <c r="G29" s="40"/>
      <c r="H29" s="37"/>
      <c r="I29" s="38"/>
      <c r="J29" s="6"/>
      <c r="K29" s="6"/>
      <c r="L29" s="6"/>
      <c r="M29" s="6"/>
    </row>
    <row r="30" spans="4:26" ht="15.75" thickBot="1" x14ac:dyDescent="0.3">
      <c r="D30" s="81" t="s">
        <v>101</v>
      </c>
      <c r="E30" s="162">
        <v>14</v>
      </c>
      <c r="F30" s="83">
        <v>-91322</v>
      </c>
      <c r="G30" s="84">
        <v>-82504</v>
      </c>
      <c r="H30" s="83">
        <v>-157195</v>
      </c>
      <c r="I30" s="84">
        <v>-211671</v>
      </c>
      <c r="J30" s="6"/>
      <c r="K30" s="6"/>
      <c r="L30" s="6"/>
      <c r="M30" s="6"/>
    </row>
    <row r="31" spans="4:26" ht="15.75" thickBot="1" x14ac:dyDescent="0.3">
      <c r="D31" s="85" t="s">
        <v>129</v>
      </c>
      <c r="E31" s="163"/>
      <c r="F31" s="87">
        <v>203988</v>
      </c>
      <c r="G31" s="88">
        <v>443008</v>
      </c>
      <c r="H31" s="87">
        <v>491544</v>
      </c>
      <c r="I31" s="88">
        <v>775198</v>
      </c>
      <c r="J31" s="6">
        <f t="shared" ref="J31:K31" si="3">SUM(F28:F30)-F31</f>
        <v>0</v>
      </c>
      <c r="K31" s="6">
        <f t="shared" si="3"/>
        <v>0</v>
      </c>
      <c r="L31" s="6">
        <f>SUM(H28:H30)-H31</f>
        <v>0</v>
      </c>
      <c r="M31" s="6">
        <f>SUM(I28:I30)-I31</f>
        <v>0</v>
      </c>
    </row>
    <row r="32" spans="4:26" ht="15.75" thickTop="1" x14ac:dyDescent="0.25">
      <c r="E32" s="124"/>
      <c r="L32" s="6"/>
      <c r="M32" s="6"/>
    </row>
    <row r="33" spans="4:23" x14ac:dyDescent="0.25">
      <c r="E33" s="124"/>
      <c r="L33" s="6"/>
      <c r="M33" s="6"/>
    </row>
    <row r="34" spans="4:23" ht="15.75" customHeight="1" thickBot="1" x14ac:dyDescent="0.3">
      <c r="D34" s="13"/>
      <c r="E34" s="160"/>
      <c r="F34" s="174" t="s">
        <v>171</v>
      </c>
      <c r="G34" s="174"/>
      <c r="H34" s="174" t="s">
        <v>176</v>
      </c>
      <c r="I34" s="174"/>
      <c r="L34" s="6"/>
      <c r="M34" s="6"/>
    </row>
    <row r="35" spans="4:23" x14ac:dyDescent="0.25">
      <c r="D35" s="175" t="s">
        <v>0</v>
      </c>
      <c r="E35" s="177" t="s">
        <v>1</v>
      </c>
      <c r="F35" s="130">
        <v>2023</v>
      </c>
      <c r="G35" s="131">
        <v>2022</v>
      </c>
      <c r="H35" s="130">
        <v>2023</v>
      </c>
      <c r="I35" s="131">
        <v>2022</v>
      </c>
      <c r="L35" s="6"/>
      <c r="M35" s="6"/>
    </row>
    <row r="36" spans="4:23" ht="23.25" thickBot="1" x14ac:dyDescent="0.3">
      <c r="D36" s="176"/>
      <c r="E36" s="178"/>
      <c r="F36" s="47" t="s">
        <v>130</v>
      </c>
      <c r="G36" s="47" t="s">
        <v>131</v>
      </c>
      <c r="H36" s="36" t="s">
        <v>130</v>
      </c>
      <c r="I36" s="41" t="s">
        <v>177</v>
      </c>
      <c r="L36" s="6"/>
      <c r="M36" s="6"/>
    </row>
    <row r="37" spans="4:23" s="90" customFormat="1" x14ac:dyDescent="0.25">
      <c r="D37" s="71" t="s">
        <v>2</v>
      </c>
      <c r="E37" s="164"/>
      <c r="F37" s="68"/>
      <c r="G37" s="68"/>
      <c r="H37" s="70"/>
      <c r="I37" s="70"/>
      <c r="J37" s="89"/>
      <c r="K37" s="89"/>
      <c r="L37" s="98"/>
      <c r="M37" s="98"/>
      <c r="P37"/>
      <c r="Q37"/>
      <c r="R37"/>
      <c r="S37"/>
      <c r="T37"/>
      <c r="U37"/>
      <c r="V37"/>
      <c r="W37"/>
    </row>
    <row r="38" spans="4:23" s="90" customFormat="1" x14ac:dyDescent="0.25">
      <c r="D38" s="71" t="s">
        <v>132</v>
      </c>
      <c r="E38" s="164"/>
      <c r="F38" s="68"/>
      <c r="G38" s="68"/>
      <c r="H38" s="70"/>
      <c r="I38" s="70"/>
      <c r="J38" s="89"/>
      <c r="K38" s="89"/>
      <c r="L38" s="98"/>
      <c r="M38" s="98"/>
      <c r="P38"/>
      <c r="Q38"/>
      <c r="R38"/>
      <c r="S38"/>
      <c r="T38"/>
      <c r="U38"/>
      <c r="V38"/>
      <c r="W38"/>
    </row>
    <row r="39" spans="4:23" s="90" customFormat="1" x14ac:dyDescent="0.25">
      <c r="D39" s="67" t="s">
        <v>133</v>
      </c>
      <c r="E39" s="92"/>
      <c r="F39" s="72"/>
      <c r="G39" s="72"/>
      <c r="H39" s="70"/>
      <c r="I39" s="70"/>
      <c r="J39" s="89"/>
      <c r="K39" s="89"/>
      <c r="L39" s="98"/>
      <c r="M39" s="98"/>
      <c r="P39"/>
      <c r="Q39"/>
      <c r="R39"/>
      <c r="S39"/>
      <c r="T39"/>
      <c r="U39"/>
      <c r="V39"/>
      <c r="W39"/>
    </row>
    <row r="40" spans="4:23" s="90" customFormat="1" x14ac:dyDescent="0.25">
      <c r="D40" s="74" t="s">
        <v>134</v>
      </c>
      <c r="E40" s="91">
        <v>23</v>
      </c>
      <c r="F40" s="71">
        <v>188</v>
      </c>
      <c r="G40" s="77">
        <v>-28653</v>
      </c>
      <c r="H40" s="71">
        <v>988</v>
      </c>
      <c r="I40" s="77">
        <v>-37120</v>
      </c>
      <c r="J40" s="89"/>
      <c r="K40" s="89"/>
      <c r="L40" s="98"/>
      <c r="M40" s="98"/>
      <c r="P40"/>
      <c r="Q40"/>
      <c r="R40"/>
      <c r="S40"/>
      <c r="T40"/>
      <c r="U40"/>
      <c r="V40"/>
      <c r="W40"/>
    </row>
    <row r="41" spans="4:23" s="90" customFormat="1" x14ac:dyDescent="0.25">
      <c r="D41" s="74" t="s">
        <v>19</v>
      </c>
      <c r="E41" s="92"/>
      <c r="F41" s="76">
        <v>11467</v>
      </c>
      <c r="G41" s="77">
        <v>81717</v>
      </c>
      <c r="H41" s="76">
        <v>-163517</v>
      </c>
      <c r="I41" s="77">
        <v>642698</v>
      </c>
      <c r="J41" s="89"/>
      <c r="K41" s="89"/>
      <c r="L41" s="98"/>
      <c r="M41" s="98"/>
      <c r="P41"/>
      <c r="Q41"/>
      <c r="R41"/>
      <c r="S41"/>
      <c r="T41"/>
      <c r="U41"/>
      <c r="V41"/>
      <c r="W41"/>
    </row>
    <row r="42" spans="4:23" s="90" customFormat="1" ht="15.75" thickBot="1" x14ac:dyDescent="0.3">
      <c r="D42" s="81" t="s">
        <v>20</v>
      </c>
      <c r="E42" s="165"/>
      <c r="F42" s="93">
        <v>-884</v>
      </c>
      <c r="G42" s="84">
        <v>-5875</v>
      </c>
      <c r="H42" s="83">
        <v>12816</v>
      </c>
      <c r="I42" s="84">
        <v>-43693</v>
      </c>
      <c r="J42" s="89"/>
      <c r="K42" s="89"/>
      <c r="L42" s="98"/>
      <c r="M42" s="98"/>
      <c r="P42"/>
      <c r="Q42"/>
      <c r="R42"/>
      <c r="S42"/>
      <c r="T42"/>
      <c r="U42"/>
      <c r="V42"/>
      <c r="W42"/>
    </row>
    <row r="43" spans="4:23" s="90" customFormat="1" ht="15.75" thickBot="1" x14ac:dyDescent="0.3">
      <c r="D43" s="93" t="s">
        <v>172</v>
      </c>
      <c r="E43" s="165"/>
      <c r="F43" s="83">
        <v>10771</v>
      </c>
      <c r="G43" s="84">
        <v>47189</v>
      </c>
      <c r="H43" s="83">
        <v>-149713</v>
      </c>
      <c r="I43" s="84">
        <v>561885</v>
      </c>
      <c r="J43" s="98">
        <f>SUM(F40:F42)-F43</f>
        <v>0</v>
      </c>
      <c r="K43" s="98">
        <f>SUM(G40:G42)-G43</f>
        <v>0</v>
      </c>
      <c r="L43" s="98">
        <f>SUM(H40:H42)-H43</f>
        <v>0</v>
      </c>
      <c r="M43" s="98">
        <f>SUM(I40:I42)-I43</f>
        <v>0</v>
      </c>
      <c r="P43"/>
      <c r="Q43"/>
      <c r="R43"/>
      <c r="S43"/>
      <c r="T43"/>
      <c r="U43"/>
      <c r="V43"/>
      <c r="W43"/>
    </row>
    <row r="44" spans="4:23" s="90" customFormat="1" x14ac:dyDescent="0.25">
      <c r="D44" s="67" t="s">
        <v>2</v>
      </c>
      <c r="E44" s="91"/>
      <c r="F44" s="73"/>
      <c r="G44" s="73"/>
      <c r="H44" s="69"/>
      <c r="I44" s="70"/>
      <c r="J44" s="98"/>
      <c r="K44" s="98"/>
      <c r="L44" s="98"/>
      <c r="M44" s="98"/>
      <c r="P44"/>
      <c r="Q44"/>
      <c r="R44"/>
      <c r="S44"/>
      <c r="T44"/>
      <c r="U44"/>
      <c r="V44"/>
      <c r="W44"/>
    </row>
    <row r="45" spans="4:23" s="90" customFormat="1" x14ac:dyDescent="0.25">
      <c r="D45" s="67" t="s">
        <v>135</v>
      </c>
      <c r="E45" s="92"/>
      <c r="F45" s="72"/>
      <c r="G45" s="72"/>
      <c r="H45" s="70"/>
      <c r="I45" s="70"/>
      <c r="J45" s="98"/>
      <c r="K45" s="98"/>
      <c r="L45" s="98"/>
      <c r="M45" s="98"/>
      <c r="P45"/>
      <c r="Q45"/>
      <c r="R45"/>
      <c r="S45"/>
      <c r="T45"/>
      <c r="U45"/>
      <c r="V45"/>
      <c r="W45"/>
    </row>
    <row r="46" spans="4:23" s="90" customFormat="1" x14ac:dyDescent="0.25">
      <c r="D46" s="74" t="s">
        <v>173</v>
      </c>
      <c r="E46" s="92"/>
      <c r="F46" s="106">
        <v>237</v>
      </c>
      <c r="G46" s="107">
        <v>1642</v>
      </c>
      <c r="H46" s="106">
        <v>237</v>
      </c>
      <c r="I46" s="77">
        <v>1642</v>
      </c>
      <c r="J46" s="98"/>
      <c r="K46" s="98"/>
      <c r="L46" s="98"/>
      <c r="M46" s="98"/>
      <c r="P46"/>
      <c r="Q46"/>
      <c r="R46"/>
      <c r="S46"/>
      <c r="T46"/>
      <c r="U46"/>
      <c r="V46"/>
      <c r="W46"/>
    </row>
    <row r="47" spans="4:23" s="90" customFormat="1" ht="15.75" thickBot="1" x14ac:dyDescent="0.3">
      <c r="D47" s="74" t="s">
        <v>174</v>
      </c>
      <c r="E47" s="91"/>
      <c r="F47" s="71">
        <v>356</v>
      </c>
      <c r="G47" s="74">
        <v>-15</v>
      </c>
      <c r="H47" s="71">
        <v>384</v>
      </c>
      <c r="I47" s="74">
        <v>116</v>
      </c>
      <c r="J47" s="98"/>
      <c r="K47" s="98"/>
      <c r="L47" s="98"/>
      <c r="M47" s="98"/>
      <c r="P47"/>
      <c r="Q47"/>
      <c r="R47"/>
      <c r="S47"/>
      <c r="T47"/>
      <c r="U47"/>
      <c r="V47"/>
      <c r="W47"/>
    </row>
    <row r="48" spans="4:23" s="90" customFormat="1" ht="15.75" thickBot="1" x14ac:dyDescent="0.3">
      <c r="D48" s="78" t="s">
        <v>136</v>
      </c>
      <c r="E48" s="99"/>
      <c r="F48" s="78">
        <v>593</v>
      </c>
      <c r="G48" s="80">
        <v>1627</v>
      </c>
      <c r="H48" s="78">
        <v>621</v>
      </c>
      <c r="I48" s="80">
        <v>1758</v>
      </c>
      <c r="J48" s="98">
        <f>SUM(F46:F47)-F48</f>
        <v>0</v>
      </c>
      <c r="K48" s="98">
        <f t="shared" ref="K48:M48" si="4">SUM(G46:G47)-G48</f>
        <v>0</v>
      </c>
      <c r="L48" s="98">
        <f t="shared" si="4"/>
        <v>0</v>
      </c>
      <c r="M48" s="98">
        <f t="shared" si="4"/>
        <v>0</v>
      </c>
      <c r="P48"/>
      <c r="Q48"/>
      <c r="R48"/>
      <c r="S48"/>
      <c r="T48"/>
      <c r="U48"/>
      <c r="V48"/>
      <c r="W48"/>
    </row>
    <row r="49" spans="4:23" s="90" customFormat="1" ht="15.75" thickBot="1" x14ac:dyDescent="0.3">
      <c r="D49" s="93" t="s">
        <v>175</v>
      </c>
      <c r="E49" s="82"/>
      <c r="F49" s="83">
        <v>11364</v>
      </c>
      <c r="G49" s="84">
        <v>48816</v>
      </c>
      <c r="H49" s="83">
        <v>-149092</v>
      </c>
      <c r="I49" s="84">
        <v>563643</v>
      </c>
      <c r="J49" s="98">
        <f>F43+F48-F49</f>
        <v>0</v>
      </c>
      <c r="K49" s="98">
        <f>G43+G48-G49</f>
        <v>0</v>
      </c>
      <c r="L49" s="98">
        <f>H43+H48-H49</f>
        <v>0</v>
      </c>
      <c r="M49" s="98">
        <f>I43+I48-I49</f>
        <v>0</v>
      </c>
      <c r="P49"/>
      <c r="Q49"/>
      <c r="R49"/>
      <c r="S49"/>
      <c r="T49"/>
      <c r="U49"/>
      <c r="V49"/>
      <c r="W49"/>
    </row>
    <row r="50" spans="4:23" s="90" customFormat="1" ht="15.75" thickBot="1" x14ac:dyDescent="0.3">
      <c r="D50" s="85" t="s">
        <v>137</v>
      </c>
      <c r="E50" s="86"/>
      <c r="F50" s="87">
        <v>215352</v>
      </c>
      <c r="G50" s="88">
        <v>491824</v>
      </c>
      <c r="H50" s="87">
        <v>342452</v>
      </c>
      <c r="I50" s="88">
        <v>1338841</v>
      </c>
      <c r="J50" s="98">
        <f>F49+F31-F50</f>
        <v>0</v>
      </c>
      <c r="K50" s="98">
        <f>G49+G31-G50</f>
        <v>0</v>
      </c>
      <c r="L50" s="98">
        <f>H49+H31-H50</f>
        <v>0</v>
      </c>
      <c r="M50" s="98">
        <f>I49+I31-I50</f>
        <v>0</v>
      </c>
      <c r="P50"/>
      <c r="Q50"/>
      <c r="R50"/>
      <c r="S50"/>
      <c r="T50"/>
      <c r="U50"/>
      <c r="V50"/>
      <c r="W50"/>
    </row>
    <row r="51" spans="4:23" s="90" customFormat="1" ht="15.75" thickTop="1" x14ac:dyDescent="0.25">
      <c r="D51" s="100" t="s">
        <v>2</v>
      </c>
      <c r="E51" s="73"/>
      <c r="F51" s="73"/>
      <c r="G51" s="73"/>
      <c r="H51" s="69"/>
      <c r="I51" s="70"/>
      <c r="J51" s="98"/>
      <c r="K51" s="98"/>
      <c r="L51" s="98"/>
      <c r="M51" s="98"/>
      <c r="P51"/>
      <c r="Q51"/>
      <c r="R51"/>
      <c r="S51"/>
      <c r="T51"/>
      <c r="U51"/>
      <c r="V51"/>
      <c r="W51"/>
    </row>
    <row r="52" spans="4:23" s="90" customFormat="1" x14ac:dyDescent="0.25">
      <c r="D52" s="71" t="s">
        <v>138</v>
      </c>
      <c r="E52" s="73"/>
      <c r="F52" s="73"/>
      <c r="G52" s="73"/>
      <c r="H52" s="69"/>
      <c r="I52" s="70"/>
      <c r="J52" s="98"/>
      <c r="K52" s="98"/>
      <c r="L52" s="98"/>
      <c r="M52" s="98"/>
      <c r="P52"/>
      <c r="Q52"/>
      <c r="R52"/>
      <c r="S52"/>
      <c r="T52"/>
      <c r="U52"/>
      <c r="V52"/>
      <c r="W52"/>
    </row>
    <row r="53" spans="4:23" s="90" customFormat="1" x14ac:dyDescent="0.25">
      <c r="D53" s="74" t="s">
        <v>18</v>
      </c>
      <c r="E53" s="75"/>
      <c r="F53" s="76">
        <v>243675</v>
      </c>
      <c r="G53" s="77">
        <v>397780</v>
      </c>
      <c r="H53" s="76">
        <v>525415</v>
      </c>
      <c r="I53" s="77">
        <v>754400</v>
      </c>
      <c r="J53" s="98"/>
      <c r="K53" s="98"/>
      <c r="L53" s="98"/>
      <c r="M53" s="98"/>
      <c r="P53"/>
      <c r="Q53"/>
      <c r="R53"/>
      <c r="S53"/>
      <c r="T53"/>
      <c r="U53"/>
      <c r="V53"/>
      <c r="W53"/>
    </row>
    <row r="54" spans="4:23" s="90" customFormat="1" ht="15.75" thickBot="1" x14ac:dyDescent="0.3">
      <c r="D54" s="81" t="s">
        <v>118</v>
      </c>
      <c r="E54" s="82"/>
      <c r="F54" s="83">
        <v>-39687</v>
      </c>
      <c r="G54" s="84">
        <v>45228</v>
      </c>
      <c r="H54" s="83">
        <v>-33871</v>
      </c>
      <c r="I54" s="84">
        <v>20798</v>
      </c>
      <c r="J54" s="98"/>
      <c r="K54" s="98"/>
      <c r="L54" s="98"/>
      <c r="M54" s="98"/>
      <c r="P54"/>
      <c r="Q54"/>
      <c r="R54"/>
      <c r="S54"/>
      <c r="T54"/>
      <c r="U54"/>
      <c r="V54"/>
      <c r="W54"/>
    </row>
    <row r="55" spans="4:23" s="90" customFormat="1" ht="15.75" thickBot="1" x14ac:dyDescent="0.3">
      <c r="D55" s="93"/>
      <c r="E55" s="82"/>
      <c r="F55" s="83">
        <v>203988</v>
      </c>
      <c r="G55" s="84">
        <v>443008</v>
      </c>
      <c r="H55" s="83">
        <v>491544</v>
      </c>
      <c r="I55" s="84">
        <v>775198</v>
      </c>
      <c r="J55" s="98">
        <f>SUM(F53:F54)-F55</f>
        <v>0</v>
      </c>
      <c r="K55" s="98">
        <f>SUM(G53:G54)-G55</f>
        <v>0</v>
      </c>
      <c r="L55" s="98">
        <f>SUM(H53:H54)-H55</f>
        <v>0</v>
      </c>
      <c r="M55" s="98">
        <f>SUM(I53:I54)-I55</f>
        <v>0</v>
      </c>
      <c r="P55"/>
      <c r="Q55"/>
      <c r="R55"/>
      <c r="S55"/>
      <c r="T55"/>
      <c r="U55"/>
      <c r="V55"/>
      <c r="W55"/>
    </row>
    <row r="56" spans="4:23" s="90" customFormat="1" x14ac:dyDescent="0.25">
      <c r="D56" s="71"/>
      <c r="E56" s="73"/>
      <c r="F56" s="73"/>
      <c r="G56" s="73"/>
      <c r="H56" s="69"/>
      <c r="I56" s="70"/>
      <c r="J56" s="98"/>
      <c r="K56" s="98"/>
      <c r="L56" s="98"/>
      <c r="M56" s="98"/>
      <c r="P56"/>
      <c r="Q56"/>
      <c r="R56"/>
      <c r="S56"/>
      <c r="T56"/>
      <c r="U56"/>
      <c r="V56"/>
      <c r="W56"/>
    </row>
    <row r="57" spans="4:23" s="90" customFormat="1" x14ac:dyDescent="0.25">
      <c r="D57" s="71" t="s">
        <v>139</v>
      </c>
      <c r="E57" s="73"/>
      <c r="F57" s="73"/>
      <c r="G57" s="73"/>
      <c r="H57" s="69"/>
      <c r="I57" s="70"/>
      <c r="J57" s="98"/>
      <c r="K57" s="98"/>
      <c r="L57" s="98"/>
      <c r="M57" s="98"/>
      <c r="P57"/>
      <c r="Q57"/>
      <c r="R57"/>
      <c r="S57"/>
      <c r="T57"/>
      <c r="U57"/>
      <c r="V57"/>
      <c r="W57"/>
    </row>
    <row r="58" spans="4:23" s="90" customFormat="1" x14ac:dyDescent="0.25">
      <c r="D58" s="74" t="s">
        <v>18</v>
      </c>
      <c r="E58" s="75"/>
      <c r="F58" s="76">
        <v>255003</v>
      </c>
      <c r="G58" s="77">
        <v>446511</v>
      </c>
      <c r="H58" s="76">
        <v>376281</v>
      </c>
      <c r="I58" s="77">
        <v>1317639</v>
      </c>
      <c r="J58" s="98"/>
      <c r="K58" s="98"/>
      <c r="L58" s="98"/>
      <c r="M58" s="98"/>
      <c r="P58"/>
      <c r="Q58"/>
      <c r="R58"/>
      <c r="S58"/>
      <c r="T58"/>
      <c r="U58"/>
      <c r="V58"/>
      <c r="W58"/>
    </row>
    <row r="59" spans="4:23" s="90" customFormat="1" ht="15.75" thickBot="1" x14ac:dyDescent="0.3">
      <c r="D59" s="81" t="s">
        <v>118</v>
      </c>
      <c r="E59" s="82"/>
      <c r="F59" s="83">
        <v>-39651</v>
      </c>
      <c r="G59" s="84">
        <v>45313</v>
      </c>
      <c r="H59" s="83">
        <v>-33829</v>
      </c>
      <c r="I59" s="84">
        <v>21202</v>
      </c>
      <c r="J59" s="98"/>
      <c r="K59" s="98"/>
      <c r="L59" s="98"/>
      <c r="M59" s="98"/>
      <c r="P59"/>
      <c r="Q59"/>
      <c r="R59"/>
      <c r="S59"/>
      <c r="T59"/>
      <c r="U59"/>
      <c r="V59"/>
      <c r="W59"/>
    </row>
    <row r="60" spans="4:23" s="90" customFormat="1" ht="15.75" thickBot="1" x14ac:dyDescent="0.3">
      <c r="D60" s="101"/>
      <c r="E60" s="86"/>
      <c r="F60" s="87">
        <v>215352</v>
      </c>
      <c r="G60" s="88">
        <v>491824</v>
      </c>
      <c r="H60" s="87">
        <v>342452</v>
      </c>
      <c r="I60" s="88">
        <v>1338841</v>
      </c>
      <c r="J60" s="98">
        <f>SUM(F58:F59)-F60</f>
        <v>0</v>
      </c>
      <c r="K60" s="98">
        <f>SUM(G58:G59)-G60</f>
        <v>0</v>
      </c>
      <c r="L60" s="98">
        <f>SUM(H58:H59)-H60</f>
        <v>0</v>
      </c>
      <c r="M60" s="98">
        <f>SUM(I58:I59)-I60</f>
        <v>0</v>
      </c>
      <c r="P60"/>
      <c r="Q60"/>
      <c r="R60"/>
      <c r="S60"/>
      <c r="T60"/>
      <c r="U60"/>
      <c r="V60"/>
      <c r="W60"/>
    </row>
    <row r="61" spans="4:23" s="90" customFormat="1" ht="15.75" thickTop="1" x14ac:dyDescent="0.25">
      <c r="D61" s="102" t="s">
        <v>140</v>
      </c>
      <c r="E61" s="73"/>
      <c r="F61" s="73"/>
      <c r="G61" s="73"/>
      <c r="H61" s="69"/>
      <c r="I61" s="70"/>
      <c r="J61" s="89"/>
      <c r="K61" s="89"/>
      <c r="L61" s="98"/>
      <c r="M61" s="98"/>
      <c r="P61"/>
      <c r="Q61"/>
      <c r="R61"/>
      <c r="S61"/>
      <c r="T61"/>
      <c r="U61"/>
      <c r="V61"/>
      <c r="W61"/>
    </row>
    <row r="62" spans="4:23" s="90" customFormat="1" ht="15.75" thickBot="1" x14ac:dyDescent="0.3">
      <c r="D62" s="101" t="s">
        <v>21</v>
      </c>
      <c r="E62" s="86"/>
      <c r="F62" s="103">
        <v>0.4</v>
      </c>
      <c r="G62" s="104">
        <v>0.65</v>
      </c>
      <c r="H62" s="103">
        <v>0.86</v>
      </c>
      <c r="I62" s="104">
        <v>1.24</v>
      </c>
      <c r="J62" s="89"/>
      <c r="K62" s="89"/>
      <c r="L62" s="98"/>
      <c r="M62" s="98"/>
      <c r="P62"/>
      <c r="Q62"/>
      <c r="R62"/>
      <c r="S62"/>
      <c r="T62"/>
      <c r="U62"/>
      <c r="V62"/>
      <c r="W62"/>
    </row>
    <row r="63" spans="4:23" ht="15.75" thickTop="1" x14ac:dyDescent="0.25">
      <c r="F63" s="7">
        <f t="shared" ref="F63:G63" si="5">F60-F50</f>
        <v>0</v>
      </c>
      <c r="G63" s="7">
        <f t="shared" si="5"/>
        <v>0</v>
      </c>
      <c r="H63" s="7">
        <f>H60-H50</f>
        <v>0</v>
      </c>
      <c r="I63" s="7">
        <f>I60-I50</f>
        <v>0</v>
      </c>
      <c r="L63" s="6"/>
      <c r="M63" s="6"/>
    </row>
    <row r="64" spans="4:23" x14ac:dyDescent="0.25">
      <c r="F64" s="7">
        <f t="shared" ref="F64:G64" si="6">F55-F31</f>
        <v>0</v>
      </c>
      <c r="G64" s="7">
        <f t="shared" si="6"/>
        <v>0</v>
      </c>
      <c r="H64" s="7">
        <f>H55-H31</f>
        <v>0</v>
      </c>
      <c r="I64" s="7">
        <f>I55-I31</f>
        <v>0</v>
      </c>
      <c r="L64" s="6"/>
      <c r="M64" s="6"/>
    </row>
    <row r="65" spans="4:13" x14ac:dyDescent="0.25">
      <c r="L65" s="6"/>
      <c r="M65" s="6"/>
    </row>
    <row r="66" spans="4:13" x14ac:dyDescent="0.25">
      <c r="L66" s="6"/>
      <c r="M66" s="6"/>
    </row>
    <row r="67" spans="4:13" x14ac:dyDescent="0.25">
      <c r="L67" s="6"/>
      <c r="M67" s="6"/>
    </row>
    <row r="68" spans="4:13" ht="15.75" thickBot="1" x14ac:dyDescent="0.3">
      <c r="D68" s="21" t="s">
        <v>122</v>
      </c>
      <c r="H68" s="22"/>
      <c r="L68" s="6"/>
      <c r="M68" s="6"/>
    </row>
    <row r="69" spans="4:13" x14ac:dyDescent="0.25">
      <c r="D69" s="21"/>
      <c r="H69" s="23" t="s">
        <v>141</v>
      </c>
      <c r="L69" s="6"/>
      <c r="M69" s="6"/>
    </row>
    <row r="70" spans="4:13" x14ac:dyDescent="0.25">
      <c r="D70" s="21" t="s">
        <v>2</v>
      </c>
      <c r="H70" s="24"/>
      <c r="L70" s="6"/>
      <c r="M70" s="6"/>
    </row>
    <row r="71" spans="4:13" x14ac:dyDescent="0.25">
      <c r="D71" s="21"/>
      <c r="H71" s="24"/>
      <c r="L71" s="6"/>
      <c r="M71" s="6"/>
    </row>
    <row r="72" spans="4:13" x14ac:dyDescent="0.25">
      <c r="D72" s="21" t="s">
        <v>2</v>
      </c>
      <c r="H72" s="24"/>
      <c r="L72" s="6"/>
      <c r="M72" s="6"/>
    </row>
    <row r="73" spans="4:13" ht="15.75" thickBot="1" x14ac:dyDescent="0.3">
      <c r="D73" s="21" t="s">
        <v>123</v>
      </c>
      <c r="H73" s="22"/>
      <c r="L73" s="6"/>
      <c r="M73" s="6"/>
    </row>
    <row r="74" spans="4:13" x14ac:dyDescent="0.25">
      <c r="D74" s="21"/>
      <c r="H74" s="23" t="s">
        <v>124</v>
      </c>
      <c r="L74" s="6"/>
      <c r="M74" s="6"/>
    </row>
    <row r="75" spans="4:13" x14ac:dyDescent="0.25">
      <c r="L75" s="6"/>
      <c r="M75" s="6"/>
    </row>
    <row r="76" spans="4:13" x14ac:dyDescent="0.25">
      <c r="L76" s="6"/>
      <c r="M76" s="6"/>
    </row>
    <row r="77" spans="4:13" x14ac:dyDescent="0.25">
      <c r="L77" s="6"/>
      <c r="M77" s="6"/>
    </row>
    <row r="78" spans="4:13" x14ac:dyDescent="0.25">
      <c r="L78" s="6"/>
      <c r="M78" s="6"/>
    </row>
    <row r="79" spans="4:13" x14ac:dyDescent="0.25">
      <c r="L79" s="6"/>
      <c r="M79" s="6"/>
    </row>
    <row r="80" spans="4:13" x14ac:dyDescent="0.25">
      <c r="L80" s="6"/>
      <c r="M80" s="6"/>
    </row>
    <row r="81" spans="12:13" x14ac:dyDescent="0.25">
      <c r="L81" s="6"/>
      <c r="M81" s="6"/>
    </row>
    <row r="82" spans="12:13" x14ac:dyDescent="0.25">
      <c r="L82" s="6"/>
      <c r="M82" s="6"/>
    </row>
    <row r="83" spans="12:13" x14ac:dyDescent="0.25">
      <c r="L83" s="6"/>
      <c r="M83" s="6"/>
    </row>
    <row r="84" spans="12:13" x14ac:dyDescent="0.25">
      <c r="L84" s="6"/>
      <c r="M84" s="6"/>
    </row>
    <row r="85" spans="12:13" x14ac:dyDescent="0.25">
      <c r="L85" s="6"/>
      <c r="M85" s="6"/>
    </row>
    <row r="86" spans="12:13" x14ac:dyDescent="0.25">
      <c r="L86" s="6"/>
      <c r="M86" s="6"/>
    </row>
    <row r="87" spans="12:13" x14ac:dyDescent="0.25">
      <c r="L87" s="6"/>
      <c r="M87" s="6"/>
    </row>
    <row r="88" spans="12:13" x14ac:dyDescent="0.25">
      <c r="L88" s="6"/>
      <c r="M88" s="6"/>
    </row>
    <row r="89" spans="12:13" x14ac:dyDescent="0.25">
      <c r="L89" s="6"/>
      <c r="M89" s="6"/>
    </row>
    <row r="90" spans="12:13" x14ac:dyDescent="0.25">
      <c r="L90" s="6"/>
      <c r="M90" s="6"/>
    </row>
    <row r="91" spans="12:13" x14ac:dyDescent="0.25">
      <c r="L91" s="6"/>
      <c r="M91" s="6"/>
    </row>
    <row r="92" spans="12:13" x14ac:dyDescent="0.25">
      <c r="L92" s="6"/>
      <c r="M92" s="6"/>
    </row>
    <row r="93" spans="12:13" x14ac:dyDescent="0.25">
      <c r="L93" s="6"/>
      <c r="M93" s="6"/>
    </row>
    <row r="94" spans="12:13" x14ac:dyDescent="0.25">
      <c r="L94" s="6"/>
      <c r="M94" s="6"/>
    </row>
    <row r="95" spans="12:13" x14ac:dyDescent="0.25">
      <c r="L95" s="6"/>
      <c r="M95" s="6"/>
    </row>
    <row r="96" spans="12:13" x14ac:dyDescent="0.25">
      <c r="L96" s="6"/>
      <c r="M96" s="6"/>
    </row>
    <row r="97" spans="12:13" x14ac:dyDescent="0.25">
      <c r="L97" s="6"/>
      <c r="M97" s="6"/>
    </row>
    <row r="98" spans="12:13" x14ac:dyDescent="0.25">
      <c r="L98" s="6"/>
      <c r="M98" s="6"/>
    </row>
    <row r="99" spans="12:13" x14ac:dyDescent="0.25">
      <c r="L99" s="6"/>
      <c r="M99" s="6"/>
    </row>
    <row r="100" spans="12:13" x14ac:dyDescent="0.25">
      <c r="L100" s="6"/>
      <c r="M100" s="6"/>
    </row>
    <row r="101" spans="12:13" x14ac:dyDescent="0.25">
      <c r="L101" s="6"/>
      <c r="M101" s="6"/>
    </row>
    <row r="102" spans="12:13" x14ac:dyDescent="0.25">
      <c r="L102" s="6"/>
      <c r="M102" s="6"/>
    </row>
    <row r="103" spans="12:13" x14ac:dyDescent="0.25">
      <c r="L103" s="6"/>
      <c r="M103" s="6"/>
    </row>
    <row r="104" spans="12:13" x14ac:dyDescent="0.25">
      <c r="L104" s="6"/>
      <c r="M104" s="6"/>
    </row>
    <row r="105" spans="12:13" x14ac:dyDescent="0.25">
      <c r="L105" s="6"/>
      <c r="M105" s="6"/>
    </row>
    <row r="106" spans="12:13" x14ac:dyDescent="0.25">
      <c r="L106" s="6"/>
      <c r="M106" s="6"/>
    </row>
    <row r="107" spans="12:13" x14ac:dyDescent="0.25">
      <c r="L107" s="6"/>
      <c r="M107" s="6"/>
    </row>
    <row r="108" spans="12:13" x14ac:dyDescent="0.25">
      <c r="L108" s="6"/>
      <c r="M108" s="6"/>
    </row>
    <row r="109" spans="12:13" x14ac:dyDescent="0.25">
      <c r="L109" s="6"/>
      <c r="M109" s="6"/>
    </row>
    <row r="110" spans="12:13" x14ac:dyDescent="0.25">
      <c r="L110" s="6"/>
      <c r="M110" s="6"/>
    </row>
    <row r="111" spans="12:13" x14ac:dyDescent="0.25">
      <c r="L111" s="6"/>
      <c r="M111" s="6"/>
    </row>
    <row r="112" spans="12:13" x14ac:dyDescent="0.25">
      <c r="L112" s="6"/>
      <c r="M112" s="6"/>
    </row>
    <row r="113" spans="12:13" x14ac:dyDescent="0.25">
      <c r="L113" s="6"/>
      <c r="M113" s="6"/>
    </row>
    <row r="114" spans="12:13" x14ac:dyDescent="0.25">
      <c r="L114" s="6"/>
      <c r="M114" s="6"/>
    </row>
    <row r="115" spans="12:13" x14ac:dyDescent="0.25">
      <c r="L115" s="6"/>
      <c r="M115" s="6"/>
    </row>
    <row r="116" spans="12:13" x14ac:dyDescent="0.25">
      <c r="L116" s="6"/>
      <c r="M116" s="6"/>
    </row>
    <row r="117" spans="12:13" x14ac:dyDescent="0.25">
      <c r="L117" s="6"/>
      <c r="M117" s="6"/>
    </row>
    <row r="118" spans="12:13" x14ac:dyDescent="0.25">
      <c r="L118" s="6"/>
      <c r="M118" s="6"/>
    </row>
    <row r="119" spans="12:13" x14ac:dyDescent="0.25">
      <c r="L119" s="6"/>
      <c r="M119" s="6"/>
    </row>
    <row r="120" spans="12:13" x14ac:dyDescent="0.25">
      <c r="L120" s="6"/>
      <c r="M120" s="6"/>
    </row>
    <row r="121" spans="12:13" x14ac:dyDescent="0.25">
      <c r="L121" s="6"/>
      <c r="M121" s="6"/>
    </row>
    <row r="122" spans="12:13" x14ac:dyDescent="0.25">
      <c r="L122" s="6"/>
      <c r="M122" s="6"/>
    </row>
    <row r="123" spans="12:13" x14ac:dyDescent="0.25">
      <c r="L123" s="6"/>
      <c r="M123" s="6"/>
    </row>
    <row r="124" spans="12:13" x14ac:dyDescent="0.25">
      <c r="L124" s="6"/>
      <c r="M124" s="6"/>
    </row>
    <row r="125" spans="12:13" x14ac:dyDescent="0.25">
      <c r="L125" s="6"/>
      <c r="M125" s="6"/>
    </row>
    <row r="126" spans="12:13" x14ac:dyDescent="0.25">
      <c r="L126" s="6"/>
      <c r="M126" s="6"/>
    </row>
    <row r="127" spans="12:13" x14ac:dyDescent="0.25">
      <c r="L127" s="6"/>
      <c r="M127" s="6"/>
    </row>
    <row r="128" spans="12:13" x14ac:dyDescent="0.25">
      <c r="L128" s="6"/>
      <c r="M128" s="6"/>
    </row>
    <row r="129" spans="12:13" x14ac:dyDescent="0.25">
      <c r="L129" s="6"/>
      <c r="M129" s="6"/>
    </row>
    <row r="130" spans="12:13" x14ac:dyDescent="0.25">
      <c r="L130" s="6"/>
      <c r="M130" s="6"/>
    </row>
    <row r="131" spans="12:13" x14ac:dyDescent="0.25">
      <c r="L131" s="6"/>
      <c r="M131" s="6"/>
    </row>
    <row r="132" spans="12:13" x14ac:dyDescent="0.25">
      <c r="L132" s="6"/>
      <c r="M132" s="6"/>
    </row>
    <row r="133" spans="12:13" x14ac:dyDescent="0.25">
      <c r="L133" s="6"/>
      <c r="M133" s="6"/>
    </row>
    <row r="134" spans="12:13" x14ac:dyDescent="0.25">
      <c r="L134" s="6"/>
      <c r="M134" s="6"/>
    </row>
    <row r="135" spans="12:13" x14ac:dyDescent="0.25">
      <c r="L135" s="6"/>
      <c r="M135" s="6"/>
    </row>
    <row r="136" spans="12:13" x14ac:dyDescent="0.25">
      <c r="L136" s="6"/>
      <c r="M136" s="6"/>
    </row>
    <row r="137" spans="12:13" x14ac:dyDescent="0.25">
      <c r="L137" s="6"/>
      <c r="M137" s="6"/>
    </row>
    <row r="138" spans="12:13" x14ac:dyDescent="0.25">
      <c r="L138" s="6"/>
      <c r="M138" s="6"/>
    </row>
    <row r="139" spans="12:13" x14ac:dyDescent="0.25">
      <c r="L139" s="6"/>
      <c r="M139" s="6"/>
    </row>
    <row r="140" spans="12:13" x14ac:dyDescent="0.25">
      <c r="L140" s="6"/>
      <c r="M140" s="6"/>
    </row>
    <row r="141" spans="12:13" x14ac:dyDescent="0.25">
      <c r="L141" s="6"/>
      <c r="M141" s="6"/>
    </row>
  </sheetData>
  <mergeCells count="8">
    <mergeCell ref="H6:I6"/>
    <mergeCell ref="H5:I5"/>
    <mergeCell ref="H34:I34"/>
    <mergeCell ref="F34:G34"/>
    <mergeCell ref="D35:D36"/>
    <mergeCell ref="E35:E36"/>
    <mergeCell ref="F5:G5"/>
    <mergeCell ref="F6:G6"/>
  </mergeCells>
  <pageMargins left="0.7" right="0.7" top="0.75" bottom="0.75" header="0.3" footer="0.3"/>
  <pageSetup paperSize="9" orientation="portrait" r:id="rId1"/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1:R90"/>
  <sheetViews>
    <sheetView tabSelected="1" zoomScale="80" zoomScaleNormal="80" workbookViewId="0">
      <selection activeCell="I26" sqref="I26"/>
    </sheetView>
  </sheetViews>
  <sheetFormatPr defaultRowHeight="15" x14ac:dyDescent="0.25"/>
  <cols>
    <col min="4" max="4" width="61.140625" customWidth="1"/>
    <col min="6" max="6" width="17.5703125" customWidth="1"/>
    <col min="7" max="7" width="16.28515625" customWidth="1"/>
    <col min="8" max="9" width="11.85546875" style="7" customWidth="1"/>
    <col min="16" max="16" width="13.5703125" bestFit="1" customWidth="1"/>
    <col min="17" max="17" width="12" bestFit="1" customWidth="1"/>
  </cols>
  <sheetData>
    <row r="1" spans="4:18" ht="15.75" x14ac:dyDescent="0.25">
      <c r="D1" s="3" t="s">
        <v>125</v>
      </c>
    </row>
    <row r="2" spans="4:18" ht="15.75" x14ac:dyDescent="0.25">
      <c r="D2" s="3" t="s">
        <v>116</v>
      </c>
    </row>
    <row r="5" spans="4:18" ht="15" customHeight="1" x14ac:dyDescent="0.25">
      <c r="D5" s="179"/>
      <c r="E5" s="180"/>
      <c r="F5" s="185" t="s">
        <v>178</v>
      </c>
      <c r="G5" s="185"/>
    </row>
    <row r="6" spans="4:18" ht="15.75" thickBot="1" x14ac:dyDescent="0.3">
      <c r="D6" s="179"/>
      <c r="E6" s="180"/>
      <c r="F6" s="181" t="s">
        <v>167</v>
      </c>
      <c r="G6" s="181"/>
    </row>
    <row r="7" spans="4:18" x14ac:dyDescent="0.25">
      <c r="D7" s="179" t="s">
        <v>0</v>
      </c>
      <c r="E7" s="183" t="s">
        <v>1</v>
      </c>
      <c r="F7" s="117">
        <v>2023</v>
      </c>
      <c r="G7" s="126">
        <v>2022</v>
      </c>
    </row>
    <row r="8" spans="4:18" x14ac:dyDescent="0.25">
      <c r="D8" s="179"/>
      <c r="E8" s="183"/>
      <c r="F8" s="117" t="s">
        <v>130</v>
      </c>
      <c r="G8" s="110" t="s">
        <v>131</v>
      </c>
    </row>
    <row r="9" spans="4:18" ht="15.75" thickBot="1" x14ac:dyDescent="0.3">
      <c r="D9" s="182"/>
      <c r="E9" s="184"/>
      <c r="F9" s="1"/>
      <c r="G9" s="10"/>
    </row>
    <row r="10" spans="4:18" x14ac:dyDescent="0.25">
      <c r="D10" s="26" t="s">
        <v>2</v>
      </c>
      <c r="E10" s="14"/>
      <c r="F10" s="9"/>
      <c r="G10" s="9"/>
    </row>
    <row r="11" spans="4:18" x14ac:dyDescent="0.25">
      <c r="D11" s="8" t="s">
        <v>68</v>
      </c>
      <c r="E11" s="28"/>
      <c r="F11" s="9"/>
      <c r="G11" s="9"/>
    </row>
    <row r="12" spans="4:18" x14ac:dyDescent="0.25">
      <c r="D12" s="151" t="s">
        <v>105</v>
      </c>
      <c r="E12" s="152"/>
      <c r="F12" s="149">
        <v>648739</v>
      </c>
      <c r="G12" s="150">
        <v>986869</v>
      </c>
    </row>
    <row r="13" spans="4:18" x14ac:dyDescent="0.25">
      <c r="D13" s="8"/>
      <c r="E13" s="15"/>
      <c r="F13" s="15"/>
      <c r="G13" s="15"/>
    </row>
    <row r="14" spans="4:18" s="90" customFormat="1" x14ac:dyDescent="0.25">
      <c r="D14" s="108" t="s">
        <v>69</v>
      </c>
      <c r="E14" s="111"/>
      <c r="F14" s="111"/>
      <c r="G14" s="111"/>
      <c r="H14" s="89"/>
      <c r="I14" s="89"/>
      <c r="O14"/>
      <c r="P14"/>
      <c r="Q14"/>
      <c r="R14"/>
    </row>
    <row r="15" spans="4:18" s="90" customFormat="1" x14ac:dyDescent="0.25">
      <c r="D15" s="111" t="s">
        <v>12</v>
      </c>
      <c r="E15" s="109"/>
      <c r="F15" s="136">
        <v>295894</v>
      </c>
      <c r="G15" s="137">
        <v>260375</v>
      </c>
      <c r="H15" s="89"/>
      <c r="I15" s="89"/>
      <c r="O15"/>
      <c r="P15"/>
      <c r="Q15"/>
      <c r="R15"/>
    </row>
    <row r="16" spans="4:18" s="90" customFormat="1" x14ac:dyDescent="0.25">
      <c r="D16" s="111" t="s">
        <v>179</v>
      </c>
      <c r="E16" s="109">
        <v>12</v>
      </c>
      <c r="F16" s="136">
        <v>139275</v>
      </c>
      <c r="G16" s="111">
        <v>-630</v>
      </c>
      <c r="H16" s="89"/>
      <c r="I16" s="89"/>
      <c r="O16"/>
      <c r="P16"/>
      <c r="Q16"/>
      <c r="R16"/>
    </row>
    <row r="17" spans="4:18" s="90" customFormat="1" x14ac:dyDescent="0.25">
      <c r="D17" s="111" t="s">
        <v>117</v>
      </c>
      <c r="E17" s="109">
        <v>8</v>
      </c>
      <c r="F17" s="108">
        <v>453</v>
      </c>
      <c r="G17" s="137">
        <v>78908</v>
      </c>
      <c r="H17" s="89"/>
      <c r="I17" s="89"/>
      <c r="O17"/>
      <c r="P17"/>
      <c r="Q17"/>
      <c r="R17"/>
    </row>
    <row r="18" spans="4:18" s="90" customFormat="1" x14ac:dyDescent="0.25">
      <c r="D18" s="111" t="s">
        <v>5</v>
      </c>
      <c r="E18" s="109">
        <v>13</v>
      </c>
      <c r="F18" s="136">
        <v>-75048</v>
      </c>
      <c r="G18" s="137">
        <v>-54288</v>
      </c>
      <c r="H18" s="89"/>
      <c r="I18" s="89"/>
      <c r="O18"/>
      <c r="P18"/>
      <c r="Q18"/>
      <c r="R18"/>
    </row>
    <row r="19" spans="4:18" x14ac:dyDescent="0.25">
      <c r="D19" s="111" t="s">
        <v>15</v>
      </c>
      <c r="E19" s="109">
        <v>13</v>
      </c>
      <c r="F19" s="136">
        <v>156500</v>
      </c>
      <c r="G19" s="137">
        <v>156099</v>
      </c>
    </row>
    <row r="20" spans="4:18" x14ac:dyDescent="0.25">
      <c r="D20" s="111" t="s">
        <v>4</v>
      </c>
      <c r="E20" s="109">
        <v>6</v>
      </c>
      <c r="F20" s="136">
        <v>-399719</v>
      </c>
      <c r="G20" s="137">
        <v>-546245</v>
      </c>
    </row>
    <row r="21" spans="4:18" x14ac:dyDescent="0.25">
      <c r="D21" s="111" t="s">
        <v>70</v>
      </c>
      <c r="E21" s="109"/>
      <c r="F21" s="136">
        <v>-16788</v>
      </c>
      <c r="G21" s="137">
        <v>20193</v>
      </c>
    </row>
    <row r="22" spans="4:18" x14ac:dyDescent="0.25">
      <c r="D22" s="111" t="s">
        <v>147</v>
      </c>
      <c r="E22" s="109"/>
      <c r="F22" s="136">
        <v>-20802</v>
      </c>
      <c r="G22" s="137">
        <v>61439</v>
      </c>
    </row>
    <row r="23" spans="4:18" x14ac:dyDescent="0.25">
      <c r="D23" s="111" t="s">
        <v>148</v>
      </c>
      <c r="E23" s="109"/>
      <c r="F23" s="136">
        <v>5213</v>
      </c>
      <c r="G23" s="137">
        <v>8976</v>
      </c>
    </row>
    <row r="24" spans="4:18" x14ac:dyDescent="0.25">
      <c r="D24" s="111" t="s">
        <v>149</v>
      </c>
      <c r="E24" s="109"/>
      <c r="F24" s="108">
        <v>-135</v>
      </c>
      <c r="G24" s="111">
        <v>793</v>
      </c>
    </row>
    <row r="25" spans="4:18" ht="15.75" thickBot="1" x14ac:dyDescent="0.3">
      <c r="D25" s="113" t="s">
        <v>71</v>
      </c>
      <c r="E25" s="114"/>
      <c r="F25" s="138">
        <v>3215</v>
      </c>
      <c r="G25" s="139">
        <v>2844</v>
      </c>
    </row>
    <row r="26" spans="4:18" x14ac:dyDescent="0.25">
      <c r="D26" s="108" t="s">
        <v>72</v>
      </c>
      <c r="E26" s="132"/>
      <c r="F26" s="136">
        <v>736797</v>
      </c>
      <c r="G26" s="137">
        <v>975333</v>
      </c>
      <c r="H26" s="7">
        <f>SUM(F12:F25)-F26</f>
        <v>0</v>
      </c>
      <c r="I26" s="7">
        <f>SUM(G12:G25)-G26</f>
        <v>0</v>
      </c>
    </row>
    <row r="27" spans="4:18" x14ac:dyDescent="0.25">
      <c r="D27" s="8" t="s">
        <v>2</v>
      </c>
      <c r="E27" s="28"/>
      <c r="F27" s="32"/>
      <c r="G27" s="9"/>
    </row>
    <row r="28" spans="4:18" x14ac:dyDescent="0.25">
      <c r="D28" s="111" t="s">
        <v>73</v>
      </c>
      <c r="E28" s="109"/>
      <c r="F28" s="136">
        <v>-17294</v>
      </c>
      <c r="G28" s="137">
        <v>5456</v>
      </c>
    </row>
    <row r="29" spans="4:18" x14ac:dyDescent="0.25">
      <c r="D29" s="111" t="s">
        <v>74</v>
      </c>
      <c r="E29" s="109"/>
      <c r="F29" s="136">
        <v>-42890</v>
      </c>
      <c r="G29" s="137">
        <v>-121785</v>
      </c>
    </row>
    <row r="30" spans="4:18" x14ac:dyDescent="0.25">
      <c r="D30" s="111" t="s">
        <v>110</v>
      </c>
      <c r="E30" s="109"/>
      <c r="F30" s="136">
        <v>-158560</v>
      </c>
      <c r="G30" s="137">
        <v>-375645</v>
      </c>
    </row>
    <row r="31" spans="4:18" x14ac:dyDescent="0.25">
      <c r="D31" s="111" t="s">
        <v>75</v>
      </c>
      <c r="E31" s="109"/>
      <c r="F31" s="136">
        <v>97793</v>
      </c>
      <c r="G31" s="137">
        <v>261251</v>
      </c>
    </row>
    <row r="32" spans="4:18" ht="15.75" thickBot="1" x14ac:dyDescent="0.3">
      <c r="D32" s="113" t="s">
        <v>76</v>
      </c>
      <c r="E32" s="114"/>
      <c r="F32" s="138">
        <v>-54004</v>
      </c>
      <c r="G32" s="139">
        <v>41657</v>
      </c>
    </row>
    <row r="33" spans="4:9" x14ac:dyDescent="0.25">
      <c r="D33" s="108" t="s">
        <v>150</v>
      </c>
      <c r="E33" s="109"/>
      <c r="F33" s="136">
        <v>561842</v>
      </c>
      <c r="G33" s="137">
        <v>786267</v>
      </c>
      <c r="H33" s="7">
        <f>SUM(F26:F32)-F33</f>
        <v>0</v>
      </c>
      <c r="I33" s="7">
        <f>SUM(G26:G32)-G33</f>
        <v>0</v>
      </c>
    </row>
    <row r="34" spans="4:9" x14ac:dyDescent="0.25">
      <c r="D34" s="8" t="s">
        <v>2</v>
      </c>
      <c r="E34" s="31"/>
      <c r="F34" s="32"/>
      <c r="G34" s="9"/>
    </row>
    <row r="35" spans="4:9" x14ac:dyDescent="0.25">
      <c r="D35" s="111" t="s">
        <v>111</v>
      </c>
      <c r="E35" s="109">
        <v>17</v>
      </c>
      <c r="F35" s="136">
        <v>174464</v>
      </c>
      <c r="G35" s="137">
        <v>123038</v>
      </c>
    </row>
    <row r="36" spans="4:9" x14ac:dyDescent="0.25">
      <c r="D36" s="111" t="s">
        <v>77</v>
      </c>
      <c r="E36" s="109"/>
      <c r="F36" s="136">
        <v>-101933</v>
      </c>
      <c r="G36" s="137">
        <v>-55378</v>
      </c>
    </row>
    <row r="37" spans="4:9" x14ac:dyDescent="0.25">
      <c r="D37" s="111" t="s">
        <v>78</v>
      </c>
      <c r="E37" s="109"/>
      <c r="F37" s="136">
        <v>63623</v>
      </c>
      <c r="G37" s="137">
        <v>17997</v>
      </c>
    </row>
    <row r="38" spans="4:9" ht="15.75" thickBot="1" x14ac:dyDescent="0.3">
      <c r="D38" s="113" t="s">
        <v>79</v>
      </c>
      <c r="E38" s="114" t="s">
        <v>180</v>
      </c>
      <c r="F38" s="138">
        <v>-126403</v>
      </c>
      <c r="G38" s="139">
        <v>-110443</v>
      </c>
    </row>
    <row r="39" spans="4:9" ht="15.75" thickBot="1" x14ac:dyDescent="0.3">
      <c r="D39" s="120" t="s">
        <v>96</v>
      </c>
      <c r="E39" s="114"/>
      <c r="F39" s="138">
        <v>571593</v>
      </c>
      <c r="G39" s="139">
        <v>761481</v>
      </c>
      <c r="H39" s="7">
        <f>SUM(F33:F38)-F39</f>
        <v>0</v>
      </c>
      <c r="I39" s="7">
        <f>SUM(G33:G38)-G39</f>
        <v>0</v>
      </c>
    </row>
    <row r="43" spans="4:9" ht="15" customHeight="1" x14ac:dyDescent="0.25">
      <c r="D43" s="179"/>
      <c r="E43" s="183"/>
      <c r="F43" s="185" t="s">
        <v>178</v>
      </c>
      <c r="G43" s="185"/>
    </row>
    <row r="44" spans="4:9" ht="15.75" thickBot="1" x14ac:dyDescent="0.3">
      <c r="D44" s="179"/>
      <c r="E44" s="183"/>
      <c r="F44" s="181" t="s">
        <v>167</v>
      </c>
      <c r="G44" s="181"/>
    </row>
    <row r="45" spans="4:9" x14ac:dyDescent="0.25">
      <c r="D45" s="179" t="s">
        <v>0</v>
      </c>
      <c r="E45" s="183" t="s">
        <v>1</v>
      </c>
      <c r="F45" s="117">
        <v>2023</v>
      </c>
      <c r="G45" s="110">
        <v>2022</v>
      </c>
    </row>
    <row r="46" spans="4:9" x14ac:dyDescent="0.25">
      <c r="D46" s="179"/>
      <c r="E46" s="183"/>
      <c r="F46" s="117" t="s">
        <v>130</v>
      </c>
      <c r="G46" s="110" t="s">
        <v>130</v>
      </c>
    </row>
    <row r="47" spans="4:9" ht="15.75" thickBot="1" x14ac:dyDescent="0.3">
      <c r="D47" s="182"/>
      <c r="E47" s="184"/>
      <c r="F47" s="105"/>
      <c r="G47" s="119" t="s">
        <v>115</v>
      </c>
    </row>
    <row r="48" spans="4:9" x14ac:dyDescent="0.25">
      <c r="D48" s="26" t="s">
        <v>2</v>
      </c>
      <c r="E48" s="28"/>
      <c r="F48" s="32"/>
      <c r="G48" s="9"/>
    </row>
    <row r="49" spans="4:18" x14ac:dyDescent="0.25">
      <c r="D49" s="108" t="s">
        <v>80</v>
      </c>
      <c r="E49" s="109"/>
      <c r="F49" s="117"/>
      <c r="G49" s="110"/>
    </row>
    <row r="50" spans="4:18" s="90" customFormat="1" x14ac:dyDescent="0.25">
      <c r="D50" s="111" t="s">
        <v>106</v>
      </c>
      <c r="E50" s="109"/>
      <c r="F50" s="54">
        <v>-920765</v>
      </c>
      <c r="G50" s="56">
        <v>-620949</v>
      </c>
      <c r="H50" s="89"/>
      <c r="I50" s="89"/>
      <c r="O50"/>
      <c r="P50"/>
      <c r="Q50"/>
      <c r="R50"/>
    </row>
    <row r="51" spans="4:18" s="90" customFormat="1" x14ac:dyDescent="0.25">
      <c r="D51" s="111" t="s">
        <v>107</v>
      </c>
      <c r="E51" s="109"/>
      <c r="F51" s="54">
        <v>1476515</v>
      </c>
      <c r="G51" s="56">
        <v>454519</v>
      </c>
      <c r="H51" s="89"/>
      <c r="I51" s="89"/>
      <c r="O51"/>
      <c r="P51"/>
      <c r="Q51"/>
      <c r="R51"/>
    </row>
    <row r="52" spans="4:18" s="90" customFormat="1" x14ac:dyDescent="0.25">
      <c r="D52" s="111" t="s">
        <v>97</v>
      </c>
      <c r="E52" s="109"/>
      <c r="F52" s="54">
        <v>-354116</v>
      </c>
      <c r="G52" s="56">
        <v>-190691</v>
      </c>
      <c r="H52" s="89"/>
      <c r="I52" s="89"/>
      <c r="O52"/>
      <c r="P52"/>
      <c r="Q52"/>
      <c r="R52"/>
    </row>
    <row r="53" spans="4:18" s="90" customFormat="1" x14ac:dyDescent="0.25">
      <c r="D53" s="111" t="s">
        <v>98</v>
      </c>
      <c r="E53" s="109"/>
      <c r="F53" s="54">
        <v>1474</v>
      </c>
      <c r="G53" s="56">
        <v>1382</v>
      </c>
      <c r="H53" s="89"/>
      <c r="I53" s="89"/>
      <c r="O53"/>
      <c r="P53"/>
      <c r="Q53"/>
      <c r="R53"/>
    </row>
    <row r="54" spans="4:18" s="90" customFormat="1" x14ac:dyDescent="0.25">
      <c r="D54" s="111" t="s">
        <v>99</v>
      </c>
      <c r="E54" s="109">
        <v>17</v>
      </c>
      <c r="F54" s="54">
        <v>-11050</v>
      </c>
      <c r="G54" s="56">
        <v>-67</v>
      </c>
      <c r="H54" s="89"/>
      <c r="I54" s="89"/>
      <c r="O54"/>
      <c r="P54"/>
      <c r="Q54"/>
      <c r="R54"/>
    </row>
    <row r="55" spans="4:18" s="90" customFormat="1" x14ac:dyDescent="0.25">
      <c r="D55" s="111" t="s">
        <v>181</v>
      </c>
      <c r="E55" s="109">
        <v>25</v>
      </c>
      <c r="F55" s="54">
        <v>-163770</v>
      </c>
      <c r="G55" s="56" t="s">
        <v>104</v>
      </c>
      <c r="H55" s="89"/>
      <c r="I55" s="89"/>
      <c r="O55"/>
      <c r="P55"/>
      <c r="Q55"/>
      <c r="R55"/>
    </row>
    <row r="56" spans="4:18" x14ac:dyDescent="0.25">
      <c r="D56" s="140" t="s">
        <v>81</v>
      </c>
      <c r="E56" s="109"/>
      <c r="F56" s="54">
        <v>-1999</v>
      </c>
      <c r="G56" s="56">
        <v>-33156</v>
      </c>
    </row>
    <row r="57" spans="4:18" x14ac:dyDescent="0.25">
      <c r="D57" s="140" t="s">
        <v>182</v>
      </c>
      <c r="E57" s="109"/>
      <c r="F57" s="54">
        <v>13600</v>
      </c>
      <c r="G57" s="56">
        <v>12958</v>
      </c>
    </row>
    <row r="58" spans="4:18" x14ac:dyDescent="0.25">
      <c r="D58" s="140" t="s">
        <v>151</v>
      </c>
      <c r="E58" s="109">
        <v>25</v>
      </c>
      <c r="F58" s="54">
        <v>335047</v>
      </c>
      <c r="G58" s="56" t="s">
        <v>104</v>
      </c>
    </row>
    <row r="59" spans="4:18" x14ac:dyDescent="0.25">
      <c r="D59" s="140" t="s">
        <v>120</v>
      </c>
      <c r="E59" s="109">
        <v>25</v>
      </c>
      <c r="F59" s="54">
        <v>-270047</v>
      </c>
      <c r="G59" s="56" t="s">
        <v>104</v>
      </c>
    </row>
    <row r="60" spans="4:18" ht="15.75" thickBot="1" x14ac:dyDescent="0.3">
      <c r="D60" s="140" t="s">
        <v>89</v>
      </c>
      <c r="E60" s="109"/>
      <c r="F60" s="54">
        <v>920</v>
      </c>
      <c r="G60" s="56">
        <v>-794</v>
      </c>
    </row>
    <row r="61" spans="4:18" ht="15.75" thickBot="1" x14ac:dyDescent="0.3">
      <c r="D61" s="141" t="s">
        <v>82</v>
      </c>
      <c r="E61" s="142"/>
      <c r="F61" s="147">
        <v>105809</v>
      </c>
      <c r="G61" s="148">
        <v>-376798</v>
      </c>
      <c r="H61" s="7">
        <f>SUM(F50:F60)-F61</f>
        <v>0</v>
      </c>
      <c r="I61" s="7">
        <f>SUM(G50:G60)-G61</f>
        <v>0</v>
      </c>
    </row>
    <row r="62" spans="4:18" x14ac:dyDescent="0.25">
      <c r="D62" s="8"/>
      <c r="E62" s="31"/>
      <c r="F62" s="32"/>
      <c r="G62" s="9"/>
    </row>
    <row r="63" spans="4:18" x14ac:dyDescent="0.25">
      <c r="D63" s="108" t="s">
        <v>83</v>
      </c>
      <c r="E63" s="109"/>
      <c r="F63" s="108"/>
      <c r="G63" s="111"/>
    </row>
    <row r="64" spans="4:18" x14ac:dyDescent="0.25">
      <c r="D64" s="111" t="s">
        <v>112</v>
      </c>
      <c r="E64" s="109">
        <v>20</v>
      </c>
      <c r="F64" s="136">
        <v>287072</v>
      </c>
      <c r="G64" s="137">
        <v>108460</v>
      </c>
    </row>
    <row r="65" spans="4:9" x14ac:dyDescent="0.25">
      <c r="D65" s="111" t="s">
        <v>84</v>
      </c>
      <c r="E65" s="109">
        <v>20</v>
      </c>
      <c r="F65" s="136">
        <v>-323473</v>
      </c>
      <c r="G65" s="137">
        <v>-75088</v>
      </c>
    </row>
    <row r="66" spans="4:9" x14ac:dyDescent="0.25">
      <c r="D66" s="111" t="s">
        <v>183</v>
      </c>
      <c r="E66" s="109">
        <v>25</v>
      </c>
      <c r="F66" s="136">
        <v>-300002</v>
      </c>
      <c r="G66" s="137">
        <v>-199997</v>
      </c>
    </row>
    <row r="67" spans="4:9" x14ac:dyDescent="0.25">
      <c r="D67" s="111" t="s">
        <v>103</v>
      </c>
      <c r="E67" s="109"/>
      <c r="F67" s="136">
        <v>-1515</v>
      </c>
      <c r="G67" s="137">
        <v>-1003</v>
      </c>
    </row>
    <row r="68" spans="4:9" x14ac:dyDescent="0.25">
      <c r="D68" s="111" t="s">
        <v>152</v>
      </c>
      <c r="E68" s="109"/>
      <c r="F68" s="108">
        <v>-153</v>
      </c>
      <c r="G68" s="137">
        <v>-1762</v>
      </c>
    </row>
    <row r="69" spans="4:9" x14ac:dyDescent="0.25">
      <c r="D69" s="111" t="s">
        <v>184</v>
      </c>
      <c r="E69" s="109"/>
      <c r="F69" s="108" t="s">
        <v>104</v>
      </c>
      <c r="G69" s="137">
        <v>3742</v>
      </c>
    </row>
    <row r="70" spans="4:9" x14ac:dyDescent="0.25">
      <c r="D70" s="111" t="s">
        <v>185</v>
      </c>
      <c r="E70" s="109">
        <v>25</v>
      </c>
      <c r="F70" s="136">
        <v>-8962</v>
      </c>
      <c r="G70" s="111" t="s">
        <v>104</v>
      </c>
    </row>
    <row r="71" spans="4:9" ht="15.75" thickBot="1" x14ac:dyDescent="0.3">
      <c r="D71" s="111" t="s">
        <v>153</v>
      </c>
      <c r="E71" s="109">
        <v>21</v>
      </c>
      <c r="F71" s="136">
        <v>-11903</v>
      </c>
      <c r="G71" s="137">
        <v>-9839</v>
      </c>
    </row>
    <row r="72" spans="4:9" ht="15.75" thickBot="1" x14ac:dyDescent="0.3">
      <c r="D72" s="133" t="s">
        <v>154</v>
      </c>
      <c r="E72" s="125"/>
      <c r="F72" s="134">
        <v>-358936</v>
      </c>
      <c r="G72" s="135">
        <v>-175487</v>
      </c>
      <c r="H72" s="7">
        <f>SUM(F64:F71)-F72</f>
        <v>0</v>
      </c>
      <c r="I72" s="7">
        <f>SUM(G64:G71)-G72</f>
        <v>0</v>
      </c>
    </row>
    <row r="73" spans="4:9" x14ac:dyDescent="0.25">
      <c r="D73" s="2"/>
      <c r="E73" s="4"/>
      <c r="F73" s="29"/>
      <c r="G73" s="16"/>
    </row>
    <row r="74" spans="4:9" x14ac:dyDescent="0.25">
      <c r="D74" s="111" t="s">
        <v>113</v>
      </c>
      <c r="E74" s="109"/>
      <c r="F74" s="136">
        <v>-11448</v>
      </c>
      <c r="G74" s="137">
        <v>81822</v>
      </c>
    </row>
    <row r="75" spans="4:9" ht="15.75" thickBot="1" x14ac:dyDescent="0.3">
      <c r="D75" s="113" t="s">
        <v>100</v>
      </c>
      <c r="E75" s="114"/>
      <c r="F75" s="120">
        <v>-9</v>
      </c>
      <c r="G75" s="113">
        <v>128</v>
      </c>
    </row>
    <row r="76" spans="4:9" ht="15.75" thickBot="1" x14ac:dyDescent="0.3">
      <c r="D76" s="120" t="s">
        <v>85</v>
      </c>
      <c r="E76" s="114"/>
      <c r="F76" s="138">
        <v>307009</v>
      </c>
      <c r="G76" s="139">
        <v>291146</v>
      </c>
      <c r="H76" s="7">
        <f>SUM(F72:F75,F61,F39)-F76</f>
        <v>0</v>
      </c>
      <c r="I76" s="7">
        <f>SUM(G72:G75,G61,G39)-G76</f>
        <v>0</v>
      </c>
    </row>
    <row r="77" spans="4:9" x14ac:dyDescent="0.25">
      <c r="D77" s="8"/>
      <c r="E77" s="31"/>
      <c r="F77" s="32"/>
      <c r="G77" s="9"/>
    </row>
    <row r="78" spans="4:9" ht="15.75" thickBot="1" x14ac:dyDescent="0.3">
      <c r="D78" s="111" t="s">
        <v>155</v>
      </c>
      <c r="E78" s="109"/>
      <c r="F78" s="136">
        <v>762817</v>
      </c>
      <c r="G78" s="137">
        <v>1144193</v>
      </c>
    </row>
    <row r="79" spans="4:9" ht="15.75" thickBot="1" x14ac:dyDescent="0.3">
      <c r="D79" s="143" t="s">
        <v>156</v>
      </c>
      <c r="E79" s="144"/>
      <c r="F79" s="145">
        <v>1069826</v>
      </c>
      <c r="G79" s="146">
        <v>1435339</v>
      </c>
      <c r="H79" s="7">
        <f>SUM(F76:F78)-F79</f>
        <v>0</v>
      </c>
      <c r="I79" s="7">
        <f>SUM(G76:G78)-G79</f>
        <v>0</v>
      </c>
    </row>
    <row r="80" spans="4:9" ht="15.75" thickTop="1" x14ac:dyDescent="0.25"/>
    <row r="84" spans="4:6" ht="15.75" thickBot="1" x14ac:dyDescent="0.3">
      <c r="D84" s="21" t="s">
        <v>122</v>
      </c>
      <c r="F84" s="22"/>
    </row>
    <row r="85" spans="4:6" x14ac:dyDescent="0.25">
      <c r="D85" s="21"/>
      <c r="F85" s="23" t="s">
        <v>141</v>
      </c>
    </row>
    <row r="86" spans="4:6" x14ac:dyDescent="0.25">
      <c r="D86" s="21" t="s">
        <v>2</v>
      </c>
      <c r="F86" s="24"/>
    </row>
    <row r="87" spans="4:6" x14ac:dyDescent="0.25">
      <c r="D87" s="21"/>
      <c r="F87" s="24"/>
    </row>
    <row r="88" spans="4:6" x14ac:dyDescent="0.25">
      <c r="D88" s="21" t="s">
        <v>2</v>
      </c>
      <c r="F88" s="24"/>
    </row>
    <row r="89" spans="4:6" ht="15.75" thickBot="1" x14ac:dyDescent="0.3">
      <c r="D89" s="21" t="s">
        <v>123</v>
      </c>
      <c r="F89" s="22"/>
    </row>
    <row r="90" spans="4:6" x14ac:dyDescent="0.25">
      <c r="D90" s="21"/>
      <c r="F90" s="23" t="s">
        <v>124</v>
      </c>
    </row>
  </sheetData>
  <mergeCells count="12">
    <mergeCell ref="D45:D47"/>
    <mergeCell ref="E45:E47"/>
    <mergeCell ref="D43:D44"/>
    <mergeCell ref="E43:E44"/>
    <mergeCell ref="F43:G43"/>
    <mergeCell ref="F44:G44"/>
    <mergeCell ref="D5:D6"/>
    <mergeCell ref="E5:E6"/>
    <mergeCell ref="F6:G6"/>
    <mergeCell ref="D7:D9"/>
    <mergeCell ref="E7:E9"/>
    <mergeCell ref="F5:G5"/>
  </mergeCells>
  <pageMargins left="0.7" right="0.7" top="0.75" bottom="0.75" header="0.3" footer="0.3"/>
  <pageSetup paperSize="9" orientation="portrait" r:id="rId1"/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:M49"/>
  <sheetViews>
    <sheetView zoomScale="80" zoomScaleNormal="80" workbookViewId="0">
      <selection activeCell="K28" sqref="K28"/>
    </sheetView>
  </sheetViews>
  <sheetFormatPr defaultRowHeight="15" x14ac:dyDescent="0.25"/>
  <cols>
    <col min="3" max="3" width="51.85546875" customWidth="1"/>
    <col min="4" max="4" width="14.28515625" customWidth="1"/>
    <col min="5" max="5" width="13.5703125" customWidth="1"/>
    <col min="6" max="6" width="11" customWidth="1"/>
    <col min="7" max="7" width="11.85546875" customWidth="1"/>
    <col min="8" max="8" width="13.28515625" customWidth="1"/>
    <col min="9" max="9" width="15.5703125" customWidth="1"/>
    <col min="10" max="10" width="13.85546875" customWidth="1"/>
    <col min="11" max="11" width="16.42578125" customWidth="1"/>
    <col min="12" max="13" width="11.28515625" style="6" customWidth="1"/>
    <col min="15" max="15" width="53.42578125" customWidth="1"/>
    <col min="16" max="16" width="12" bestFit="1" customWidth="1"/>
    <col min="17" max="17" width="9.85546875" bestFit="1" customWidth="1"/>
    <col min="18" max="18" width="10.85546875" bestFit="1" customWidth="1"/>
    <col min="19" max="20" width="13.5703125" bestFit="1" customWidth="1"/>
    <col min="21" max="21" width="14.85546875" bestFit="1" customWidth="1"/>
    <col min="22" max="22" width="10.85546875" bestFit="1" customWidth="1"/>
    <col min="23" max="23" width="14.85546875" bestFit="1" customWidth="1"/>
  </cols>
  <sheetData>
    <row r="1" spans="3:13" ht="15.75" x14ac:dyDescent="0.25">
      <c r="C1" s="3" t="s">
        <v>125</v>
      </c>
    </row>
    <row r="2" spans="3:13" ht="20.25" x14ac:dyDescent="0.25">
      <c r="C2" s="3" t="s">
        <v>114</v>
      </c>
    </row>
    <row r="4" spans="3:13" ht="16.5" thickBot="1" x14ac:dyDescent="0.3">
      <c r="C4" s="11"/>
      <c r="D4" s="184" t="s">
        <v>52</v>
      </c>
      <c r="E4" s="184"/>
      <c r="F4" s="184"/>
      <c r="G4" s="184"/>
      <c r="H4" s="184"/>
      <c r="I4" s="184"/>
      <c r="J4" s="186"/>
      <c r="K4" s="186"/>
    </row>
    <row r="5" spans="3:13" x14ac:dyDescent="0.25">
      <c r="C5" s="179" t="s">
        <v>0</v>
      </c>
      <c r="D5" s="187" t="s">
        <v>48</v>
      </c>
      <c r="E5" s="29" t="s">
        <v>87</v>
      </c>
      <c r="F5" s="187" t="s">
        <v>121</v>
      </c>
      <c r="G5" s="29" t="s">
        <v>90</v>
      </c>
      <c r="H5" s="29" t="s">
        <v>93</v>
      </c>
      <c r="I5" s="187" t="s">
        <v>95</v>
      </c>
      <c r="J5" s="32" t="s">
        <v>157</v>
      </c>
      <c r="K5" s="190" t="s">
        <v>95</v>
      </c>
    </row>
    <row r="6" spans="3:13" ht="24" x14ac:dyDescent="0.25">
      <c r="C6" s="179"/>
      <c r="D6" s="188"/>
      <c r="E6" s="32" t="s">
        <v>88</v>
      </c>
      <c r="F6" s="188"/>
      <c r="G6" s="32" t="s">
        <v>91</v>
      </c>
      <c r="H6" s="32" t="s">
        <v>94</v>
      </c>
      <c r="I6" s="188"/>
      <c r="J6" s="32" t="s">
        <v>158</v>
      </c>
      <c r="K6" s="190"/>
    </row>
    <row r="7" spans="3:13" ht="15.75" thickBot="1" x14ac:dyDescent="0.3">
      <c r="C7" s="182"/>
      <c r="D7" s="189"/>
      <c r="E7" s="30" t="s">
        <v>86</v>
      </c>
      <c r="F7" s="189"/>
      <c r="G7" s="30" t="s">
        <v>92</v>
      </c>
      <c r="H7" s="1"/>
      <c r="I7" s="189"/>
      <c r="J7" s="1"/>
      <c r="K7" s="189"/>
    </row>
    <row r="8" spans="3:13" x14ac:dyDescent="0.25">
      <c r="C8" s="11" t="s">
        <v>2</v>
      </c>
      <c r="D8" s="9"/>
      <c r="E8" s="9"/>
      <c r="F8" s="9"/>
      <c r="G8" s="9"/>
      <c r="H8" s="9"/>
      <c r="I8" s="9"/>
      <c r="J8" s="9"/>
      <c r="K8" s="9"/>
    </row>
    <row r="9" spans="3:13" ht="15.75" thickBot="1" x14ac:dyDescent="0.3">
      <c r="C9" s="157" t="s">
        <v>159</v>
      </c>
      <c r="D9" s="158">
        <v>916541</v>
      </c>
      <c r="E9" s="158">
        <v>1142</v>
      </c>
      <c r="F9" s="158">
        <v>10113</v>
      </c>
      <c r="G9" s="158">
        <v>3738581</v>
      </c>
      <c r="H9" s="158">
        <v>5439811</v>
      </c>
      <c r="I9" s="158">
        <v>10106188</v>
      </c>
      <c r="J9" s="158">
        <v>-89282</v>
      </c>
      <c r="K9" s="158">
        <v>10016906</v>
      </c>
      <c r="L9" s="6">
        <f>SUM(D9:H9)-I9</f>
        <v>0</v>
      </c>
      <c r="M9" s="6">
        <f>SUM(I9:J9)-K9</f>
        <v>0</v>
      </c>
    </row>
    <row r="10" spans="3:13" x14ac:dyDescent="0.25">
      <c r="C10" s="15"/>
      <c r="D10" s="18"/>
      <c r="E10" s="18"/>
      <c r="F10" s="18"/>
      <c r="G10" s="18"/>
      <c r="H10" s="18"/>
      <c r="I10" s="18"/>
      <c r="J10" s="18"/>
      <c r="K10" s="18"/>
    </row>
    <row r="11" spans="3:13" x14ac:dyDescent="0.25">
      <c r="C11" s="140" t="s">
        <v>160</v>
      </c>
      <c r="D11" s="159">
        <v>0</v>
      </c>
      <c r="E11" s="159">
        <v>0</v>
      </c>
      <c r="F11" s="159">
        <v>0</v>
      </c>
      <c r="G11" s="159">
        <v>0</v>
      </c>
      <c r="H11" s="159">
        <v>754400</v>
      </c>
      <c r="I11" s="159">
        <v>754400</v>
      </c>
      <c r="J11" s="159">
        <v>20798</v>
      </c>
      <c r="K11" s="159">
        <v>775198</v>
      </c>
      <c r="L11" s="6">
        <f t="shared" ref="L11:L13" si="0">SUM(D11:H11)-I11</f>
        <v>0</v>
      </c>
      <c r="M11" s="6">
        <f t="shared" ref="M11:M13" si="1">SUM(I11:J11)-K11</f>
        <v>0</v>
      </c>
    </row>
    <row r="12" spans="3:13" ht="15.75" thickBot="1" x14ac:dyDescent="0.3">
      <c r="C12" s="155" t="s">
        <v>161</v>
      </c>
      <c r="D12" s="58">
        <v>0</v>
      </c>
      <c r="E12" s="58">
        <v>0</v>
      </c>
      <c r="F12" s="58">
        <v>-37120</v>
      </c>
      <c r="G12" s="58">
        <v>598501</v>
      </c>
      <c r="H12" s="58">
        <v>1858</v>
      </c>
      <c r="I12" s="58">
        <v>563239</v>
      </c>
      <c r="J12" s="58">
        <v>404</v>
      </c>
      <c r="K12" s="58">
        <v>563643</v>
      </c>
      <c r="L12" s="6">
        <f t="shared" si="0"/>
        <v>0</v>
      </c>
      <c r="M12" s="6">
        <f t="shared" si="1"/>
        <v>0</v>
      </c>
    </row>
    <row r="13" spans="3:13" ht="15.75" thickBot="1" x14ac:dyDescent="0.3">
      <c r="C13" s="120" t="s">
        <v>162</v>
      </c>
      <c r="D13" s="60">
        <v>0</v>
      </c>
      <c r="E13" s="60">
        <v>0</v>
      </c>
      <c r="F13" s="60">
        <v>-37120</v>
      </c>
      <c r="G13" s="60">
        <v>598501</v>
      </c>
      <c r="H13" s="60">
        <v>756258</v>
      </c>
      <c r="I13" s="60">
        <v>1317639</v>
      </c>
      <c r="J13" s="60">
        <v>21202</v>
      </c>
      <c r="K13" s="60">
        <v>1338841</v>
      </c>
      <c r="L13" s="6">
        <f t="shared" si="0"/>
        <v>0</v>
      </c>
      <c r="M13" s="6">
        <f t="shared" si="1"/>
        <v>0</v>
      </c>
    </row>
    <row r="14" spans="3:13" x14ac:dyDescent="0.25">
      <c r="C14" s="15"/>
      <c r="D14" s="44"/>
      <c r="E14" s="44"/>
      <c r="F14" s="44"/>
      <c r="G14" s="44"/>
      <c r="H14" s="44"/>
      <c r="I14" s="44"/>
      <c r="J14" s="44"/>
      <c r="K14" s="44"/>
    </row>
    <row r="15" spans="3:13" x14ac:dyDescent="0.25">
      <c r="C15" s="111" t="s">
        <v>186</v>
      </c>
      <c r="D15" s="56">
        <v>0</v>
      </c>
      <c r="E15" s="56">
        <v>0</v>
      </c>
      <c r="F15" s="56">
        <v>0</v>
      </c>
      <c r="G15" s="56">
        <v>0</v>
      </c>
      <c r="H15" s="56">
        <v>-91175</v>
      </c>
      <c r="I15" s="56">
        <v>-91175</v>
      </c>
      <c r="J15" s="56">
        <v>0</v>
      </c>
      <c r="K15" s="56">
        <v>-91175</v>
      </c>
      <c r="L15" s="6">
        <f t="shared" ref="L15:L17" si="2">SUM(D15:H15)-I15</f>
        <v>0</v>
      </c>
      <c r="M15" s="6">
        <f t="shared" ref="M15:M17" si="3">SUM(I15:J15)-K15</f>
        <v>0</v>
      </c>
    </row>
    <row r="16" spans="3:13" x14ac:dyDescent="0.25">
      <c r="C16" s="111" t="s">
        <v>187</v>
      </c>
      <c r="D16" s="56">
        <v>0</v>
      </c>
      <c r="E16" s="56">
        <v>0</v>
      </c>
      <c r="F16" s="56">
        <v>0</v>
      </c>
      <c r="G16" s="56">
        <v>0</v>
      </c>
      <c r="H16" s="56">
        <v>-199997</v>
      </c>
      <c r="I16" s="56">
        <v>-199997</v>
      </c>
      <c r="J16" s="56">
        <v>-1927</v>
      </c>
      <c r="K16" s="56">
        <v>-201924</v>
      </c>
      <c r="L16" s="6">
        <f t="shared" si="2"/>
        <v>0</v>
      </c>
      <c r="M16" s="6">
        <f t="shared" si="3"/>
        <v>0</v>
      </c>
    </row>
    <row r="17" spans="3:13" x14ac:dyDescent="0.25">
      <c r="C17" s="111" t="s">
        <v>188</v>
      </c>
      <c r="D17" s="56">
        <v>0</v>
      </c>
      <c r="E17" s="56">
        <v>0</v>
      </c>
      <c r="F17" s="56">
        <v>0</v>
      </c>
      <c r="G17" s="56">
        <v>0</v>
      </c>
      <c r="H17" s="56">
        <v>-9690</v>
      </c>
      <c r="I17" s="56">
        <v>-9690</v>
      </c>
      <c r="J17" s="56">
        <v>0</v>
      </c>
      <c r="K17" s="56">
        <v>-9690</v>
      </c>
      <c r="L17" s="6">
        <f t="shared" si="2"/>
        <v>0</v>
      </c>
      <c r="M17" s="6">
        <f t="shared" si="3"/>
        <v>0</v>
      </c>
    </row>
    <row r="18" spans="3:13" ht="15.75" thickBot="1" x14ac:dyDescent="0.3">
      <c r="C18" s="111" t="s">
        <v>189</v>
      </c>
      <c r="D18" s="56">
        <v>0</v>
      </c>
      <c r="E18" s="56">
        <v>0</v>
      </c>
      <c r="F18" s="56">
        <v>0</v>
      </c>
      <c r="G18" s="56">
        <v>0</v>
      </c>
      <c r="H18" s="56">
        <v>-1905</v>
      </c>
      <c r="I18" s="56">
        <v>-1905</v>
      </c>
      <c r="J18" s="56">
        <v>0</v>
      </c>
      <c r="K18" s="56">
        <v>-1905</v>
      </c>
      <c r="L18" s="6">
        <f t="shared" ref="L18:L19" si="4">SUM(D18:H18)-I18</f>
        <v>0</v>
      </c>
      <c r="M18" s="6">
        <f t="shared" ref="M18:M19" si="5">SUM(I18:J18)-K18</f>
        <v>0</v>
      </c>
    </row>
    <row r="19" spans="3:13" ht="15.75" thickBot="1" x14ac:dyDescent="0.3">
      <c r="C19" s="143" t="s">
        <v>190</v>
      </c>
      <c r="D19" s="156">
        <v>916541</v>
      </c>
      <c r="E19" s="156">
        <v>1142</v>
      </c>
      <c r="F19" s="156">
        <v>-27007</v>
      </c>
      <c r="G19" s="156">
        <v>4337082</v>
      </c>
      <c r="H19" s="156">
        <v>5893302</v>
      </c>
      <c r="I19" s="156">
        <v>11121060</v>
      </c>
      <c r="J19" s="156">
        <v>-70007</v>
      </c>
      <c r="K19" s="156">
        <v>11051053</v>
      </c>
      <c r="L19" s="6">
        <f t="shared" si="4"/>
        <v>0</v>
      </c>
      <c r="M19" s="6">
        <f t="shared" si="5"/>
        <v>0</v>
      </c>
    </row>
    <row r="20" spans="3:13" ht="15.75" thickTop="1" x14ac:dyDescent="0.25">
      <c r="D20" s="46">
        <f t="shared" ref="D20:K20" si="6">SUM(D11:D12)-D13</f>
        <v>0</v>
      </c>
      <c r="E20" s="46">
        <f t="shared" si="6"/>
        <v>0</v>
      </c>
      <c r="F20" s="46">
        <f t="shared" si="6"/>
        <v>0</v>
      </c>
      <c r="G20" s="46">
        <f t="shared" si="6"/>
        <v>0</v>
      </c>
      <c r="H20" s="46">
        <f t="shared" si="6"/>
        <v>0</v>
      </c>
      <c r="I20" s="46">
        <f t="shared" si="6"/>
        <v>0</v>
      </c>
      <c r="J20" s="46">
        <f t="shared" si="6"/>
        <v>0</v>
      </c>
      <c r="K20" s="46">
        <f t="shared" si="6"/>
        <v>0</v>
      </c>
    </row>
    <row r="21" spans="3:13" x14ac:dyDescent="0.25">
      <c r="D21" s="46">
        <f t="shared" ref="D21:G21" si="7">SUM(D9,D13,D15:D18)-D19</f>
        <v>0</v>
      </c>
      <c r="E21" s="46">
        <f t="shared" si="7"/>
        <v>0</v>
      </c>
      <c r="F21" s="46">
        <f t="shared" si="7"/>
        <v>0</v>
      </c>
      <c r="G21" s="46">
        <f t="shared" si="7"/>
        <v>0</v>
      </c>
      <c r="H21" s="46">
        <f>SUM(H9,H13,H15:H18)-H19</f>
        <v>0</v>
      </c>
      <c r="I21" s="46">
        <f t="shared" ref="I21:K21" si="8">SUM(I9,I13,I15:I18)-I19</f>
        <v>0</v>
      </c>
      <c r="J21" s="46">
        <f t="shared" si="8"/>
        <v>0</v>
      </c>
      <c r="K21" s="46">
        <f t="shared" si="8"/>
        <v>0</v>
      </c>
    </row>
    <row r="23" spans="3:13" ht="16.5" thickBot="1" x14ac:dyDescent="0.3">
      <c r="C23" s="11"/>
      <c r="D23" s="184" t="s">
        <v>52</v>
      </c>
      <c r="E23" s="184"/>
      <c r="F23" s="184"/>
      <c r="G23" s="184"/>
      <c r="H23" s="184"/>
      <c r="I23" s="184"/>
      <c r="J23" s="186"/>
      <c r="K23" s="186"/>
    </row>
    <row r="24" spans="3:13" x14ac:dyDescent="0.25">
      <c r="C24" s="179" t="s">
        <v>0</v>
      </c>
      <c r="D24" s="187" t="s">
        <v>48</v>
      </c>
      <c r="E24" s="29" t="s">
        <v>87</v>
      </c>
      <c r="F24" s="187" t="s">
        <v>121</v>
      </c>
      <c r="G24" s="29" t="s">
        <v>90</v>
      </c>
      <c r="H24" s="29" t="s">
        <v>93</v>
      </c>
      <c r="I24" s="187" t="s">
        <v>95</v>
      </c>
      <c r="J24" s="190" t="s">
        <v>119</v>
      </c>
      <c r="K24" s="190" t="s">
        <v>95</v>
      </c>
    </row>
    <row r="25" spans="3:13" x14ac:dyDescent="0.25">
      <c r="C25" s="179"/>
      <c r="D25" s="188"/>
      <c r="E25" s="32" t="s">
        <v>88</v>
      </c>
      <c r="F25" s="188"/>
      <c r="G25" s="32" t="s">
        <v>91</v>
      </c>
      <c r="H25" s="32" t="s">
        <v>94</v>
      </c>
      <c r="I25" s="188"/>
      <c r="J25" s="190"/>
      <c r="K25" s="190"/>
    </row>
    <row r="26" spans="3:13" ht="15.75" thickBot="1" x14ac:dyDescent="0.3">
      <c r="C26" s="182"/>
      <c r="D26" s="189"/>
      <c r="E26" s="30" t="s">
        <v>86</v>
      </c>
      <c r="F26" s="189"/>
      <c r="G26" s="30" t="s">
        <v>92</v>
      </c>
      <c r="H26" s="1"/>
      <c r="I26" s="189"/>
      <c r="J26" s="189"/>
      <c r="K26" s="189"/>
    </row>
    <row r="27" spans="3:13" x14ac:dyDescent="0.25">
      <c r="C27" s="11" t="s">
        <v>2</v>
      </c>
      <c r="D27" s="9"/>
      <c r="E27" s="9"/>
      <c r="F27" s="9"/>
      <c r="G27" s="9"/>
      <c r="H27" s="9"/>
      <c r="I27" s="9"/>
      <c r="J27" s="9"/>
      <c r="K27" s="9"/>
    </row>
    <row r="28" spans="3:13" ht="15.75" thickBot="1" x14ac:dyDescent="0.3">
      <c r="C28" s="157" t="s">
        <v>163</v>
      </c>
      <c r="D28" s="154">
        <v>916541</v>
      </c>
      <c r="E28" s="154">
        <v>1142</v>
      </c>
      <c r="F28" s="154">
        <v>-1759</v>
      </c>
      <c r="G28" s="154">
        <v>4209612</v>
      </c>
      <c r="H28" s="154">
        <v>4809455</v>
      </c>
      <c r="I28" s="154">
        <v>9934991</v>
      </c>
      <c r="J28" s="154">
        <v>-61541</v>
      </c>
      <c r="K28" s="154">
        <v>9873450</v>
      </c>
      <c r="L28" s="6">
        <f>SUM(D28:H28)-I28</f>
        <v>0</v>
      </c>
      <c r="M28" s="6">
        <f>SUM(I28:J28)-K28</f>
        <v>0</v>
      </c>
    </row>
    <row r="29" spans="3:13" x14ac:dyDescent="0.25">
      <c r="C29" s="15"/>
      <c r="D29" s="19"/>
      <c r="E29" s="19"/>
      <c r="F29" s="19"/>
      <c r="G29" s="19"/>
      <c r="H29" s="19"/>
      <c r="I29" s="19"/>
      <c r="J29" s="19"/>
      <c r="K29" s="19"/>
    </row>
    <row r="30" spans="3:13" x14ac:dyDescent="0.25">
      <c r="C30" s="111" t="s">
        <v>129</v>
      </c>
      <c r="D30" s="157">
        <v>0</v>
      </c>
      <c r="E30" s="157">
        <v>0</v>
      </c>
      <c r="F30" s="157">
        <v>0</v>
      </c>
      <c r="G30" s="157">
        <v>0</v>
      </c>
      <c r="H30" s="153">
        <v>525415</v>
      </c>
      <c r="I30" s="153">
        <v>525415</v>
      </c>
      <c r="J30" s="153">
        <v>-33871</v>
      </c>
      <c r="K30" s="153">
        <v>491544</v>
      </c>
      <c r="L30" s="6">
        <f t="shared" ref="L30:L32" si="9">SUM(D30:H30)-I30</f>
        <v>0</v>
      </c>
      <c r="M30" s="6">
        <f t="shared" ref="M30:M32" si="10">SUM(I30:J30)-K30</f>
        <v>0</v>
      </c>
    </row>
    <row r="31" spans="3:13" ht="15.75" thickBot="1" x14ac:dyDescent="0.3">
      <c r="C31" s="113" t="s">
        <v>132</v>
      </c>
      <c r="D31" s="120">
        <v>0</v>
      </c>
      <c r="E31" s="120">
        <v>0</v>
      </c>
      <c r="F31" s="120">
        <v>988</v>
      </c>
      <c r="G31" s="138">
        <v>-150743</v>
      </c>
      <c r="H31" s="120">
        <v>621</v>
      </c>
      <c r="I31" s="138">
        <v>-149134</v>
      </c>
      <c r="J31" s="120">
        <v>42</v>
      </c>
      <c r="K31" s="138">
        <v>-149092</v>
      </c>
      <c r="L31" s="6">
        <f t="shared" si="9"/>
        <v>0</v>
      </c>
      <c r="M31" s="6">
        <f t="shared" si="10"/>
        <v>0</v>
      </c>
    </row>
    <row r="32" spans="3:13" ht="15.75" thickBot="1" x14ac:dyDescent="0.3">
      <c r="C32" s="120" t="s">
        <v>164</v>
      </c>
      <c r="D32" s="120">
        <v>0</v>
      </c>
      <c r="E32" s="120">
        <v>0</v>
      </c>
      <c r="F32" s="120">
        <v>988</v>
      </c>
      <c r="G32" s="138">
        <v>-150743</v>
      </c>
      <c r="H32" s="138">
        <v>526036</v>
      </c>
      <c r="I32" s="138">
        <v>376281</v>
      </c>
      <c r="J32" s="138">
        <v>-33829</v>
      </c>
      <c r="K32" s="138">
        <v>342452</v>
      </c>
      <c r="L32" s="6">
        <f t="shared" si="9"/>
        <v>0</v>
      </c>
      <c r="M32" s="6">
        <f t="shared" si="10"/>
        <v>0</v>
      </c>
    </row>
    <row r="33" spans="3:13" x14ac:dyDescent="0.25">
      <c r="C33" s="15" t="s">
        <v>2</v>
      </c>
      <c r="D33" s="45"/>
      <c r="E33" s="45"/>
      <c r="F33" s="45"/>
      <c r="G33" s="45"/>
      <c r="H33" s="45"/>
      <c r="I33" s="20"/>
      <c r="J33" s="20"/>
      <c r="K33" s="20"/>
    </row>
    <row r="34" spans="3:13" x14ac:dyDescent="0.25">
      <c r="C34" s="111" t="s">
        <v>187</v>
      </c>
      <c r="D34" s="108">
        <v>0</v>
      </c>
      <c r="E34" s="108">
        <v>0</v>
      </c>
      <c r="F34" s="108">
        <v>0</v>
      </c>
      <c r="G34" s="108">
        <v>0</v>
      </c>
      <c r="H34" s="136">
        <v>-300002</v>
      </c>
      <c r="I34" s="136">
        <v>-300002</v>
      </c>
      <c r="J34" s="136">
        <v>-1500</v>
      </c>
      <c r="K34" s="136">
        <v>-301502</v>
      </c>
      <c r="L34" s="6">
        <f t="shared" ref="L34:L37" si="11">SUM(D34:H34)-I34</f>
        <v>0</v>
      </c>
      <c r="M34" s="6">
        <f t="shared" ref="M34:M37" si="12">SUM(I34:J34)-K34</f>
        <v>0</v>
      </c>
    </row>
    <row r="35" spans="3:13" x14ac:dyDescent="0.25">
      <c r="C35" s="111" t="s">
        <v>152</v>
      </c>
      <c r="D35" s="108">
        <v>0</v>
      </c>
      <c r="E35" s="108">
        <v>0</v>
      </c>
      <c r="F35" s="108">
        <v>0</v>
      </c>
      <c r="G35" s="108">
        <v>0</v>
      </c>
      <c r="H35" s="108">
        <v>-45</v>
      </c>
      <c r="I35" s="108">
        <v>-45</v>
      </c>
      <c r="J35" s="108">
        <v>0</v>
      </c>
      <c r="K35" s="108">
        <v>-45</v>
      </c>
      <c r="L35" s="6">
        <f t="shared" si="11"/>
        <v>0</v>
      </c>
      <c r="M35" s="6">
        <f t="shared" si="12"/>
        <v>0</v>
      </c>
    </row>
    <row r="36" spans="3:13" x14ac:dyDescent="0.25">
      <c r="C36" s="111" t="s">
        <v>191</v>
      </c>
      <c r="D36" s="108">
        <v>0</v>
      </c>
      <c r="E36" s="108">
        <v>0</v>
      </c>
      <c r="F36" s="108">
        <v>0</v>
      </c>
      <c r="G36" s="108">
        <v>0</v>
      </c>
      <c r="H36" s="136">
        <v>-17925</v>
      </c>
      <c r="I36" s="136">
        <v>-17925</v>
      </c>
      <c r="J36" s="108">
        <v>0</v>
      </c>
      <c r="K36" s="136">
        <v>-17925</v>
      </c>
      <c r="L36" s="6">
        <f t="shared" si="11"/>
        <v>0</v>
      </c>
      <c r="M36" s="6">
        <f t="shared" si="12"/>
        <v>0</v>
      </c>
    </row>
    <row r="37" spans="3:13" x14ac:dyDescent="0.25">
      <c r="C37" s="111" t="s">
        <v>192</v>
      </c>
      <c r="D37" s="108">
        <v>0</v>
      </c>
      <c r="E37" s="108">
        <v>0</v>
      </c>
      <c r="F37" s="108">
        <v>0</v>
      </c>
      <c r="G37" s="108">
        <v>0</v>
      </c>
      <c r="H37" s="136">
        <v>22145</v>
      </c>
      <c r="I37" s="136">
        <v>22145</v>
      </c>
      <c r="J37" s="108">
        <v>0</v>
      </c>
      <c r="K37" s="136">
        <v>22145</v>
      </c>
      <c r="L37" s="6">
        <f t="shared" si="11"/>
        <v>0</v>
      </c>
      <c r="M37" s="6">
        <f t="shared" si="12"/>
        <v>0</v>
      </c>
    </row>
    <row r="38" spans="3:13" ht="15.75" thickBot="1" x14ac:dyDescent="0.3">
      <c r="C38" s="111" t="s">
        <v>193</v>
      </c>
      <c r="D38" s="108">
        <v>0</v>
      </c>
      <c r="E38" s="108">
        <v>0</v>
      </c>
      <c r="F38" s="108">
        <v>0</v>
      </c>
      <c r="G38" s="108">
        <v>0</v>
      </c>
      <c r="H38" s="108">
        <v>0</v>
      </c>
      <c r="I38" s="108">
        <v>0</v>
      </c>
      <c r="J38" s="108">
        <v>-590</v>
      </c>
      <c r="K38" s="108">
        <v>-590</v>
      </c>
      <c r="L38" s="6">
        <f t="shared" ref="L38:L39" si="13">SUM(D38:H38)-I38</f>
        <v>0</v>
      </c>
      <c r="M38" s="6">
        <f t="shared" ref="M38:M39" si="14">SUM(I38:J38)-K38</f>
        <v>0</v>
      </c>
    </row>
    <row r="39" spans="3:13" ht="15.75" thickBot="1" x14ac:dyDescent="0.3">
      <c r="C39" s="143" t="s">
        <v>194</v>
      </c>
      <c r="D39" s="145">
        <v>916541</v>
      </c>
      <c r="E39" s="145">
        <v>1142</v>
      </c>
      <c r="F39" s="143">
        <v>-771</v>
      </c>
      <c r="G39" s="145">
        <v>4058869</v>
      </c>
      <c r="H39" s="145">
        <v>5039664</v>
      </c>
      <c r="I39" s="145">
        <v>10015445</v>
      </c>
      <c r="J39" s="145">
        <v>-97460</v>
      </c>
      <c r="K39" s="145">
        <v>9917985</v>
      </c>
      <c r="L39" s="6">
        <f t="shared" si="13"/>
        <v>0</v>
      </c>
      <c r="M39" s="6">
        <f t="shared" si="14"/>
        <v>0</v>
      </c>
    </row>
    <row r="40" spans="3:13" ht="15.75" thickTop="1" x14ac:dyDescent="0.25">
      <c r="D40" s="46">
        <f t="shared" ref="D40:K40" si="15">SUM(D30:D31)-D32</f>
        <v>0</v>
      </c>
      <c r="E40" s="46">
        <f t="shared" si="15"/>
        <v>0</v>
      </c>
      <c r="F40" s="46">
        <f t="shared" si="15"/>
        <v>0</v>
      </c>
      <c r="G40" s="46">
        <f t="shared" si="15"/>
        <v>0</v>
      </c>
      <c r="H40" s="46">
        <f t="shared" si="15"/>
        <v>0</v>
      </c>
      <c r="I40" s="46">
        <f t="shared" si="15"/>
        <v>0</v>
      </c>
      <c r="J40" s="46">
        <f t="shared" si="15"/>
        <v>0</v>
      </c>
      <c r="K40" s="46">
        <f t="shared" si="15"/>
        <v>0</v>
      </c>
    </row>
    <row r="41" spans="3:13" x14ac:dyDescent="0.25">
      <c r="D41" s="46">
        <f>SUM(D28,D32,D34:D38)-D39</f>
        <v>0</v>
      </c>
      <c r="E41" s="46">
        <f t="shared" ref="E41:K41" si="16">SUM(E28,E32,E34:E38)-E39</f>
        <v>0</v>
      </c>
      <c r="F41" s="46">
        <f t="shared" si="16"/>
        <v>0</v>
      </c>
      <c r="G41" s="46">
        <f t="shared" si="16"/>
        <v>0</v>
      </c>
      <c r="H41" s="46">
        <f t="shared" si="16"/>
        <v>0</v>
      </c>
      <c r="I41" s="46">
        <f t="shared" si="16"/>
        <v>0</v>
      </c>
      <c r="J41" s="46">
        <f t="shared" si="16"/>
        <v>0</v>
      </c>
      <c r="K41" s="46">
        <f t="shared" si="16"/>
        <v>0</v>
      </c>
    </row>
    <row r="43" spans="3:13" ht="15.75" thickBot="1" x14ac:dyDescent="0.3">
      <c r="C43" s="21" t="s">
        <v>122</v>
      </c>
      <c r="E43" s="22"/>
    </row>
    <row r="44" spans="3:13" x14ac:dyDescent="0.25">
      <c r="C44" s="21"/>
      <c r="E44" s="23" t="s">
        <v>141</v>
      </c>
    </row>
    <row r="45" spans="3:13" x14ac:dyDescent="0.25">
      <c r="C45" s="21" t="s">
        <v>2</v>
      </c>
      <c r="E45" s="24"/>
    </row>
    <row r="46" spans="3:13" x14ac:dyDescent="0.25">
      <c r="C46" s="21"/>
      <c r="E46" s="24"/>
    </row>
    <row r="47" spans="3:13" x14ac:dyDescent="0.25">
      <c r="C47" s="21" t="s">
        <v>2</v>
      </c>
      <c r="E47" s="24"/>
    </row>
    <row r="48" spans="3:13" ht="15.75" thickBot="1" x14ac:dyDescent="0.3">
      <c r="C48" s="21" t="s">
        <v>123</v>
      </c>
      <c r="E48" s="22"/>
    </row>
    <row r="49" spans="3:5" ht="25.5" x14ac:dyDescent="0.25">
      <c r="C49" s="21"/>
      <c r="E49" s="23" t="s">
        <v>124</v>
      </c>
    </row>
  </sheetData>
  <mergeCells count="15">
    <mergeCell ref="D23:I23"/>
    <mergeCell ref="J23:K23"/>
    <mergeCell ref="C24:C26"/>
    <mergeCell ref="D24:D26"/>
    <mergeCell ref="F24:F26"/>
    <mergeCell ref="I24:I26"/>
    <mergeCell ref="J24:J26"/>
    <mergeCell ref="K24:K26"/>
    <mergeCell ref="D4:I4"/>
    <mergeCell ref="J4:K4"/>
    <mergeCell ref="C5:C7"/>
    <mergeCell ref="I5:I7"/>
    <mergeCell ref="K5:K7"/>
    <mergeCell ref="D5:D7"/>
    <mergeCell ref="F5:F7"/>
  </mergeCells>
  <pageMargins left="0.7" right="0.7" top="0.75" bottom="0.75" header="0.3" footer="0.3"/>
  <pageSetup paperSize="9" orientation="portrait" r:id="rId1"/>
  <customProperties>
    <customPr name="_pios_id" r:id="rId2"/>
    <customPr name="EpmWorksheetKeyString_GUID" r:id="rId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О ФИНАНСОВОМ ПОЛОЖЕНИИ</vt:lpstr>
      <vt:lpstr>О СОВОКУПНОМ ДОХОДЕ </vt:lpstr>
      <vt:lpstr>О ДВИЖЕНИИ ДЕНЕЖНЫХ СРЕДСТВ</vt:lpstr>
      <vt:lpstr>ОБ ИЗМЕНЕНИЯХ В КАПИТАЛЕ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Спатаева Айман Маратовна</dc:creator>
  <cp:lastModifiedBy>Кобикова Мадина Бауржановна</cp:lastModifiedBy>
  <dcterms:created xsi:type="dcterms:W3CDTF">2020-08-27T05:25:52Z</dcterms:created>
  <dcterms:modified xsi:type="dcterms:W3CDTF">2023-08-22T09:02:44Z</dcterms:modified>
</cp:coreProperties>
</file>