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51" i="1" l="1"/>
  <c r="D251" i="1"/>
  <c r="I238" i="1"/>
  <c r="I236" i="1"/>
  <c r="I237" i="1"/>
  <c r="C237" i="1"/>
  <c r="E235" i="1"/>
  <c r="E220" i="1"/>
  <c r="C220" i="1"/>
  <c r="I209" i="1"/>
  <c r="I208" i="1"/>
  <c r="I207" i="1"/>
  <c r="I206" i="1"/>
  <c r="I205" i="1"/>
  <c r="I204" i="1"/>
  <c r="D118" i="1"/>
  <c r="C118" i="1"/>
  <c r="C115" i="1"/>
  <c r="D115" i="1"/>
  <c r="D113" i="1"/>
  <c r="C113" i="1"/>
  <c r="D111" i="1"/>
  <c r="C111" i="1"/>
  <c r="D105" i="1"/>
  <c r="C105" i="1"/>
  <c r="D68" i="1"/>
  <c r="C68" i="1"/>
  <c r="D57" i="1"/>
  <c r="C57" i="1"/>
  <c r="D45" i="1"/>
  <c r="C45" i="1"/>
  <c r="D44" i="1"/>
  <c r="C44" i="1"/>
  <c r="D26" i="1"/>
  <c r="C26" i="1"/>
  <c r="I265" i="1" l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H251" i="1"/>
  <c r="G251" i="1"/>
  <c r="F251" i="1"/>
  <c r="E251" i="1"/>
  <c r="I250" i="1"/>
  <c r="I248" i="1"/>
  <c r="I247" i="1"/>
  <c r="I246" i="1"/>
  <c r="J246" i="1" s="1"/>
  <c r="I245" i="1"/>
  <c r="J245" i="1" s="1"/>
  <c r="I244" i="1"/>
  <c r="I243" i="1"/>
  <c r="I242" i="1"/>
  <c r="I241" i="1"/>
  <c r="I239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H220" i="1"/>
  <c r="H235" i="1" s="1"/>
  <c r="H237" i="1" s="1"/>
  <c r="G220" i="1"/>
  <c r="F220" i="1"/>
  <c r="F235" i="1" s="1"/>
  <c r="F237" i="1" s="1"/>
  <c r="D220" i="1"/>
  <c r="I219" i="1"/>
  <c r="I218" i="1"/>
  <c r="I217" i="1"/>
  <c r="I216" i="1"/>
  <c r="I215" i="1"/>
  <c r="I214" i="1"/>
  <c r="I213" i="1"/>
  <c r="I212" i="1"/>
  <c r="I211" i="1"/>
  <c r="I210" i="1"/>
  <c r="E237" i="1"/>
  <c r="G235" i="1"/>
  <c r="G237" i="1" s="1"/>
  <c r="C185" i="1"/>
  <c r="C189" i="1" s="1"/>
  <c r="C191" i="1" s="1"/>
  <c r="C192" i="1" s="1"/>
  <c r="I251" i="1" l="1"/>
  <c r="E266" i="1"/>
  <c r="I220" i="1"/>
  <c r="D235" i="1"/>
  <c r="D237" i="1" s="1"/>
  <c r="D266" i="1" s="1"/>
  <c r="D267" i="1" s="1"/>
  <c r="G266" i="1"/>
  <c r="I240" i="1"/>
  <c r="I249" i="1"/>
  <c r="J249" i="1" s="1"/>
  <c r="F266" i="1"/>
  <c r="H266" i="1"/>
  <c r="C235" i="1"/>
  <c r="I235" i="1" s="1"/>
  <c r="D185" i="1"/>
  <c r="D189" i="1" s="1"/>
  <c r="D191" i="1" s="1"/>
  <c r="D100" i="1"/>
  <c r="C100" i="1"/>
  <c r="D76" i="1"/>
  <c r="D78" i="1" s="1"/>
  <c r="D79" i="1" s="1"/>
  <c r="D80" i="1" s="1"/>
  <c r="C76" i="1"/>
  <c r="C78" i="1" s="1"/>
  <c r="C79" i="1" s="1"/>
  <c r="C80" i="1" s="1"/>
  <c r="D131" i="1" l="1"/>
  <c r="C131" i="1"/>
  <c r="J239" i="1"/>
  <c r="C266" i="1"/>
  <c r="I266" i="1" s="1"/>
  <c r="H267" i="1"/>
  <c r="G267" i="1"/>
  <c r="C267" i="1" l="1"/>
  <c r="F267" i="1" l="1"/>
  <c r="I267" i="1"/>
</calcChain>
</file>

<file path=xl/sharedStrings.xml><?xml version="1.0" encoding="utf-8"?>
<sst xmlns="http://schemas.openxmlformats.org/spreadsheetml/2006/main" count="330" uniqueCount="226">
  <si>
    <r>
      <t xml:space="preserve">Наименование организации:  </t>
    </r>
    <r>
      <rPr>
        <b/>
        <sz val="14"/>
        <color theme="1"/>
        <rFont val="Times New Roman"/>
        <family val="1"/>
        <charset val="204"/>
      </rPr>
      <t>АО НК "КазМунайГаз"</t>
    </r>
  </si>
  <si>
    <t>Сведения о реорганизации:</t>
  </si>
  <si>
    <r>
      <t xml:space="preserve">Форма отчетности: </t>
    </r>
    <r>
      <rPr>
        <b/>
        <sz val="12"/>
        <color theme="1"/>
        <rFont val="Times New Roman"/>
        <family val="1"/>
        <charset val="204"/>
      </rPr>
      <t>консолидированная</t>
    </r>
  </si>
  <si>
    <r>
      <t xml:space="preserve">Субъект предпринимательства: </t>
    </r>
    <r>
      <rPr>
        <b/>
        <sz val="12"/>
        <color theme="1"/>
        <rFont val="Times New Roman"/>
        <family val="1"/>
        <charset val="204"/>
      </rPr>
      <t>крупного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</si>
  <si>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Юридический адрес (организации): </t>
    </r>
    <r>
      <rPr>
        <b/>
        <sz val="12"/>
        <color theme="1"/>
        <rFont val="Times New Roman"/>
        <family val="1"/>
        <charset val="204"/>
      </rPr>
      <t>г.Астана, пр.Кабанбай батыра, 19</t>
    </r>
  </si>
  <si>
    <t>КОНСОЛИДИРОВАННЫЙ БУХГАЛТЕРСКИЙ БАЛАНС</t>
  </si>
  <si>
    <t>тыс.тенге</t>
  </si>
  <si>
    <t>Активы</t>
  </si>
  <si>
    <t>Код строки</t>
  </si>
  <si>
    <t>На конец отчетного периода</t>
  </si>
  <si>
    <t>На начало отчетного периода</t>
  </si>
  <si>
    <t xml:space="preserve">I. Краткосрочные активы: </t>
  </si>
  <si>
    <t>  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</si>
  <si>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</si>
  <si>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</si>
  <si>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</si>
  <si>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</si>
  <si>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</si>
  <si>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</si>
  <si>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</si>
  <si>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</si>
  <si>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</si>
  <si>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</si>
  <si>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</si>
  <si>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</si>
  <si>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</si>
  <si>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</si>
  <si>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 xml:space="preserve">Текущий подоходный налог          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</si>
  <si>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</si>
  <si>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</si>
  <si>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</si>
  <si>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</si>
  <si>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</si>
  <si>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</si>
  <si>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</si>
  <si>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</si>
  <si>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</si>
  <si>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</si>
  <si>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</si>
  <si>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</si>
  <si>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</si>
  <si>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</si>
  <si>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</si>
  <si>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</si>
  <si>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</si>
  <si>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</si>
  <si>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</si>
  <si>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</si>
  <si>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</si>
  <si>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</si>
  <si>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</si>
  <si>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</si>
  <si>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</si>
  <si>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</si>
  <si>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</si>
  <si>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</si>
  <si>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</si>
  <si>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</si>
  <si>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</si>
  <si>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</si>
  <si>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</si>
  <si>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</si>
  <si>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</si>
  <si>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</si>
  <si>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</si>
  <si>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</si>
  <si>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</si>
  <si>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</si>
  <si>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</si>
  <si>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</si>
  <si>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</si>
  <si>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</si>
  <si>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</si>
  <si>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</si>
  <si>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</si>
  <si>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+строка 301+строка 400 + строка 500)</t>
  </si>
  <si>
    <t>Проверка</t>
  </si>
  <si>
    <t>Балансовая стоимость одной акции, тенге</t>
  </si>
  <si>
    <t>Управляющий директор по экономике и финансам</t>
  </si>
  <si>
    <t>Касымбек А. М.</t>
  </si>
  <si>
    <t>Главный бухгалтер</t>
  </si>
  <si>
    <t>Валентинова Н. С.</t>
  </si>
  <si>
    <r>
      <t xml:space="preserve">Наименование организации: </t>
    </r>
    <r>
      <rPr>
        <b/>
        <sz val="14"/>
        <rFont val="Times New Roman"/>
        <family val="1"/>
        <charset val="204"/>
      </rPr>
      <t>АО НК "КазМунайГаз"</t>
    </r>
  </si>
  <si>
    <t>КОНСОЛИДИРОВАННЫЙ ОТЧЕТ О ПРИБЫЛЯХ И УБЫТКАХ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</si>
  <si>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</si>
  <si>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</si>
  <si>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</si>
  <si>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</si>
  <si>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 xml:space="preserve">Себестоимость реализованных товаров и услуг 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</si>
  <si>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</si>
  <si>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</si>
  <si>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</si>
  <si>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</si>
  <si>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</si>
  <si>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</si>
  <si>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</si>
  <si>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</si>
  <si>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</si>
  <si>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</si>
  <si>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</si>
  <si>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</si>
  <si>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</si>
  <si>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</si>
  <si>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 xml:space="preserve">Прочие неоперационные расходы </t>
  </si>
  <si>
    <t>025</t>
  </si>
  <si>
    <t>Прибыль (убыток) до налогообложения (+/- строки с 020 по 025)</t>
  </si>
  <si>
    <t>Расходы по подоходному налогу</t>
  </si>
  <si>
    <r>
      <t>Прибыль (убыток) после налогообложения</t>
    </r>
    <r>
      <rPr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от прекращенной деятельности</t>
    </r>
    <r>
      <rPr>
        <i/>
        <sz val="12"/>
        <rFont val="Times New Roman"/>
        <family val="1"/>
        <charset val="204"/>
      </rPr>
      <t xml:space="preserve"> </t>
    </r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</si>
  <si>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</si>
  <si>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</si>
  <si>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</si>
  <si>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</si>
  <si>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</si>
  <si>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</si>
  <si>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r>
      <t>Переоценка финансовых активов</t>
    </r>
    <r>
      <rPr>
        <i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имеющихся в наличии для продажи</t>
    </r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</si>
  <si>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</si>
  <si>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</si>
  <si>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</si>
  <si>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</si>
  <si>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</si>
  <si>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</si>
  <si>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</si>
  <si>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</si>
  <si>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</si>
  <si>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</si>
  <si>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</si>
  <si>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</si>
  <si>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</si>
  <si>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</si>
  <si>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</si>
  <si>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</si>
  <si>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</si>
  <si>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 xml:space="preserve">КОНСОЛИДИРОВАННЫЙ ОТЧЕТ О ДВИЖЕНИИ ДЕНЕЖНЫХ СРЕДСТВ </t>
  </si>
  <si>
    <t>Код  строки</t>
  </si>
  <si>
    <t>   За предыдущий период</t>
  </si>
  <si>
    <t>030</t>
  </si>
  <si>
    <t>040</t>
  </si>
  <si>
    <t>041</t>
  </si>
  <si>
    <t>042</t>
  </si>
  <si>
    <t>КОНСОЛИДИРОВАННЫЙ ОТЧЕТ ОБ ИЗМЕНЕНИЯХ В КАПИТАЛЕ</t>
  </si>
  <si>
    <t>Наименование компонентов</t>
  </si>
  <si>
    <t>Капитал материнской организации</t>
  </si>
  <si>
    <t>Доля неконтро-лирующих собственников</t>
  </si>
  <si>
    <t>Итого капитал</t>
  </si>
  <si>
    <t xml:space="preserve">Выкупленные собственные долевые инструменты </t>
  </si>
  <si>
    <t>Сальдо на 1 января предыдущего года</t>
  </si>
  <si>
    <t>Изменение в учетной политике</t>
  </si>
  <si>
    <t>Пересчитанное сальдо (строка 010+/- 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</si>
  <si>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</si>
  <si>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</si>
  <si>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</si>
  <si>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</si>
  <si>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</si>
  <si>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</si>
  <si>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</si>
  <si>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</si>
  <si>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</si>
  <si>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</si>
  <si>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</si>
  <si>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</si>
  <si>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</si>
  <si>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</si>
  <si>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</si>
  <si>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</si>
  <si>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</si>
  <si>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</si>
  <si>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</si>
  <si>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</si>
  <si>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</si>
  <si>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</si>
  <si>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</si>
  <si>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</si>
  <si>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</si>
  <si>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</si>
  <si>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</si>
  <si>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</t>
  </si>
  <si>
    <t>(косвенный метод)</t>
  </si>
  <si>
    <t>1. Движение денежных средств от операционной деятельности</t>
  </si>
  <si>
    <t>Прибыль (убыток) до налогообложения</t>
  </si>
  <si>
    <t>Амортизация и обесценение основных средств, нематериальных активов и прочих долгосрочных активов</t>
  </si>
  <si>
    <t>Обесценение гудвила</t>
  </si>
  <si>
    <t>Обесценение торговой и прочей дебиторской задолженности</t>
  </si>
  <si>
    <t>Списание стоимости активов (или выбывающей группы), предназначенных для продажи до справедливой стоимости за вычетом затрат на продажу</t>
  </si>
  <si>
    <t>Убыток (прибыль) от выбытия основных средств</t>
  </si>
  <si>
    <t>Убыток (прибыль) от инвестиционного имущества</t>
  </si>
  <si>
    <t>Убыток (прибыль) от досрочного погашения займов</t>
  </si>
  <si>
    <t>Убыток (прибыль) от прочих финансовых активов, отражаемых по справедливой стоимости с корректировкой через отчет о прибылях и убытках</t>
  </si>
  <si>
    <t>Расходы (доходы) по финансированию</t>
  </si>
  <si>
    <t>Расходы по вознаграждениям долевыми инструментами</t>
  </si>
  <si>
    <t>Доход (расход) по отложенным налогам</t>
  </si>
  <si>
    <t>Нереализованная положительная (отрицательная) курсовая разница</t>
  </si>
  <si>
    <t>Доля организации в прибыли ассоциированных организаций и совместной деятельности, учитываемых по методу долевого участия</t>
  </si>
  <si>
    <t>Прочие неденежные операционные корректировки общей совокупной прибыли (убытка)</t>
  </si>
  <si>
    <t>Итого корректировка общей совокупной прибыли (убытка), всего (+/- строки с 011 по 025)</t>
  </si>
  <si>
    <t>Изменения в запасах</t>
  </si>
  <si>
    <t>031</t>
  </si>
  <si>
    <t xml:space="preserve">Изменения резерва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</si>
  <si>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032</t>
  </si>
  <si>
    <t>Изменения в торговой и прочей дебиторской задолженности</t>
  </si>
  <si>
    <t>033</t>
  </si>
  <si>
    <t>Изменения в торговой и прочей кредиторской задолженности</t>
  </si>
  <si>
    <t>034</t>
  </si>
  <si>
    <t xml:space="preserve">Изменения в задолженности по налогам и другим обязательным платежам в бюджет </t>
  </si>
  <si>
    <t>035</t>
  </si>
  <si>
    <t>Изменения в прочих  обязательствах</t>
  </si>
  <si>
    <t>036</t>
  </si>
  <si>
    <t>Итого движение операционных активов и обязательств, всего (+/- строки с 031 по 036)</t>
  </si>
  <si>
    <t xml:space="preserve">Уплаченные вознаграждения </t>
  </si>
  <si>
    <t>Уплаченный подоходный налог</t>
  </si>
  <si>
    <t>Чистая сумма денежных средств от операционной деятельности (строка 010+/- строка 030 +/- строка 040+/- строка 041+/- строка 042)</t>
  </si>
  <si>
    <t>2.Движение денежных средств от инвестиционной деятельности</t>
  </si>
  <si>
    <t>3.Движение денежных средств от финансовой деятельности</t>
  </si>
  <si>
    <t>4.Влияние обменных курсов валют к тенге</t>
  </si>
  <si>
    <t>5. Увеличение +/- уменьшение денежных средств (строка 100 +/- строка 200 +/- строка 300)</t>
  </si>
  <si>
    <t>6.Денежные средства и их эквиваленты на начало отчетного периода</t>
  </si>
  <si>
    <t>7.Денежные средства и их эквиваленты на конец отчетного периода</t>
  </si>
  <si>
    <t>Нераспределенная прибыль</t>
  </si>
  <si>
    <r>
      <t>Среднегодовая численность работников: 79.477</t>
    </r>
    <r>
      <rPr>
        <b/>
        <sz val="12"/>
        <color theme="1"/>
        <rFont val="Times New Roman"/>
        <family val="1"/>
        <charset val="204"/>
      </rPr>
      <t xml:space="preserve"> чел.</t>
    </r>
  </si>
  <si>
    <r>
      <t xml:space="preserve">Вид деятельности организации: </t>
    </r>
    <r>
      <rPr>
        <b/>
        <sz val="12"/>
        <color theme="1"/>
        <rFont val="Times New Roman"/>
        <family val="1"/>
        <charset val="204"/>
      </rPr>
      <t>Холдинговая компания</t>
    </r>
  </si>
  <si>
    <r>
      <t xml:space="preserve">Организационно-правовая форма: </t>
    </r>
    <r>
      <rPr>
        <b/>
        <sz val="12"/>
        <color theme="1"/>
        <rFont val="Times New Roman"/>
        <family val="1"/>
        <charset val="204"/>
      </rPr>
      <t>Акционерное Общество</t>
    </r>
  </si>
  <si>
    <t>по состоянию на 30 июня 2015 года</t>
  </si>
  <si>
    <t>–</t>
  </si>
  <si>
    <t>Валовая прибыль (строка 010  строка 011)</t>
  </si>
  <si>
    <t>Прибыль (убыток) после налогообложения от продолжающейся деятельности (строка 100  строка 101)</t>
  </si>
  <si>
    <t>за шесть месяцев, закончившихся 30 июня 2015 года</t>
  </si>
  <si>
    <t>Сальдо на 30 июня отчетного года (строка 500 + строка 600 + строка 700)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</si>
</sst>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-* #,##0_р_._-;\-* #,##0_р_._-;_-* &quot;-&quot;??_р_._-;_-@_-"/>
    <numFmt numFmtId="166" formatCode="_-* #,##0.0000_р_._-;\-* #,##0.0000_р_._-;_-* &quot;-&quot;??_р_._-;_-@_-"/>
    <numFmt numFmtId="167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93">
    <xf numFmtId="0" fontId="0" fillId="0" borderId="0" xfId="0"/>
    <xf numFmtId="0" fontId="4" fillId="0" borderId="0" xfId="0" applyFont="1"/>
    <xf numFmtId="0" fontId="4" fillId="0" borderId="0" xfId="0" applyFont="1" applyFill="1"/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right" wrapText="1"/>
    </xf>
    <xf numFmtId="165" fontId="8" fillId="0" borderId="1" xfId="1" applyNumberFormat="1" applyFont="1" applyBorder="1" applyAlignment="1">
      <alignment horizontal="right" wrapText="1"/>
    </xf>
    <xf numFmtId="165" fontId="7" fillId="0" borderId="1" xfId="1" applyNumberFormat="1" applyFont="1" applyFill="1" applyBorder="1" applyAlignment="1">
      <alignment horizontal="right" wrapText="1"/>
    </xf>
    <xf numFmtId="165" fontId="7" fillId="0" borderId="1" xfId="1" applyNumberFormat="1" applyFont="1" applyBorder="1" applyAlignment="1">
      <alignment horizontal="right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/>
    </xf>
    <xf numFmtId="0" fontId="8" fillId="0" borderId="0" xfId="0" applyFont="1"/>
    <xf numFmtId="165" fontId="8" fillId="0" borderId="0" xfId="1" applyNumberFormat="1" applyFont="1"/>
    <xf numFmtId="165" fontId="7" fillId="0" borderId="1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vertical="center" wrapText="1"/>
    </xf>
    <xf numFmtId="165" fontId="7" fillId="0" borderId="1" xfId="1" applyNumberFormat="1" applyFont="1" applyFill="1" applyBorder="1" applyAlignment="1">
      <alignment vertical="center" wrapText="1"/>
    </xf>
    <xf numFmtId="0" fontId="9" fillId="0" borderId="0" xfId="0" applyFont="1" applyAlignment="1">
      <alignment horizontal="right"/>
    </xf>
    <xf numFmtId="0" fontId="8" fillId="0" borderId="1" xfId="0" applyFont="1" applyBorder="1"/>
    <xf numFmtId="165" fontId="8" fillId="0" borderId="1" xfId="1" applyNumberFormat="1" applyFont="1" applyBorder="1"/>
    <xf numFmtId="164" fontId="0" fillId="0" borderId="0" xfId="1" applyFont="1"/>
    <xf numFmtId="0" fontId="10" fillId="0" borderId="1" xfId="0" applyFont="1" applyBorder="1" applyAlignment="1">
      <alignment vertical="center"/>
    </xf>
    <xf numFmtId="0" fontId="11" fillId="0" borderId="1" xfId="0" applyFont="1" applyBorder="1"/>
    <xf numFmtId="164" fontId="2" fillId="0" borderId="0" xfId="1" applyFont="1"/>
    <xf numFmtId="0" fontId="10" fillId="0" borderId="0" xfId="0" applyFont="1" applyBorder="1" applyAlignment="1">
      <alignment vertical="center"/>
    </xf>
    <xf numFmtId="0" fontId="11" fillId="0" borderId="0" xfId="0" applyFont="1" applyBorder="1"/>
    <xf numFmtId="166" fontId="12" fillId="0" borderId="0" xfId="1" applyNumberFormat="1" applyFont="1" applyFill="1" applyBorder="1" applyAlignment="1">
      <alignment horizontal="right" wrapText="1"/>
    </xf>
    <xf numFmtId="166" fontId="7" fillId="0" borderId="0" xfId="1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5" fontId="8" fillId="2" borderId="1" xfId="1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horizontal="justify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right" wrapText="1"/>
    </xf>
    <xf numFmtId="165" fontId="8" fillId="0" borderId="1" xfId="1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165" fontId="8" fillId="0" borderId="0" xfId="1" applyNumberFormat="1" applyFont="1" applyBorder="1" applyAlignment="1">
      <alignment horizontal="center" vertical="center" wrapText="1"/>
    </xf>
    <xf numFmtId="49" fontId="8" fillId="0" borderId="0" xfId="0" applyNumberFormat="1" applyFont="1"/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15" fillId="0" borderId="0" xfId="0" applyFont="1"/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/>
    <xf numFmtId="0" fontId="2" fillId="0" borderId="0" xfId="0" applyFont="1"/>
    <xf numFmtId="0" fontId="7" fillId="0" borderId="1" xfId="0" applyFont="1" applyBorder="1" applyAlignment="1">
      <alignment horizontal="center" vertical="center" wrapText="1"/>
    </xf>
    <xf numFmtId="164" fontId="15" fillId="0" borderId="0" xfId="1" applyFont="1"/>
    <xf numFmtId="43" fontId="0" fillId="0" borderId="0" xfId="3" applyFont="1"/>
    <xf numFmtId="43" fontId="2" fillId="0" borderId="0" xfId="3" applyFont="1"/>
    <xf numFmtId="165" fontId="8" fillId="0" borderId="0" xfId="2" applyNumberFormat="1" applyFont="1"/>
    <xf numFmtId="165" fontId="7" fillId="0" borderId="0" xfId="2" applyNumberFormat="1" applyFont="1" applyAlignment="1">
      <alignment horizontal="right"/>
    </xf>
    <xf numFmtId="165" fontId="7" fillId="0" borderId="1" xfId="2" applyNumberFormat="1" applyFont="1" applyBorder="1" applyAlignment="1">
      <alignment horizontal="center" vertical="center" wrapText="1"/>
    </xf>
    <xf numFmtId="165" fontId="8" fillId="0" borderId="1" xfId="2" applyNumberFormat="1" applyFont="1" applyBorder="1" applyAlignment="1">
      <alignment horizontal="center" vertical="center" wrapText="1"/>
    </xf>
    <xf numFmtId="165" fontId="7" fillId="0" borderId="1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43" fontId="7" fillId="0" borderId="1" xfId="3" applyFont="1" applyBorder="1" applyAlignment="1">
      <alignment horizontal="center" vertical="center" wrapText="1"/>
    </xf>
    <xf numFmtId="43" fontId="7" fillId="0" borderId="1" xfId="3" applyFont="1" applyFill="1" applyBorder="1" applyAlignment="1">
      <alignment horizontal="center" vertical="center" wrapText="1"/>
    </xf>
    <xf numFmtId="43" fontId="8" fillId="0" borderId="1" xfId="3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165" fontId="7" fillId="3" borderId="1" xfId="2" applyNumberFormat="1" applyFont="1" applyFill="1" applyBorder="1" applyAlignment="1">
      <alignment horizontal="center" vertical="center" wrapText="1"/>
    </xf>
    <xf numFmtId="167" fontId="2" fillId="0" borderId="0" xfId="3" applyNumberFormat="1" applyFont="1"/>
    <xf numFmtId="43" fontId="12" fillId="0" borderId="0" xfId="3" applyFont="1" applyFill="1" applyBorder="1"/>
    <xf numFmtId="165" fontId="7" fillId="0" borderId="1" xfId="3" applyNumberFormat="1" applyFont="1" applyFill="1" applyBorder="1" applyAlignment="1">
      <alignment horizontal="right" wrapText="1"/>
    </xf>
    <xf numFmtId="166" fontId="7" fillId="0" borderId="1" xfId="3" applyNumberFormat="1" applyFont="1" applyFill="1" applyBorder="1" applyAlignment="1">
      <alignment horizontal="right" wrapText="1"/>
    </xf>
    <xf numFmtId="165" fontId="7" fillId="2" borderId="1" xfId="3" applyNumberFormat="1" applyFont="1" applyFill="1" applyBorder="1" applyAlignment="1">
      <alignment horizontal="right" wrapText="1"/>
    </xf>
    <xf numFmtId="165" fontId="7" fillId="0" borderId="1" xfId="3" applyNumberFormat="1" applyFont="1" applyBorder="1" applyAlignment="1">
      <alignment horizontal="right" wrapText="1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 wrapText="1"/>
    </xf>
    <xf numFmtId="166" fontId="8" fillId="2" borderId="1" xfId="1" applyNumberFormat="1" applyFont="1" applyFill="1" applyBorder="1" applyAlignment="1">
      <alignment horizontal="right" wrapText="1"/>
    </xf>
    <xf numFmtId="165" fontId="8" fillId="0" borderId="1" xfId="3" applyNumberFormat="1" applyFont="1" applyFill="1" applyBorder="1" applyAlignment="1">
      <alignment horizontal="center" vertical="center" wrapText="1"/>
    </xf>
    <xf numFmtId="165" fontId="7" fillId="0" borderId="1" xfId="3" applyNumberFormat="1" applyFont="1" applyFill="1" applyBorder="1" applyAlignment="1">
      <alignment horizontal="center" vertical="center" wrapText="1"/>
    </xf>
    <xf numFmtId="165" fontId="7" fillId="3" borderId="1" xfId="3" applyNumberFormat="1" applyFont="1" applyFill="1" applyBorder="1" applyAlignment="1">
      <alignment horizontal="center" vertical="center" wrapText="1"/>
    </xf>
    <xf numFmtId="165" fontId="8" fillId="2" borderId="1" xfId="3" applyNumberFormat="1" applyFont="1" applyFill="1" applyBorder="1" applyAlignment="1">
      <alignment horizontal="right" wrapText="1"/>
    </xf>
    <xf numFmtId="165" fontId="7" fillId="2" borderId="1" xfId="3" applyNumberFormat="1" applyFont="1" applyFill="1" applyBorder="1" applyAlignment="1">
      <alignment horizontal="center" vertical="center" wrapText="1"/>
    </xf>
    <xf numFmtId="165" fontId="7" fillId="0" borderId="1" xfId="3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165" fontId="7" fillId="0" borderId="1" xfId="2" applyNumberFormat="1" applyFont="1" applyBorder="1" applyAlignment="1">
      <alignment horizontal="center" vertical="center" wrapText="1"/>
    </xf>
  </cellXfs>
  <cellStyles count="4">
    <cellStyle name="Обычный" xfId="0" builtinId="0"/>
    <cellStyle name="Финансовый" xfId="3" builtinId="3"/>
    <cellStyle name="Финансовый 10" xfId="1"/>
    <cellStyle name="Финансовый 10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2"/>
  <sheetViews>
    <sheetView tabSelected="1" topLeftCell="A253" zoomScale="90" zoomScaleNormal="90" workbookViewId="0">
      <selection activeCell="A266" sqref="A266"/>
    </sheetView>
  </sheetViews>
  <sheetFormatPr defaultColWidth="8.88671875" defaultRowHeight="14.4" x14ac:dyDescent="0.3"/>
  <cols>
    <col min="1" max="1" width="69.6640625" customWidth="1"/>
    <col min="2" max="2" width="8.88671875" customWidth="1"/>
    <col min="3" max="3" width="18.109375" customWidth="1"/>
    <col min="4" max="4" width="17.44140625" customWidth="1"/>
    <col min="5" max="5" width="17.44140625" style="25" customWidth="1"/>
    <col min="6" max="6" width="17.44140625" style="48" customWidth="1"/>
    <col min="7" max="7" width="19.44140625" style="48" customWidth="1"/>
    <col min="8" max="9" width="17.44140625" style="48" customWidth="1"/>
    <col min="10" max="10" width="16.33203125" style="28" bestFit="1" customWidth="1"/>
  </cols>
  <sheetData>
    <row r="1" spans="1:4" customFormat="1" ht="17.399999999999999" x14ac:dyDescent="0.3">
      <c r="A1" s="1" t="s">
        <v>0</v>
      </c>
      <c r="B1" s="1"/>
      <c r="C1" s="1"/>
      <c r="D1" s="1"/>
    </row>
    <row r="2" spans="1:4" customFormat="1" ht="15.6" x14ac:dyDescent="0.3">
      <c r="A2" s="1" t="s">
        <v>1</v>
      </c>
      <c r="B2" s="1"/>
      <c r="C2" s="1"/>
      <c r="D2" s="1"/>
    </row>
    <row r="3" spans="1:4" customFormat="1" ht="15.6" x14ac:dyDescent="0.3">
      <c r="A3" s="1" t="s">
        <v>218</v>
      </c>
      <c r="B3" s="1"/>
      <c r="C3" s="1"/>
      <c r="D3" s="1"/>
    </row>
    <row r="4" spans="1:4" customFormat="1" ht="15.6" x14ac:dyDescent="0.3">
      <c r="A4" s="1" t="s">
        <v>219</v>
      </c>
      <c r="B4" s="1"/>
      <c r="C4" s="1"/>
      <c r="D4" s="1"/>
    </row>
    <row r="5" spans="1:4" customFormat="1" ht="15.6" x14ac:dyDescent="0.3">
      <c r="A5" s="1" t="s">
        <v>2</v>
      </c>
      <c r="B5" s="1"/>
      <c r="C5" s="1"/>
      <c r="D5" s="1"/>
    </row>
    <row r="6" spans="1:4" customFormat="1" ht="15.6" x14ac:dyDescent="0.3">
      <c r="A6" s="2" t="s">
        <v>217</v>
      </c>
      <c r="B6" s="1"/>
      <c r="C6" s="1"/>
      <c r="D6" s="1"/>
    </row>
    <row r="7" spans="1:4" customFormat="1" ht="15.6" x14ac:dyDescent="0.3">
      <c r="A7" s="1" t="s">
        <v>3</v>
      </c>
      <c r="B7" s="1"/>
      <c r="C7" s="1"/>
      <c r="D7" s="1"/>
    </row>
    <row r="8" spans="1:4" customFormat="1" ht="15.6" x14ac:dyDescent="0.3">
      <c r="A8" s="1" t="s">
        <v>4</v>
      </c>
      <c r="B8" s="1"/>
      <c r="C8" s="1"/>
      <c r="D8" s="1"/>
    </row>
    <row r="9" spans="1:4" customFormat="1" ht="15.6" x14ac:dyDescent="0.3">
      <c r="A9" s="1"/>
      <c r="B9" s="1"/>
      <c r="C9" s="1"/>
      <c r="D9" s="1"/>
    </row>
    <row r="10" spans="1:4" customFormat="1" ht="17.399999999999999" x14ac:dyDescent="0.3">
      <c r="A10" s="88" t="s">
        <v>5</v>
      </c>
      <c r="B10" s="88"/>
      <c r="C10" s="88"/>
      <c r="D10" s="88"/>
    </row>
    <row r="11" spans="1:4" customFormat="1" ht="17.399999999999999" x14ac:dyDescent="0.3">
      <c r="A11" s="88" t="s">
        <v>220</v>
      </c>
      <c r="B11" s="88"/>
      <c r="C11" s="88"/>
      <c r="D11" s="88"/>
    </row>
    <row r="12" spans="1:4" customFormat="1" ht="15.6" x14ac:dyDescent="0.3">
      <c r="A12" s="1"/>
      <c r="B12" s="1"/>
      <c r="C12" s="1"/>
      <c r="D12" s="1"/>
    </row>
    <row r="13" spans="1:4" customFormat="1" ht="15.6" x14ac:dyDescent="0.3">
      <c r="A13" s="1"/>
      <c r="B13" s="1"/>
      <c r="C13" s="1"/>
      <c r="D13" s="3" t="s">
        <v>6</v>
      </c>
    </row>
    <row r="14" spans="1:4" customFormat="1" ht="46.8" x14ac:dyDescent="0.3">
      <c r="A14" s="4" t="s">
        <v>7</v>
      </c>
      <c r="B14" s="4" t="s">
        <v>8</v>
      </c>
      <c r="C14" s="5" t="s">
        <v>9</v>
      </c>
      <c r="D14" s="5" t="s">
        <v>10</v>
      </c>
    </row>
    <row r="15" spans="1:4" customFormat="1" ht="15.6" x14ac:dyDescent="0.3">
      <c r="A15" s="6" t="s">
        <v>11</v>
      </c>
      <c r="B15" s="7"/>
      <c r="C15" s="8" t="s">
        <v>12</v>
      </c>
      <c r="D15" s="8"/>
    </row>
    <row r="16" spans="1:4" customFormat="1" ht="15.6" x14ac:dyDescent="0.3">
      <c r="A16" s="9" t="s">
        <v>13</v>
      </c>
      <c r="B16" s="10" t="s">
        <v>14</v>
      </c>
      <c r="C16" s="11">
        <v>398480396</v>
      </c>
      <c r="D16" s="11">
        <v>823031494</v>
      </c>
    </row>
    <row r="17" spans="1:4" customFormat="1" ht="15.6" x14ac:dyDescent="0.3">
      <c r="A17" s="9" t="s">
        <v>15</v>
      </c>
      <c r="B17" s="10" t="s">
        <v>16</v>
      </c>
      <c r="C17" s="11"/>
      <c r="D17" s="11"/>
    </row>
    <row r="18" spans="1:4" customFormat="1" ht="15.6" x14ac:dyDescent="0.3">
      <c r="A18" s="9" t="s">
        <v>17</v>
      </c>
      <c r="B18" s="10" t="s">
        <v>18</v>
      </c>
      <c r="C18" s="11">
        <v>938262</v>
      </c>
      <c r="D18" s="11">
        <v>6427473</v>
      </c>
    </row>
    <row r="19" spans="1:4" customFormat="1" ht="31.2" x14ac:dyDescent="0.3">
      <c r="A19" s="9" t="s">
        <v>19</v>
      </c>
      <c r="B19" s="10" t="s">
        <v>20</v>
      </c>
      <c r="C19" s="11"/>
      <c r="D19" s="11"/>
    </row>
    <row r="20" spans="1:4" customFormat="1" ht="15.6" x14ac:dyDescent="0.3">
      <c r="A20" s="9" t="s">
        <v>21</v>
      </c>
      <c r="B20" s="10" t="s">
        <v>22</v>
      </c>
      <c r="C20" s="11"/>
      <c r="D20" s="11"/>
    </row>
    <row r="21" spans="1:4" customFormat="1" ht="15.6" x14ac:dyDescent="0.3">
      <c r="A21" s="9" t="s">
        <v>23</v>
      </c>
      <c r="B21" s="10" t="s">
        <v>24</v>
      </c>
      <c r="C21" s="11">
        <v>694233169</v>
      </c>
      <c r="D21" s="11">
        <v>737675201</v>
      </c>
    </row>
    <row r="22" spans="1:4" customFormat="1" ht="15.6" x14ac:dyDescent="0.3">
      <c r="A22" s="9" t="s">
        <v>25</v>
      </c>
      <c r="B22" s="10" t="s">
        <v>26</v>
      </c>
      <c r="C22" s="11">
        <v>182128456</v>
      </c>
      <c r="D22" s="11">
        <v>202622353</v>
      </c>
    </row>
    <row r="23" spans="1:4" customFormat="1" ht="15.6" x14ac:dyDescent="0.3">
      <c r="A23" s="9" t="s">
        <v>27</v>
      </c>
      <c r="B23" s="10" t="s">
        <v>28</v>
      </c>
      <c r="C23" s="11">
        <v>57068710</v>
      </c>
      <c r="D23" s="11">
        <v>42744212</v>
      </c>
    </row>
    <row r="24" spans="1:4" customFormat="1" ht="15.6" x14ac:dyDescent="0.3">
      <c r="A24" s="9" t="s">
        <v>29</v>
      </c>
      <c r="B24" s="10" t="s">
        <v>30</v>
      </c>
      <c r="C24" s="11">
        <v>203918340</v>
      </c>
      <c r="D24" s="11">
        <v>194960759</v>
      </c>
    </row>
    <row r="25" spans="1:4" customFormat="1" ht="15.6" x14ac:dyDescent="0.3">
      <c r="A25" s="9" t="s">
        <v>31</v>
      </c>
      <c r="B25" s="10" t="s">
        <v>32</v>
      </c>
      <c r="C25" s="11">
        <v>188346843</v>
      </c>
      <c r="D25" s="11">
        <v>208634361</v>
      </c>
    </row>
    <row r="26" spans="1:4" customFormat="1" ht="15.6" x14ac:dyDescent="0.3">
      <c r="A26" s="6" t="s">
        <v>33</v>
      </c>
      <c r="B26" s="10">
        <v>100</v>
      </c>
      <c r="C26" s="14">
        <f>SUM(C16:C25)</f>
        <v>1725114176</v>
      </c>
      <c r="D26" s="14">
        <f>SUM(D16:D25)</f>
        <v>2216095853</v>
      </c>
    </row>
    <row r="27" spans="1:4" customFormat="1" ht="15.6" x14ac:dyDescent="0.3">
      <c r="A27" s="9" t="s">
        <v>34</v>
      </c>
      <c r="B27" s="10">
        <v>101</v>
      </c>
      <c r="C27" s="11">
        <v>2100861170</v>
      </c>
      <c r="D27" s="11">
        <v>35546227</v>
      </c>
    </row>
    <row r="28" spans="1:4" customFormat="1" ht="15.6" x14ac:dyDescent="0.3">
      <c r="A28" s="9"/>
      <c r="B28" s="10"/>
      <c r="C28" s="11"/>
      <c r="D28" s="11"/>
    </row>
    <row r="29" spans="1:4" customFormat="1" ht="15.6" x14ac:dyDescent="0.3">
      <c r="A29" s="6" t="s">
        <v>35</v>
      </c>
      <c r="B29" s="10"/>
      <c r="C29" s="11"/>
      <c r="D29" s="11"/>
    </row>
    <row r="30" spans="1:4" customFormat="1" ht="15.6" x14ac:dyDescent="0.3">
      <c r="A30" s="9" t="s">
        <v>15</v>
      </c>
      <c r="B30" s="10">
        <v>110</v>
      </c>
      <c r="C30" s="11"/>
      <c r="D30" s="11"/>
    </row>
    <row r="31" spans="1:4" customFormat="1" ht="15.6" x14ac:dyDescent="0.3">
      <c r="A31" s="9" t="s">
        <v>17</v>
      </c>
      <c r="B31" s="10">
        <v>111</v>
      </c>
      <c r="C31" s="11"/>
      <c r="D31" s="11"/>
    </row>
    <row r="32" spans="1:4" customFormat="1" ht="31.2" x14ac:dyDescent="0.3">
      <c r="A32" s="9" t="s">
        <v>19</v>
      </c>
      <c r="B32" s="10">
        <v>112</v>
      </c>
      <c r="C32" s="11"/>
      <c r="D32" s="11"/>
    </row>
    <row r="33" spans="1:4" customFormat="1" ht="15.6" x14ac:dyDescent="0.3">
      <c r="A33" s="9" t="s">
        <v>21</v>
      </c>
      <c r="B33" s="10">
        <v>113</v>
      </c>
      <c r="C33" s="11">
        <v>37272655</v>
      </c>
      <c r="D33" s="11">
        <v>37145896</v>
      </c>
    </row>
    <row r="34" spans="1:4" customFormat="1" ht="15.6" x14ac:dyDescent="0.3">
      <c r="A34" s="9" t="s">
        <v>36</v>
      </c>
      <c r="B34" s="10">
        <v>114</v>
      </c>
      <c r="C34" s="11">
        <v>332699849</v>
      </c>
      <c r="D34" s="11">
        <v>241469642</v>
      </c>
    </row>
    <row r="35" spans="1:4" customFormat="1" ht="15.6" x14ac:dyDescent="0.3">
      <c r="A35" s="15" t="s">
        <v>37</v>
      </c>
      <c r="B35" s="10">
        <v>115</v>
      </c>
      <c r="C35" s="11"/>
      <c r="D35" s="11"/>
    </row>
    <row r="36" spans="1:4" customFormat="1" ht="15.6" x14ac:dyDescent="0.3">
      <c r="A36" s="9" t="s">
        <v>38</v>
      </c>
      <c r="B36" s="10">
        <v>116</v>
      </c>
      <c r="C36" s="11">
        <v>1280988420</v>
      </c>
      <c r="D36" s="11">
        <v>1217661400</v>
      </c>
    </row>
    <row r="37" spans="1:4" customFormat="1" ht="15.6" x14ac:dyDescent="0.3">
      <c r="A37" s="9" t="s">
        <v>39</v>
      </c>
      <c r="B37" s="10">
        <v>117</v>
      </c>
      <c r="C37" s="11">
        <v>26920801</v>
      </c>
      <c r="D37" s="11">
        <v>27197634</v>
      </c>
    </row>
    <row r="38" spans="1:4" customFormat="1" ht="15.6" x14ac:dyDescent="0.3">
      <c r="A38" s="9" t="s">
        <v>40</v>
      </c>
      <c r="B38" s="10">
        <v>118</v>
      </c>
      <c r="C38" s="11">
        <v>2548611398</v>
      </c>
      <c r="D38" s="11">
        <v>4296118047</v>
      </c>
    </row>
    <row r="39" spans="1:4" customFormat="1" ht="15.6" x14ac:dyDescent="0.3">
      <c r="A39" s="9" t="s">
        <v>41</v>
      </c>
      <c r="B39" s="10">
        <v>119</v>
      </c>
      <c r="C39" s="11"/>
      <c r="D39" s="11"/>
    </row>
    <row r="40" spans="1:4" customFormat="1" ht="15.6" x14ac:dyDescent="0.3">
      <c r="A40" s="9" t="s">
        <v>42</v>
      </c>
      <c r="B40" s="10">
        <v>120</v>
      </c>
      <c r="C40" s="11">
        <v>185634928</v>
      </c>
      <c r="D40" s="11">
        <v>277064868</v>
      </c>
    </row>
    <row r="41" spans="1:4" customFormat="1" ht="15.6" x14ac:dyDescent="0.3">
      <c r="A41" s="9" t="s">
        <v>43</v>
      </c>
      <c r="B41" s="10">
        <v>121</v>
      </c>
      <c r="C41" s="11">
        <v>179980669</v>
      </c>
      <c r="D41" s="11">
        <v>182966270</v>
      </c>
    </row>
    <row r="42" spans="1:4" customFormat="1" ht="15.6" x14ac:dyDescent="0.3">
      <c r="A42" s="9" t="s">
        <v>44</v>
      </c>
      <c r="B42" s="10">
        <v>122</v>
      </c>
      <c r="C42" s="11">
        <v>93344995</v>
      </c>
      <c r="D42" s="11">
        <v>93131484</v>
      </c>
    </row>
    <row r="43" spans="1:4" customFormat="1" ht="15.6" x14ac:dyDescent="0.3">
      <c r="A43" s="9" t="s">
        <v>45</v>
      </c>
      <c r="B43" s="10">
        <v>123</v>
      </c>
      <c r="C43" s="11">
        <v>236668300</v>
      </c>
      <c r="D43" s="11">
        <v>214443545</v>
      </c>
    </row>
    <row r="44" spans="1:4" customFormat="1" ht="15.6" x14ac:dyDescent="0.3">
      <c r="A44" s="6" t="s">
        <v>46</v>
      </c>
      <c r="B44" s="10">
        <v>200</v>
      </c>
      <c r="C44" s="14">
        <f>SUM(C30:C43)</f>
        <v>4922122015</v>
      </c>
      <c r="D44" s="14">
        <f>SUM(D30:D43)</f>
        <v>6587198786</v>
      </c>
    </row>
    <row r="45" spans="1:4" customFormat="1" ht="15.6" x14ac:dyDescent="0.3">
      <c r="A45" s="6" t="s">
        <v>47</v>
      </c>
      <c r="B45" s="16"/>
      <c r="C45" s="14">
        <f>C26+C27+C44</f>
        <v>8748097361</v>
      </c>
      <c r="D45" s="14">
        <f>D26+D27+D44</f>
        <v>8838840866</v>
      </c>
    </row>
    <row r="46" spans="1:4" customFormat="1" ht="15.6" x14ac:dyDescent="0.3">
      <c r="A46" s="17"/>
      <c r="B46" s="17"/>
      <c r="C46" s="18"/>
      <c r="D46" s="18"/>
    </row>
    <row r="47" spans="1:4" customFormat="1" ht="46.8" x14ac:dyDescent="0.3">
      <c r="A47" s="4" t="s">
        <v>48</v>
      </c>
      <c r="B47" s="4" t="s">
        <v>8</v>
      </c>
      <c r="C47" s="19" t="s">
        <v>9</v>
      </c>
      <c r="D47" s="19" t="s">
        <v>10</v>
      </c>
    </row>
    <row r="48" spans="1:4" customFormat="1" ht="15.6" x14ac:dyDescent="0.3">
      <c r="A48" s="6" t="s">
        <v>49</v>
      </c>
      <c r="B48" s="9"/>
      <c r="C48" s="20" t="s">
        <v>12</v>
      </c>
      <c r="D48" s="20" t="s">
        <v>12</v>
      </c>
    </row>
    <row r="49" spans="1:4" customFormat="1" ht="15.6" x14ac:dyDescent="0.3">
      <c r="A49" s="9" t="s">
        <v>50</v>
      </c>
      <c r="B49" s="10">
        <v>210</v>
      </c>
      <c r="C49" s="11">
        <v>225587092</v>
      </c>
      <c r="D49" s="11">
        <v>670529840</v>
      </c>
    </row>
    <row r="50" spans="1:4" customFormat="1" ht="15.6" x14ac:dyDescent="0.3">
      <c r="A50" s="9" t="s">
        <v>17</v>
      </c>
      <c r="B50" s="10">
        <v>211</v>
      </c>
      <c r="C50" s="11">
        <v>586778</v>
      </c>
      <c r="D50" s="11">
        <v>277887</v>
      </c>
    </row>
    <row r="51" spans="1:4" customFormat="1" ht="15.6" x14ac:dyDescent="0.3">
      <c r="A51" s="9" t="s">
        <v>51</v>
      </c>
      <c r="B51" s="10">
        <v>212</v>
      </c>
      <c r="C51" s="11">
        <v>770952</v>
      </c>
      <c r="D51" s="11">
        <v>755010</v>
      </c>
    </row>
    <row r="52" spans="1:4" customFormat="1" ht="15.6" x14ac:dyDescent="0.3">
      <c r="A52" s="9" t="s">
        <v>52</v>
      </c>
      <c r="B52" s="10">
        <v>213</v>
      </c>
      <c r="C52" s="11">
        <v>207377635</v>
      </c>
      <c r="D52" s="11">
        <v>233653734</v>
      </c>
    </row>
    <row r="53" spans="1:4" customFormat="1" ht="15.6" x14ac:dyDescent="0.3">
      <c r="A53" s="9" t="s">
        <v>53</v>
      </c>
      <c r="B53" s="10">
        <v>214</v>
      </c>
      <c r="C53" s="11">
        <v>59584490</v>
      </c>
      <c r="D53" s="11">
        <v>50329517</v>
      </c>
    </row>
    <row r="54" spans="1:4" customFormat="1" ht="15.6" x14ac:dyDescent="0.3">
      <c r="A54" s="9" t="s">
        <v>54</v>
      </c>
      <c r="B54" s="10">
        <v>215</v>
      </c>
      <c r="C54" s="11">
        <v>3604804</v>
      </c>
      <c r="D54" s="11">
        <v>2250849</v>
      </c>
    </row>
    <row r="55" spans="1:4" customFormat="1" ht="15.6" x14ac:dyDescent="0.3">
      <c r="A55" s="9" t="s">
        <v>55</v>
      </c>
      <c r="B55" s="10">
        <v>216</v>
      </c>
      <c r="C55" s="11"/>
      <c r="D55" s="11"/>
    </row>
    <row r="56" spans="1:4" customFormat="1" ht="15.6" x14ac:dyDescent="0.3">
      <c r="A56" s="9" t="s">
        <v>56</v>
      </c>
      <c r="B56" s="10">
        <v>217</v>
      </c>
      <c r="C56" s="11">
        <v>211846342</v>
      </c>
      <c r="D56" s="11">
        <v>228315690</v>
      </c>
    </row>
    <row r="57" spans="1:4" customFormat="1" ht="15.6" x14ac:dyDescent="0.3">
      <c r="A57" s="6" t="s">
        <v>57</v>
      </c>
      <c r="B57" s="10">
        <v>300</v>
      </c>
      <c r="C57" s="14">
        <f>SUM(C49:C56)</f>
        <v>709358093</v>
      </c>
      <c r="D57" s="14">
        <f>SUM(D49:D56)</f>
        <v>1186112527</v>
      </c>
    </row>
    <row r="58" spans="1:4" customFormat="1" ht="15.6" x14ac:dyDescent="0.3">
      <c r="A58" s="9" t="s">
        <v>58</v>
      </c>
      <c r="B58" s="10">
        <v>301</v>
      </c>
      <c r="C58" s="11">
        <v>498954492</v>
      </c>
      <c r="D58" s="11">
        <v>11739138</v>
      </c>
    </row>
    <row r="59" spans="1:4" customFormat="1" ht="15.6" x14ac:dyDescent="0.3">
      <c r="A59" s="9"/>
      <c r="B59" s="10"/>
      <c r="C59" s="11"/>
      <c r="D59" s="11"/>
    </row>
    <row r="60" spans="1:4" customFormat="1" ht="15.6" x14ac:dyDescent="0.3">
      <c r="A60" s="6" t="s">
        <v>59</v>
      </c>
      <c r="B60" s="10"/>
      <c r="C60" s="11"/>
      <c r="D60" s="11"/>
    </row>
    <row r="61" spans="1:4" customFormat="1" ht="15.6" x14ac:dyDescent="0.3">
      <c r="A61" s="9" t="s">
        <v>50</v>
      </c>
      <c r="B61" s="10">
        <v>310</v>
      </c>
      <c r="C61" s="11">
        <v>2557542629</v>
      </c>
      <c r="D61" s="11">
        <v>2427190567</v>
      </c>
    </row>
    <row r="62" spans="1:4" customFormat="1" ht="15.6" x14ac:dyDescent="0.3">
      <c r="A62" s="9" t="s">
        <v>17</v>
      </c>
      <c r="B62" s="10">
        <v>311</v>
      </c>
      <c r="C62" s="11"/>
      <c r="D62" s="11"/>
    </row>
    <row r="63" spans="1:4" customFormat="1" ht="15.6" x14ac:dyDescent="0.3">
      <c r="A63" s="9" t="s">
        <v>60</v>
      </c>
      <c r="B63" s="10">
        <v>312</v>
      </c>
      <c r="C63" s="11">
        <v>8879269</v>
      </c>
      <c r="D63" s="11">
        <v>405422767</v>
      </c>
    </row>
    <row r="64" spans="1:4" customFormat="1" ht="15.6" x14ac:dyDescent="0.3">
      <c r="A64" s="9" t="s">
        <v>61</v>
      </c>
      <c r="B64" s="10">
        <v>313</v>
      </c>
      <c r="C64" s="11"/>
      <c r="D64" s="11"/>
    </row>
    <row r="65" spans="1:4" customFormat="1" ht="15.6" x14ac:dyDescent="0.3">
      <c r="A65" s="9" t="s">
        <v>62</v>
      </c>
      <c r="B65" s="10">
        <v>314</v>
      </c>
      <c r="C65" s="11">
        <v>153566637</v>
      </c>
      <c r="D65" s="11">
        <v>183530985</v>
      </c>
    </row>
    <row r="66" spans="1:4" customFormat="1" ht="15.6" x14ac:dyDescent="0.3">
      <c r="A66" s="9" t="s">
        <v>63</v>
      </c>
      <c r="B66" s="10">
        <v>315</v>
      </c>
      <c r="C66" s="11">
        <v>200527169</v>
      </c>
      <c r="D66" s="11">
        <v>194793626</v>
      </c>
    </row>
    <row r="67" spans="1:4" customFormat="1" ht="15.6" x14ac:dyDescent="0.3">
      <c r="A67" s="9" t="s">
        <v>64</v>
      </c>
      <c r="B67" s="10">
        <v>316</v>
      </c>
      <c r="C67" s="11">
        <v>11959930</v>
      </c>
      <c r="D67" s="11">
        <v>12938824</v>
      </c>
    </row>
    <row r="68" spans="1:4" customFormat="1" ht="15.6" x14ac:dyDescent="0.3">
      <c r="A68" s="6" t="s">
        <v>65</v>
      </c>
      <c r="B68" s="10">
        <v>400</v>
      </c>
      <c r="C68" s="13">
        <f>SUM(C61:C67)</f>
        <v>2932475634</v>
      </c>
      <c r="D68" s="13">
        <f>SUM(D61:D67)</f>
        <v>3223876769</v>
      </c>
    </row>
    <row r="69" spans="1:4" customFormat="1" ht="15.6" x14ac:dyDescent="0.3">
      <c r="A69" s="6"/>
      <c r="B69" s="10"/>
      <c r="C69" s="21"/>
      <c r="D69" s="21"/>
    </row>
    <row r="70" spans="1:4" customFormat="1" ht="15.6" x14ac:dyDescent="0.3">
      <c r="A70" s="6" t="s">
        <v>66</v>
      </c>
      <c r="B70" s="10"/>
      <c r="C70" s="20"/>
      <c r="D70" s="20"/>
    </row>
    <row r="71" spans="1:4" customFormat="1" ht="15.6" x14ac:dyDescent="0.3">
      <c r="A71" s="9" t="s">
        <v>67</v>
      </c>
      <c r="B71" s="10">
        <v>410</v>
      </c>
      <c r="C71" s="11">
        <v>696363445</v>
      </c>
      <c r="D71" s="11">
        <v>557072340</v>
      </c>
    </row>
    <row r="72" spans="1:4" customFormat="1" ht="15.6" x14ac:dyDescent="0.3">
      <c r="A72" s="9" t="s">
        <v>68</v>
      </c>
      <c r="B72" s="10">
        <v>411</v>
      </c>
      <c r="C72" s="11">
        <v>230280065</v>
      </c>
      <c r="D72" s="11">
        <v>226761347</v>
      </c>
    </row>
    <row r="73" spans="1:4" customFormat="1" ht="15.6" x14ac:dyDescent="0.3">
      <c r="A73" s="9" t="s">
        <v>69</v>
      </c>
      <c r="B73" s="10">
        <v>412</v>
      </c>
      <c r="C73" s="11"/>
      <c r="D73" s="11"/>
    </row>
    <row r="74" spans="1:4" customFormat="1" ht="15.6" x14ac:dyDescent="0.3">
      <c r="A74" s="9" t="s">
        <v>70</v>
      </c>
      <c r="B74" s="10">
        <v>413</v>
      </c>
      <c r="C74" s="11">
        <v>462582822</v>
      </c>
      <c r="D74" s="11">
        <v>450845664</v>
      </c>
    </row>
    <row r="75" spans="1:4" customFormat="1" ht="15.6" x14ac:dyDescent="0.3">
      <c r="A75" s="9" t="s">
        <v>71</v>
      </c>
      <c r="B75" s="10">
        <v>414</v>
      </c>
      <c r="C75" s="11">
        <v>2672777163</v>
      </c>
      <c r="D75" s="11">
        <v>2627270657</v>
      </c>
    </row>
    <row r="76" spans="1:4" customFormat="1" ht="31.2" x14ac:dyDescent="0.3">
      <c r="A76" s="6" t="s">
        <v>72</v>
      </c>
      <c r="B76" s="10">
        <v>420</v>
      </c>
      <c r="C76" s="71">
        <f>SUM(C71:C75)</f>
        <v>4062003495</v>
      </c>
      <c r="D76" s="71">
        <f>SUM(D71:D75)</f>
        <v>3861950008</v>
      </c>
    </row>
    <row r="77" spans="1:4" customFormat="1" ht="15.6" x14ac:dyDescent="0.3">
      <c r="A77" s="9" t="s">
        <v>73</v>
      </c>
      <c r="B77" s="10">
        <v>421</v>
      </c>
      <c r="C77" s="11">
        <v>545305647</v>
      </c>
      <c r="D77" s="11">
        <v>555162424</v>
      </c>
    </row>
    <row r="78" spans="1:4" customFormat="1" ht="15.6" x14ac:dyDescent="0.3">
      <c r="A78" s="6" t="s">
        <v>74</v>
      </c>
      <c r="B78" s="10">
        <v>500</v>
      </c>
      <c r="C78" s="13">
        <f>C76+C77</f>
        <v>4607309142</v>
      </c>
      <c r="D78" s="14">
        <f>D76+D77</f>
        <v>4417112432</v>
      </c>
    </row>
    <row r="79" spans="1:4" customFormat="1" ht="15.6" x14ac:dyDescent="0.3">
      <c r="A79" s="9" t="s">
        <v>75</v>
      </c>
      <c r="B79" s="9"/>
      <c r="C79" s="13">
        <f>C57+C68+C78+C58</f>
        <v>8748097361</v>
      </c>
      <c r="D79" s="14">
        <f>D57+D68+D78+D58</f>
        <v>8838840866</v>
      </c>
    </row>
    <row r="80" spans="1:4" customFormat="1" ht="15.6" x14ac:dyDescent="0.3">
      <c r="A80" s="17"/>
      <c r="B80" s="22" t="s">
        <v>76</v>
      </c>
      <c r="C80" s="18">
        <f>C45-C79</f>
        <v>0</v>
      </c>
      <c r="D80" s="18">
        <f>D45-D79</f>
        <v>0</v>
      </c>
    </row>
    <row r="81" spans="1:5" customFormat="1" ht="15.6" x14ac:dyDescent="0.3">
      <c r="A81" s="23"/>
      <c r="B81" s="23"/>
      <c r="C81" s="24"/>
      <c r="D81" s="24"/>
      <c r="E81" s="25"/>
    </row>
    <row r="82" spans="1:5" customFormat="1" ht="16.2" x14ac:dyDescent="0.3">
      <c r="A82" s="26" t="s">
        <v>77</v>
      </c>
      <c r="B82" s="27"/>
      <c r="C82" s="72">
        <v>7.5782999999999996</v>
      </c>
      <c r="D82" s="72">
        <v>8.0117999999999991</v>
      </c>
      <c r="E82" s="28"/>
    </row>
    <row r="83" spans="1:5" customFormat="1" ht="16.2" x14ac:dyDescent="0.3">
      <c r="A83" s="29"/>
      <c r="B83" s="30"/>
      <c r="C83" s="31"/>
      <c r="D83" s="32"/>
      <c r="E83" s="28"/>
    </row>
    <row r="84" spans="1:5" customFormat="1" ht="16.2" x14ac:dyDescent="0.3">
      <c r="A84" s="29"/>
      <c r="B84" s="30"/>
      <c r="C84" s="31"/>
      <c r="D84" s="32"/>
      <c r="E84" s="28"/>
    </row>
    <row r="85" spans="1:5" customFormat="1" ht="16.2" x14ac:dyDescent="0.3">
      <c r="A85" s="29"/>
      <c r="B85" s="30"/>
      <c r="C85" s="31"/>
      <c r="D85" s="32"/>
      <c r="E85" s="28"/>
    </row>
    <row r="86" spans="1:5" customFormat="1" ht="15.6" x14ac:dyDescent="0.3">
      <c r="A86" s="33" t="s">
        <v>78</v>
      </c>
      <c r="B86" s="30"/>
      <c r="C86" s="33"/>
      <c r="D86" s="33" t="s">
        <v>79</v>
      </c>
      <c r="E86" s="28"/>
    </row>
    <row r="87" spans="1:5" customFormat="1" ht="15.6" x14ac:dyDescent="0.3">
      <c r="A87" s="33"/>
      <c r="B87" s="30"/>
      <c r="C87" s="33"/>
      <c r="D87" s="33"/>
      <c r="E87" s="28"/>
    </row>
    <row r="88" spans="1:5" customFormat="1" ht="15.6" x14ac:dyDescent="0.3">
      <c r="A88" s="33" t="s">
        <v>80</v>
      </c>
      <c r="B88" s="34"/>
      <c r="C88" s="33"/>
      <c r="D88" s="33" t="s">
        <v>81</v>
      </c>
      <c r="E88" s="25"/>
    </row>
    <row r="89" spans="1:5" customFormat="1" x14ac:dyDescent="0.3">
      <c r="E89" s="25"/>
    </row>
    <row r="90" spans="1:5" customFormat="1" ht="17.399999999999999" x14ac:dyDescent="0.3">
      <c r="A90" s="35" t="s">
        <v>82</v>
      </c>
      <c r="B90" s="17"/>
      <c r="C90" s="18"/>
      <c r="D90" s="18"/>
      <c r="E90" s="25"/>
    </row>
    <row r="91" spans="1:5" customFormat="1" ht="15.6" x14ac:dyDescent="0.3">
      <c r="A91" s="35"/>
      <c r="B91" s="17"/>
      <c r="C91" s="18"/>
      <c r="D91" s="18"/>
      <c r="E91" s="25"/>
    </row>
    <row r="92" spans="1:5" customFormat="1" ht="15.6" x14ac:dyDescent="0.3">
      <c r="A92" s="35"/>
      <c r="B92" s="17"/>
      <c r="C92" s="18"/>
      <c r="D92" s="18"/>
      <c r="E92" s="25"/>
    </row>
    <row r="93" spans="1:5" customFormat="1" ht="15.6" x14ac:dyDescent="0.3">
      <c r="A93" s="87" t="s">
        <v>83</v>
      </c>
      <c r="B93" s="87"/>
      <c r="C93" s="87"/>
      <c r="D93" s="87"/>
      <c r="E93" s="25"/>
    </row>
    <row r="94" spans="1:5" customFormat="1" ht="15.6" x14ac:dyDescent="0.3">
      <c r="A94" s="87" t="s">
        <v>224</v>
      </c>
      <c r="B94" s="87"/>
      <c r="C94" s="87"/>
      <c r="D94" s="87"/>
      <c r="E94" s="25"/>
    </row>
    <row r="95" spans="1:5" customFormat="1" ht="15.6" x14ac:dyDescent="0.3">
      <c r="A95" s="36"/>
      <c r="B95" s="36"/>
      <c r="C95" s="36"/>
      <c r="D95" s="36"/>
      <c r="E95" s="25"/>
    </row>
    <row r="96" spans="1:5" customFormat="1" ht="15.6" x14ac:dyDescent="0.3">
      <c r="A96" s="1"/>
      <c r="B96" s="1"/>
      <c r="C96" s="1"/>
      <c r="D96" s="3" t="s">
        <v>6</v>
      </c>
      <c r="E96" s="25"/>
    </row>
    <row r="97" spans="1:4" customFormat="1" ht="46.8" x14ac:dyDescent="0.3">
      <c r="A97" s="4" t="s">
        <v>84</v>
      </c>
      <c r="B97" s="4" t="s">
        <v>8</v>
      </c>
      <c r="C97" s="5" t="s">
        <v>85</v>
      </c>
      <c r="D97" s="5" t="s">
        <v>86</v>
      </c>
    </row>
    <row r="98" spans="1:4" customFormat="1" ht="15.6" x14ac:dyDescent="0.3">
      <c r="A98" s="15" t="s">
        <v>87</v>
      </c>
      <c r="B98" s="10" t="s">
        <v>14</v>
      </c>
      <c r="C98" s="37">
        <v>1388265177</v>
      </c>
      <c r="D98" s="12">
        <v>1602649036</v>
      </c>
    </row>
    <row r="99" spans="1:4" customFormat="1" ht="15.6" x14ac:dyDescent="0.3">
      <c r="A99" s="15" t="s">
        <v>88</v>
      </c>
      <c r="B99" s="10" t="s">
        <v>16</v>
      </c>
      <c r="C99" s="37">
        <v>1131855185</v>
      </c>
      <c r="D99" s="12">
        <v>1106115786</v>
      </c>
    </row>
    <row r="100" spans="1:4" customFormat="1" ht="15.6" x14ac:dyDescent="0.3">
      <c r="A100" s="38" t="s">
        <v>222</v>
      </c>
      <c r="B100" s="39" t="s">
        <v>18</v>
      </c>
      <c r="C100" s="73">
        <f>C98-C99</f>
        <v>256409992</v>
      </c>
      <c r="D100" s="74">
        <f>D98-D99</f>
        <v>496533250</v>
      </c>
    </row>
    <row r="101" spans="1:4" customFormat="1" ht="15.6" x14ac:dyDescent="0.3">
      <c r="A101" s="15" t="s">
        <v>89</v>
      </c>
      <c r="B101" s="10" t="s">
        <v>20</v>
      </c>
      <c r="C101" s="37">
        <v>-114630796</v>
      </c>
      <c r="D101" s="12">
        <v>-185147511</v>
      </c>
    </row>
    <row r="102" spans="1:4" customFormat="1" ht="15.6" x14ac:dyDescent="0.3">
      <c r="A102" s="15" t="s">
        <v>90</v>
      </c>
      <c r="B102" s="10" t="s">
        <v>22</v>
      </c>
      <c r="C102" s="37">
        <v>-73893667</v>
      </c>
      <c r="D102" s="12">
        <v>-94318378</v>
      </c>
    </row>
    <row r="103" spans="1:4" customFormat="1" ht="15.6" x14ac:dyDescent="0.3">
      <c r="A103" s="15" t="s">
        <v>91</v>
      </c>
      <c r="B103" s="10" t="s">
        <v>24</v>
      </c>
      <c r="C103" s="37">
        <v>-8982546</v>
      </c>
      <c r="D103" s="12">
        <v>-10350281</v>
      </c>
    </row>
    <row r="104" spans="1:4" customFormat="1" ht="15.6" x14ac:dyDescent="0.3">
      <c r="A104" s="15" t="s">
        <v>92</v>
      </c>
      <c r="B104" s="10" t="s">
        <v>26</v>
      </c>
      <c r="C104" s="37">
        <v>5128793</v>
      </c>
      <c r="D104" s="12">
        <v>10364356</v>
      </c>
    </row>
    <row r="105" spans="1:4" customFormat="1" ht="15.6" x14ac:dyDescent="0.3">
      <c r="A105" s="38" t="s">
        <v>93</v>
      </c>
      <c r="B105" s="39" t="s">
        <v>94</v>
      </c>
      <c r="C105" s="73">
        <f>SUM(C100:C104)</f>
        <v>64031776</v>
      </c>
      <c r="D105" s="73">
        <f>SUM(D100:D104)</f>
        <v>217081436</v>
      </c>
    </row>
    <row r="106" spans="1:4" customFormat="1" ht="15.6" x14ac:dyDescent="0.3">
      <c r="A106" s="15" t="s">
        <v>95</v>
      </c>
      <c r="B106" s="10" t="s">
        <v>96</v>
      </c>
      <c r="C106" s="37">
        <v>37145859</v>
      </c>
      <c r="D106" s="12">
        <v>27763693</v>
      </c>
    </row>
    <row r="107" spans="1:4" customFormat="1" ht="15.6" x14ac:dyDescent="0.3">
      <c r="A107" s="15" t="s">
        <v>97</v>
      </c>
      <c r="B107" s="10" t="s">
        <v>98</v>
      </c>
      <c r="C107" s="37">
        <v>-103909031</v>
      </c>
      <c r="D107" s="12">
        <v>-93902753</v>
      </c>
    </row>
    <row r="108" spans="1:4" customFormat="1" ht="31.2" x14ac:dyDescent="0.3">
      <c r="A108" s="15" t="s">
        <v>99</v>
      </c>
      <c r="B108" s="10" t="s">
        <v>100</v>
      </c>
      <c r="C108" s="37">
        <v>122250404</v>
      </c>
      <c r="D108" s="12">
        <v>222648167</v>
      </c>
    </row>
    <row r="109" spans="1:4" customFormat="1" ht="15.6" x14ac:dyDescent="0.3">
      <c r="A109" s="15" t="s">
        <v>101</v>
      </c>
      <c r="B109" s="10" t="s">
        <v>102</v>
      </c>
      <c r="C109" s="37">
        <v>23261491</v>
      </c>
      <c r="D109" s="12">
        <v>84491589</v>
      </c>
    </row>
    <row r="110" spans="1:4" customFormat="1" ht="15.6" x14ac:dyDescent="0.3">
      <c r="A110" s="15" t="s">
        <v>103</v>
      </c>
      <c r="B110" s="10" t="s">
        <v>104</v>
      </c>
      <c r="C110" s="37">
        <v>-400819</v>
      </c>
      <c r="D110" s="12">
        <v>-1965581</v>
      </c>
    </row>
    <row r="111" spans="1:4" customFormat="1" ht="15.6" x14ac:dyDescent="0.3">
      <c r="A111" s="38" t="s">
        <v>105</v>
      </c>
      <c r="B111" s="10">
        <v>100</v>
      </c>
      <c r="C111" s="40">
        <f>SUM(C105:C110)</f>
        <v>142379680</v>
      </c>
      <c r="D111" s="40">
        <f>SUM(D105:D110)</f>
        <v>456116551</v>
      </c>
    </row>
    <row r="112" spans="1:4" customFormat="1" ht="15.6" x14ac:dyDescent="0.3">
      <c r="A112" s="15" t="s">
        <v>106</v>
      </c>
      <c r="B112" s="10">
        <v>101</v>
      </c>
      <c r="C112" s="37">
        <v>-56323341</v>
      </c>
      <c r="D112" s="12">
        <v>-107165681</v>
      </c>
    </row>
    <row r="113" spans="1:7" customFormat="1" ht="31.2" x14ac:dyDescent="0.3">
      <c r="A113" s="38" t="s">
        <v>223</v>
      </c>
      <c r="B113" s="10">
        <v>200</v>
      </c>
      <c r="C113" s="73">
        <f>SUM(C111:C112)</f>
        <v>86056339</v>
      </c>
      <c r="D113" s="73">
        <f>SUM(D111:D112)</f>
        <v>348950870</v>
      </c>
    </row>
    <row r="114" spans="1:7" customFormat="1" ht="31.2" x14ac:dyDescent="0.3">
      <c r="A114" s="15" t="s">
        <v>107</v>
      </c>
      <c r="B114" s="10">
        <v>201</v>
      </c>
      <c r="C114" s="37">
        <v>-10298657</v>
      </c>
      <c r="D114" s="12">
        <v>-13409822</v>
      </c>
    </row>
    <row r="115" spans="1:7" customFormat="1" ht="15.6" x14ac:dyDescent="0.3">
      <c r="A115" s="38" t="s">
        <v>108</v>
      </c>
      <c r="B115" s="10">
        <v>300</v>
      </c>
      <c r="C115" s="73">
        <f>SUM(C113:C114)</f>
        <v>75757682</v>
      </c>
      <c r="D115" s="73">
        <f>SUM(D113:D114)</f>
        <v>335541048</v>
      </c>
    </row>
    <row r="116" spans="1:7" customFormat="1" ht="15.6" x14ac:dyDescent="0.3">
      <c r="A116" s="15" t="s">
        <v>109</v>
      </c>
      <c r="B116" s="10"/>
      <c r="C116" s="37">
        <v>70520942</v>
      </c>
      <c r="D116" s="12">
        <v>262578545</v>
      </c>
    </row>
    <row r="117" spans="1:7" customFormat="1" ht="15.6" x14ac:dyDescent="0.3">
      <c r="A117" s="15" t="s">
        <v>110</v>
      </c>
      <c r="B117" s="10"/>
      <c r="C117" s="37">
        <v>5236740</v>
      </c>
      <c r="D117" s="12">
        <v>72962503</v>
      </c>
    </row>
    <row r="118" spans="1:7" customFormat="1" ht="15.6" x14ac:dyDescent="0.3">
      <c r="A118" s="38" t="s">
        <v>111</v>
      </c>
      <c r="B118" s="10">
        <v>400</v>
      </c>
      <c r="C118" s="73">
        <f>SUM(C120:C130)</f>
        <v>13281071</v>
      </c>
      <c r="D118" s="73">
        <f>SUM(D120:D130)</f>
        <v>206620185</v>
      </c>
    </row>
    <row r="119" spans="1:7" customFormat="1" ht="15.6" x14ac:dyDescent="0.3">
      <c r="A119" s="15" t="s">
        <v>112</v>
      </c>
      <c r="B119" s="10"/>
      <c r="C119" s="8"/>
      <c r="D119" s="8"/>
    </row>
    <row r="120" spans="1:7" customFormat="1" ht="15.6" x14ac:dyDescent="0.3">
      <c r="A120" s="15" t="s">
        <v>113</v>
      </c>
      <c r="B120" s="10">
        <v>410</v>
      </c>
      <c r="C120" s="41"/>
      <c r="D120" s="41"/>
    </row>
    <row r="121" spans="1:7" customFormat="1" ht="15.6" x14ac:dyDescent="0.3">
      <c r="A121" s="15" t="s">
        <v>114</v>
      </c>
      <c r="B121" s="10">
        <v>411</v>
      </c>
      <c r="C121" s="41"/>
      <c r="D121" s="41"/>
    </row>
    <row r="122" spans="1:7" customFormat="1" ht="46.8" x14ac:dyDescent="0.3">
      <c r="A122" s="15" t="s">
        <v>115</v>
      </c>
      <c r="B122" s="10">
        <v>412</v>
      </c>
      <c r="C122" s="37">
        <v>15916926</v>
      </c>
      <c r="D122" s="37">
        <v>118511520</v>
      </c>
      <c r="F122" s="75"/>
      <c r="G122" s="76"/>
    </row>
    <row r="123" spans="1:7" customFormat="1" ht="15.6" x14ac:dyDescent="0.3">
      <c r="A123" s="15" t="s">
        <v>116</v>
      </c>
      <c r="B123" s="10">
        <v>413</v>
      </c>
      <c r="C123" s="37">
        <v>575199</v>
      </c>
      <c r="D123" s="37">
        <v>-1288585</v>
      </c>
      <c r="F123" s="75"/>
      <c r="G123" s="76"/>
    </row>
    <row r="124" spans="1:7" customFormat="1" ht="31.2" x14ac:dyDescent="0.3">
      <c r="A124" s="15" t="s">
        <v>117</v>
      </c>
      <c r="B124" s="10">
        <v>414</v>
      </c>
      <c r="C124" s="37"/>
      <c r="D124" s="37"/>
      <c r="F124" s="75"/>
      <c r="G124" s="76"/>
    </row>
    <row r="125" spans="1:7" customFormat="1" ht="15.6" x14ac:dyDescent="0.3">
      <c r="A125" s="15" t="s">
        <v>118</v>
      </c>
      <c r="B125" s="10">
        <v>415</v>
      </c>
      <c r="C125" s="37"/>
      <c r="D125" s="37"/>
      <c r="F125" s="76"/>
      <c r="G125" s="77"/>
    </row>
    <row r="126" spans="1:7" customFormat="1" ht="15.6" x14ac:dyDescent="0.3">
      <c r="A126" s="15" t="s">
        <v>119</v>
      </c>
      <c r="B126" s="10">
        <v>416</v>
      </c>
      <c r="C126" s="37">
        <v>-3211054</v>
      </c>
      <c r="D126" s="37">
        <v>89204531</v>
      </c>
    </row>
    <row r="127" spans="1:7" customFormat="1" ht="15.6" x14ac:dyDescent="0.3">
      <c r="A127" s="15" t="s">
        <v>120</v>
      </c>
      <c r="B127" s="10">
        <v>417</v>
      </c>
      <c r="C127" s="37"/>
      <c r="D127" s="37"/>
    </row>
    <row r="128" spans="1:7" customFormat="1" ht="15.6" x14ac:dyDescent="0.3">
      <c r="A128" s="15" t="s">
        <v>121</v>
      </c>
      <c r="B128" s="10">
        <v>418</v>
      </c>
      <c r="C128" s="37"/>
      <c r="D128" s="37"/>
    </row>
    <row r="129" spans="1:4" customFormat="1" ht="15.6" x14ac:dyDescent="0.3">
      <c r="A129" s="15" t="s">
        <v>122</v>
      </c>
      <c r="B129" s="10">
        <v>419</v>
      </c>
      <c r="C129" s="37"/>
      <c r="D129" s="37"/>
    </row>
    <row r="130" spans="1:4" customFormat="1" ht="15.6" x14ac:dyDescent="0.3">
      <c r="A130" s="15" t="s">
        <v>123</v>
      </c>
      <c r="B130" s="10">
        <v>420</v>
      </c>
      <c r="C130" s="37"/>
      <c r="D130" s="37">
        <v>192719</v>
      </c>
    </row>
    <row r="131" spans="1:4" customFormat="1" ht="15.6" x14ac:dyDescent="0.3">
      <c r="A131" s="38" t="s">
        <v>124</v>
      </c>
      <c r="B131" s="10">
        <v>500</v>
      </c>
      <c r="C131" s="14">
        <f>C115+C118</f>
        <v>89038753</v>
      </c>
      <c r="D131" s="14">
        <f>D115+D118</f>
        <v>542161233</v>
      </c>
    </row>
    <row r="132" spans="1:4" customFormat="1" ht="15.6" x14ac:dyDescent="0.3">
      <c r="A132" s="15" t="s">
        <v>125</v>
      </c>
      <c r="B132" s="10"/>
      <c r="C132" s="41"/>
      <c r="D132" s="41"/>
    </row>
    <row r="133" spans="1:4" customFormat="1" ht="15.6" x14ac:dyDescent="0.3">
      <c r="A133" s="15" t="s">
        <v>109</v>
      </c>
      <c r="B133" s="10"/>
      <c r="C133" s="37">
        <v>82832018</v>
      </c>
      <c r="D133" s="37">
        <v>448107654</v>
      </c>
    </row>
    <row r="134" spans="1:4" customFormat="1" ht="15.6" x14ac:dyDescent="0.3">
      <c r="A134" s="15" t="s">
        <v>126</v>
      </c>
      <c r="B134" s="10"/>
      <c r="C134" s="37">
        <v>6206735</v>
      </c>
      <c r="D134" s="37">
        <v>94053579</v>
      </c>
    </row>
    <row r="135" spans="1:4" customFormat="1" ht="15.6" x14ac:dyDescent="0.3">
      <c r="A135" s="38" t="s">
        <v>127</v>
      </c>
      <c r="B135" s="10">
        <v>600</v>
      </c>
      <c r="C135" s="78">
        <v>0.13850000000000001</v>
      </c>
      <c r="D135" s="78">
        <v>0.63829999999999998</v>
      </c>
    </row>
    <row r="136" spans="1:4" customFormat="1" ht="15.6" x14ac:dyDescent="0.3">
      <c r="A136" s="15" t="s">
        <v>112</v>
      </c>
      <c r="B136" s="10"/>
      <c r="C136" s="78"/>
      <c r="D136" s="78"/>
    </row>
    <row r="137" spans="1:4" customFormat="1" ht="15.6" x14ac:dyDescent="0.3">
      <c r="A137" s="15" t="s">
        <v>128</v>
      </c>
      <c r="B137" s="10"/>
      <c r="C137" s="78"/>
      <c r="D137" s="78"/>
    </row>
    <row r="138" spans="1:4" customFormat="1" ht="15.6" x14ac:dyDescent="0.3">
      <c r="A138" s="15" t="s">
        <v>129</v>
      </c>
      <c r="B138" s="10"/>
      <c r="C138" s="78">
        <v>0.1573</v>
      </c>
      <c r="D138" s="78">
        <v>0.66379999999999995</v>
      </c>
    </row>
    <row r="139" spans="1:4" customFormat="1" ht="15.6" x14ac:dyDescent="0.3">
      <c r="A139" s="15" t="s">
        <v>130</v>
      </c>
      <c r="B139" s="10"/>
      <c r="C139" s="78">
        <v>-1.8800000000000001E-2</v>
      </c>
      <c r="D139" s="78">
        <v>-2.5499999999999998E-2</v>
      </c>
    </row>
    <row r="140" spans="1:4" customFormat="1" ht="15.6" x14ac:dyDescent="0.3">
      <c r="A140" s="15" t="s">
        <v>131</v>
      </c>
      <c r="B140" s="10"/>
      <c r="C140" s="78"/>
      <c r="D140" s="78"/>
    </row>
    <row r="141" spans="1:4" customFormat="1" ht="15.6" x14ac:dyDescent="0.3">
      <c r="A141" s="15" t="s">
        <v>129</v>
      </c>
      <c r="B141" s="10"/>
      <c r="C141" s="41"/>
      <c r="D141" s="41"/>
    </row>
    <row r="142" spans="1:4" customFormat="1" ht="15.6" x14ac:dyDescent="0.3">
      <c r="A142" s="15" t="s">
        <v>130</v>
      </c>
      <c r="B142" s="10"/>
      <c r="C142" s="41"/>
      <c r="D142" s="41"/>
    </row>
    <row r="143" spans="1:4" customFormat="1" ht="15.6" x14ac:dyDescent="0.3">
      <c r="A143" s="42"/>
      <c r="B143" s="43"/>
      <c r="C143" s="44"/>
      <c r="D143" s="44"/>
    </row>
    <row r="144" spans="1:4" customFormat="1" ht="15.6" x14ac:dyDescent="0.3">
      <c r="A144" s="42"/>
      <c r="B144" s="43"/>
      <c r="C144" s="44"/>
      <c r="D144" s="44"/>
    </row>
    <row r="145" spans="1:10" ht="15.6" x14ac:dyDescent="0.3">
      <c r="A145" s="42"/>
      <c r="B145" s="43"/>
      <c r="C145" s="44"/>
      <c r="D145" s="44"/>
      <c r="E145"/>
      <c r="F145"/>
      <c r="G145"/>
      <c r="H145"/>
      <c r="I145"/>
      <c r="J145"/>
    </row>
    <row r="146" spans="1:10" ht="15.6" x14ac:dyDescent="0.3">
      <c r="A146" s="33" t="s">
        <v>78</v>
      </c>
      <c r="B146" s="30"/>
      <c r="C146" s="33"/>
      <c r="D146" s="33" t="s">
        <v>79</v>
      </c>
      <c r="E146"/>
      <c r="F146"/>
      <c r="G146"/>
      <c r="H146"/>
      <c r="I146"/>
      <c r="J146"/>
    </row>
    <row r="147" spans="1:10" ht="15.6" x14ac:dyDescent="0.3">
      <c r="A147" s="33"/>
      <c r="B147" s="30"/>
      <c r="C147" s="33"/>
      <c r="D147" s="33"/>
      <c r="E147"/>
      <c r="F147"/>
      <c r="G147"/>
      <c r="H147"/>
      <c r="I147"/>
      <c r="J147"/>
    </row>
    <row r="148" spans="1:10" ht="15.6" x14ac:dyDescent="0.3">
      <c r="A148" s="33" t="s">
        <v>80</v>
      </c>
      <c r="B148" s="34"/>
      <c r="C148" s="33"/>
      <c r="D148" s="33" t="s">
        <v>81</v>
      </c>
      <c r="E148"/>
      <c r="F148"/>
      <c r="G148"/>
      <c r="H148"/>
      <c r="I148"/>
      <c r="J148"/>
    </row>
    <row r="149" spans="1:10" x14ac:dyDescent="0.3">
      <c r="E149"/>
      <c r="F149"/>
      <c r="G149"/>
      <c r="H149"/>
      <c r="I149"/>
      <c r="J149"/>
    </row>
    <row r="150" spans="1:10" ht="17.399999999999999" x14ac:dyDescent="0.3">
      <c r="A150" s="35" t="s">
        <v>82</v>
      </c>
      <c r="B150" s="45"/>
      <c r="C150" s="18"/>
      <c r="D150" s="18"/>
      <c r="E150"/>
      <c r="F150"/>
      <c r="G150"/>
      <c r="H150"/>
      <c r="I150"/>
      <c r="J150"/>
    </row>
    <row r="151" spans="1:10" ht="15.6" x14ac:dyDescent="0.3">
      <c r="A151" s="35"/>
      <c r="B151" s="45"/>
      <c r="C151" s="18"/>
      <c r="D151" s="18"/>
      <c r="E151"/>
      <c r="F151"/>
      <c r="G151"/>
      <c r="H151"/>
      <c r="I151"/>
      <c r="J151"/>
    </row>
    <row r="152" spans="1:10" ht="17.399999999999999" x14ac:dyDescent="0.3">
      <c r="A152" s="85" t="s">
        <v>132</v>
      </c>
      <c r="B152" s="85"/>
      <c r="C152" s="85"/>
      <c r="D152" s="85"/>
      <c r="E152"/>
      <c r="F152" s="55"/>
      <c r="G152" s="55"/>
      <c r="H152"/>
      <c r="I152"/>
      <c r="J152" s="56"/>
    </row>
    <row r="153" spans="1:10" ht="17.399999999999999" x14ac:dyDescent="0.3">
      <c r="A153" s="86" t="s">
        <v>176</v>
      </c>
      <c r="B153" s="86"/>
      <c r="C153" s="86"/>
      <c r="D153" s="86"/>
      <c r="E153"/>
      <c r="F153" s="55"/>
      <c r="G153" s="55"/>
      <c r="H153"/>
      <c r="I153"/>
      <c r="J153" s="56"/>
    </row>
    <row r="154" spans="1:10" ht="15.6" x14ac:dyDescent="0.3">
      <c r="A154" s="87" t="s">
        <v>224</v>
      </c>
      <c r="B154" s="87"/>
      <c r="C154" s="87"/>
      <c r="D154" s="87"/>
      <c r="E154"/>
      <c r="F154" s="55"/>
      <c r="G154" s="55"/>
      <c r="H154"/>
      <c r="I154"/>
      <c r="J154" s="56"/>
    </row>
    <row r="155" spans="1:10" ht="15.6" x14ac:dyDescent="0.3">
      <c r="A155" s="46"/>
      <c r="B155" s="47"/>
      <c r="C155" s="46"/>
      <c r="D155" s="46"/>
      <c r="E155"/>
      <c r="F155" s="55"/>
      <c r="G155" s="55"/>
      <c r="H155"/>
      <c r="I155"/>
      <c r="J155" s="56"/>
    </row>
    <row r="156" spans="1:10" ht="15.6" x14ac:dyDescent="0.3">
      <c r="A156" s="17"/>
      <c r="B156" s="45"/>
      <c r="C156" s="57"/>
      <c r="D156" s="58" t="s">
        <v>6</v>
      </c>
      <c r="E156"/>
      <c r="F156" s="55"/>
      <c r="G156" s="55"/>
      <c r="H156"/>
      <c r="I156"/>
      <c r="J156" s="56"/>
    </row>
    <row r="157" spans="1:10" ht="46.8" x14ac:dyDescent="0.3">
      <c r="A157" s="53" t="s">
        <v>84</v>
      </c>
      <c r="B157" s="39" t="s">
        <v>133</v>
      </c>
      <c r="C157" s="59" t="s">
        <v>85</v>
      </c>
      <c r="D157" s="59" t="s">
        <v>134</v>
      </c>
      <c r="E157"/>
      <c r="F157" s="55"/>
      <c r="G157" s="55"/>
      <c r="H157"/>
      <c r="I157"/>
      <c r="J157" s="56"/>
    </row>
    <row r="158" spans="1:10" ht="15.6" x14ac:dyDescent="0.3">
      <c r="A158" s="9" t="s">
        <v>177</v>
      </c>
      <c r="B158" s="10"/>
      <c r="C158" s="60"/>
      <c r="D158" s="60"/>
      <c r="E158"/>
      <c r="F158" s="55"/>
      <c r="G158" s="55"/>
      <c r="H158"/>
      <c r="I158"/>
      <c r="J158" s="56"/>
    </row>
    <row r="159" spans="1:10" ht="15.6" x14ac:dyDescent="0.3">
      <c r="A159" s="6" t="s">
        <v>178</v>
      </c>
      <c r="B159" s="39" t="s">
        <v>14</v>
      </c>
      <c r="C159" s="14">
        <v>132081023</v>
      </c>
      <c r="D159" s="14">
        <v>442706729</v>
      </c>
      <c r="E159"/>
      <c r="F159" s="55"/>
      <c r="G159" s="55"/>
      <c r="H159"/>
      <c r="I159"/>
      <c r="J159" s="56"/>
    </row>
    <row r="160" spans="1:10" ht="31.2" x14ac:dyDescent="0.3">
      <c r="A160" s="9" t="s">
        <v>179</v>
      </c>
      <c r="B160" s="10" t="s">
        <v>16</v>
      </c>
      <c r="C160" s="37">
        <v>89168437</v>
      </c>
      <c r="D160" s="37">
        <v>126218993</v>
      </c>
      <c r="E160"/>
      <c r="F160" s="55"/>
      <c r="G160" s="55"/>
      <c r="H160"/>
      <c r="I160"/>
      <c r="J160" s="56"/>
    </row>
    <row r="161" spans="1:10" ht="15.6" x14ac:dyDescent="0.3">
      <c r="A161" s="9" t="s">
        <v>180</v>
      </c>
      <c r="B161" s="10" t="s">
        <v>18</v>
      </c>
      <c r="C161" s="37"/>
      <c r="D161" s="37">
        <v>1622222</v>
      </c>
      <c r="E161"/>
      <c r="F161" s="55"/>
      <c r="G161" s="55"/>
      <c r="H161"/>
      <c r="I161"/>
      <c r="J161" s="56"/>
    </row>
    <row r="162" spans="1:10" ht="15.6" x14ac:dyDescent="0.3">
      <c r="A162" s="9" t="s">
        <v>181</v>
      </c>
      <c r="B162" s="10" t="s">
        <v>20</v>
      </c>
      <c r="C162" s="37">
        <v>616490</v>
      </c>
      <c r="D162" s="37">
        <v>3157771</v>
      </c>
      <c r="E162"/>
      <c r="F162" s="55"/>
      <c r="G162" s="55"/>
      <c r="H162"/>
      <c r="I162"/>
      <c r="J162" s="56"/>
    </row>
    <row r="163" spans="1:10" ht="46.8" x14ac:dyDescent="0.3">
      <c r="A163" s="15" t="s">
        <v>182</v>
      </c>
      <c r="B163" s="10" t="s">
        <v>22</v>
      </c>
      <c r="C163" s="37"/>
      <c r="D163" s="37"/>
      <c r="E163"/>
      <c r="F163" s="55"/>
      <c r="G163" s="55"/>
      <c r="H163"/>
      <c r="I163"/>
      <c r="J163" s="56"/>
    </row>
    <row r="164" spans="1:10" ht="15.6" x14ac:dyDescent="0.3">
      <c r="A164" s="9" t="s">
        <v>183</v>
      </c>
      <c r="B164" s="10" t="s">
        <v>24</v>
      </c>
      <c r="C164" s="82">
        <v>2720058</v>
      </c>
      <c r="D164" s="82">
        <v>3655104</v>
      </c>
      <c r="E164"/>
      <c r="F164" s="55"/>
      <c r="G164" s="55"/>
      <c r="H164"/>
      <c r="I164"/>
      <c r="J164" s="56"/>
    </row>
    <row r="165" spans="1:10" ht="15.6" x14ac:dyDescent="0.3">
      <c r="A165" s="9" t="s">
        <v>184</v>
      </c>
      <c r="B165" s="10" t="s">
        <v>26</v>
      </c>
      <c r="C165" s="82"/>
      <c r="D165" s="82"/>
      <c r="E165"/>
      <c r="F165" s="55"/>
      <c r="G165" s="55"/>
      <c r="H165"/>
      <c r="I165"/>
      <c r="J165" s="56"/>
    </row>
    <row r="166" spans="1:10" ht="15.6" x14ac:dyDescent="0.3">
      <c r="A166" s="9" t="s">
        <v>185</v>
      </c>
      <c r="B166" s="10" t="s">
        <v>28</v>
      </c>
      <c r="C166" s="82"/>
      <c r="D166" s="82"/>
      <c r="E166"/>
      <c r="F166" s="55"/>
      <c r="G166" s="55"/>
      <c r="H166"/>
      <c r="I166"/>
      <c r="J166" s="56"/>
    </row>
    <row r="167" spans="1:10" ht="46.8" x14ac:dyDescent="0.3">
      <c r="A167" s="9" t="s">
        <v>186</v>
      </c>
      <c r="B167" s="10" t="s">
        <v>30</v>
      </c>
      <c r="C167" s="82"/>
      <c r="D167" s="82"/>
      <c r="E167"/>
      <c r="F167" s="55"/>
      <c r="G167" s="55"/>
      <c r="H167"/>
      <c r="I167"/>
      <c r="J167" s="56"/>
    </row>
    <row r="168" spans="1:10" ht="15.6" x14ac:dyDescent="0.3">
      <c r="A168" s="15" t="s">
        <v>187</v>
      </c>
      <c r="B168" s="10" t="s">
        <v>32</v>
      </c>
      <c r="C168" s="82">
        <v>66763172</v>
      </c>
      <c r="D168" s="82">
        <v>73370022</v>
      </c>
      <c r="E168"/>
      <c r="F168" s="55"/>
      <c r="G168" s="55"/>
      <c r="H168"/>
      <c r="I168"/>
      <c r="J168" s="56"/>
    </row>
    <row r="169" spans="1:10" ht="15.6" x14ac:dyDescent="0.3">
      <c r="A169" s="15" t="s">
        <v>55</v>
      </c>
      <c r="B169" s="10" t="s">
        <v>94</v>
      </c>
      <c r="C169" s="82"/>
      <c r="D169" s="82"/>
      <c r="E169"/>
      <c r="F169" s="55"/>
      <c r="G169" s="55"/>
      <c r="H169"/>
      <c r="I169"/>
      <c r="J169" s="56"/>
    </row>
    <row r="170" spans="1:10" ht="15.6" x14ac:dyDescent="0.3">
      <c r="A170" s="15" t="s">
        <v>188</v>
      </c>
      <c r="B170" s="10" t="s">
        <v>96</v>
      </c>
      <c r="C170" s="82"/>
      <c r="D170" s="82"/>
      <c r="E170"/>
      <c r="F170" s="55"/>
      <c r="G170" s="55"/>
      <c r="H170"/>
      <c r="I170"/>
      <c r="J170" s="56"/>
    </row>
    <row r="171" spans="1:10" ht="15.6" x14ac:dyDescent="0.3">
      <c r="A171" s="15" t="s">
        <v>189</v>
      </c>
      <c r="B171" s="10" t="s">
        <v>98</v>
      </c>
      <c r="C171" s="82"/>
      <c r="D171" s="82"/>
      <c r="E171"/>
      <c r="F171" s="55"/>
      <c r="G171" s="55"/>
      <c r="H171"/>
      <c r="I171"/>
      <c r="J171" s="56"/>
    </row>
    <row r="172" spans="1:10" ht="15.6" x14ac:dyDescent="0.3">
      <c r="A172" s="9" t="s">
        <v>190</v>
      </c>
      <c r="B172" s="10" t="s">
        <v>100</v>
      </c>
      <c r="C172" s="82">
        <v>-59062147</v>
      </c>
      <c r="D172" s="82">
        <v>-66513816</v>
      </c>
      <c r="E172"/>
      <c r="F172" s="55"/>
      <c r="G172" s="55"/>
      <c r="H172"/>
      <c r="I172"/>
      <c r="J172" s="56"/>
    </row>
    <row r="173" spans="1:10" ht="31.2" x14ac:dyDescent="0.3">
      <c r="A173" s="9" t="s">
        <v>191</v>
      </c>
      <c r="B173" s="10" t="s">
        <v>102</v>
      </c>
      <c r="C173" s="82">
        <v>-122250404</v>
      </c>
      <c r="D173" s="82">
        <v>-222695867</v>
      </c>
      <c r="E173"/>
      <c r="F173" s="55"/>
      <c r="G173" s="55"/>
      <c r="H173"/>
      <c r="I173"/>
      <c r="J173" s="56"/>
    </row>
    <row r="174" spans="1:10" ht="31.2" x14ac:dyDescent="0.3">
      <c r="A174" s="9" t="s">
        <v>192</v>
      </c>
      <c r="B174" s="10" t="s">
        <v>104</v>
      </c>
      <c r="C174" s="82">
        <v>26299292</v>
      </c>
      <c r="D174" s="82">
        <v>19482436</v>
      </c>
      <c r="E174"/>
      <c r="F174" s="55"/>
      <c r="G174" s="55"/>
      <c r="H174"/>
      <c r="I174"/>
      <c r="J174" s="56"/>
    </row>
    <row r="175" spans="1:10" ht="31.2" x14ac:dyDescent="0.3">
      <c r="A175" s="6" t="s">
        <v>193</v>
      </c>
      <c r="B175" s="39" t="s">
        <v>135</v>
      </c>
      <c r="C175" s="74">
        <v>4254898</v>
      </c>
      <c r="D175" s="74">
        <v>-61703135</v>
      </c>
      <c r="E175"/>
      <c r="F175" s="55"/>
      <c r="G175" s="55"/>
      <c r="H175"/>
      <c r="I175"/>
      <c r="J175" s="56"/>
    </row>
    <row r="176" spans="1:10" ht="15.6" x14ac:dyDescent="0.3">
      <c r="A176" s="9" t="s">
        <v>194</v>
      </c>
      <c r="B176" s="10" t="s">
        <v>195</v>
      </c>
      <c r="C176" s="82">
        <v>12270713</v>
      </c>
      <c r="D176" s="82">
        <v>-10424473</v>
      </c>
      <c r="E176"/>
      <c r="F176" s="55"/>
      <c r="G176" s="55"/>
      <c r="H176"/>
      <c r="I176"/>
      <c r="J176" s="56"/>
    </row>
    <row r="177" spans="1:10" ht="15.6" x14ac:dyDescent="0.3">
      <c r="A177" s="9" t="s">
        <v>196</v>
      </c>
      <c r="B177" s="10" t="s">
        <v>197</v>
      </c>
      <c r="C177" s="82" t="s">
        <v>221</v>
      </c>
      <c r="D177" s="82" t="s">
        <v>221</v>
      </c>
      <c r="E177"/>
      <c r="F177" s="55"/>
      <c r="G177" s="55"/>
      <c r="H177"/>
      <c r="I177"/>
      <c r="J177" s="56"/>
    </row>
    <row r="178" spans="1:10" ht="15.6" x14ac:dyDescent="0.3">
      <c r="A178" s="9" t="s">
        <v>198</v>
      </c>
      <c r="B178" s="10" t="s">
        <v>199</v>
      </c>
      <c r="C178" s="82">
        <v>11053547</v>
      </c>
      <c r="D178" s="82">
        <v>50678634</v>
      </c>
      <c r="E178"/>
      <c r="F178" s="55"/>
      <c r="G178" s="55"/>
      <c r="H178"/>
      <c r="I178"/>
      <c r="J178" s="56"/>
    </row>
    <row r="179" spans="1:10" ht="15.6" x14ac:dyDescent="0.3">
      <c r="A179" s="9" t="s">
        <v>200</v>
      </c>
      <c r="B179" s="10" t="s">
        <v>201</v>
      </c>
      <c r="C179" s="82">
        <v>22654216</v>
      </c>
      <c r="D179" s="82">
        <v>12607677</v>
      </c>
      <c r="E179"/>
      <c r="F179" s="55"/>
      <c r="G179" s="55"/>
      <c r="H179"/>
      <c r="I179"/>
      <c r="J179" s="56"/>
    </row>
    <row r="180" spans="1:10" ht="31.2" x14ac:dyDescent="0.3">
      <c r="A180" s="9" t="s">
        <v>202</v>
      </c>
      <c r="B180" s="10" t="s">
        <v>203</v>
      </c>
      <c r="C180" s="82">
        <v>-9785092</v>
      </c>
      <c r="D180" s="82">
        <v>21993067</v>
      </c>
      <c r="E180"/>
      <c r="F180" s="55"/>
      <c r="G180" s="55"/>
      <c r="H180"/>
      <c r="I180"/>
      <c r="J180" s="56"/>
    </row>
    <row r="181" spans="1:10" ht="15.6" x14ac:dyDescent="0.3">
      <c r="A181" s="9" t="s">
        <v>204</v>
      </c>
      <c r="B181" s="10" t="s">
        <v>205</v>
      </c>
      <c r="C181" s="82">
        <v>-17356203</v>
      </c>
      <c r="D181" s="82">
        <v>-2184530</v>
      </c>
      <c r="E181"/>
      <c r="F181" s="55"/>
      <c r="G181" s="55"/>
      <c r="H181"/>
      <c r="I181"/>
      <c r="J181" s="56"/>
    </row>
    <row r="182" spans="1:10" ht="31.2" x14ac:dyDescent="0.3">
      <c r="A182" s="6" t="s">
        <v>206</v>
      </c>
      <c r="B182" s="39" t="s">
        <v>136</v>
      </c>
      <c r="C182" s="74">
        <v>18837181</v>
      </c>
      <c r="D182" s="74">
        <v>72670375</v>
      </c>
      <c r="E182"/>
      <c r="F182" s="55"/>
      <c r="G182" s="55"/>
      <c r="H182"/>
      <c r="I182"/>
      <c r="J182" s="56"/>
    </row>
    <row r="183" spans="1:10" ht="15.6" x14ac:dyDescent="0.3">
      <c r="A183" s="9" t="s">
        <v>207</v>
      </c>
      <c r="B183" s="10" t="s">
        <v>137</v>
      </c>
      <c r="C183" s="82">
        <v>-72294660</v>
      </c>
      <c r="D183" s="82">
        <v>-41684416</v>
      </c>
      <c r="E183"/>
      <c r="F183" s="55"/>
      <c r="G183" s="55"/>
      <c r="H183"/>
      <c r="I183"/>
      <c r="J183" s="56"/>
    </row>
    <row r="184" spans="1:10" ht="15.6" x14ac:dyDescent="0.3">
      <c r="A184" s="9" t="s">
        <v>208</v>
      </c>
      <c r="B184" s="10" t="s">
        <v>138</v>
      </c>
      <c r="C184" s="82">
        <v>-56893487</v>
      </c>
      <c r="D184" s="82">
        <v>-117271433</v>
      </c>
      <c r="E184"/>
      <c r="F184" s="55"/>
      <c r="G184" s="55"/>
      <c r="H184"/>
      <c r="I184"/>
      <c r="J184" s="56"/>
    </row>
    <row r="185" spans="1:10" ht="46.8" x14ac:dyDescent="0.3">
      <c r="A185" s="6" t="s">
        <v>209</v>
      </c>
      <c r="B185" s="39">
        <v>100</v>
      </c>
      <c r="C185" s="83">
        <f>C159+C175+C182+C183+C184</f>
        <v>25984955</v>
      </c>
      <c r="D185" s="80">
        <f>D159+D175+D182+D183+D184</f>
        <v>294718120</v>
      </c>
      <c r="E185"/>
      <c r="F185" s="55"/>
      <c r="G185" s="55"/>
      <c r="H185"/>
      <c r="I185"/>
      <c r="J185" s="56"/>
    </row>
    <row r="186" spans="1:10" ht="15.6" x14ac:dyDescent="0.3">
      <c r="A186" s="6" t="s">
        <v>210</v>
      </c>
      <c r="B186" s="39">
        <v>200</v>
      </c>
      <c r="C186" s="74">
        <v>-127430990</v>
      </c>
      <c r="D186" s="74">
        <v>-3951438</v>
      </c>
      <c r="E186"/>
      <c r="F186" s="55"/>
      <c r="G186" s="55"/>
      <c r="H186"/>
      <c r="I186"/>
      <c r="J186" s="56"/>
    </row>
    <row r="187" spans="1:10" ht="15.6" x14ac:dyDescent="0.3">
      <c r="A187" s="6" t="s">
        <v>211</v>
      </c>
      <c r="B187" s="39">
        <v>300</v>
      </c>
      <c r="C187" s="74">
        <v>-336752827</v>
      </c>
      <c r="D187" s="74">
        <v>-91983317</v>
      </c>
      <c r="E187"/>
      <c r="F187" s="55"/>
      <c r="G187" s="55"/>
      <c r="H187"/>
      <c r="I187"/>
      <c r="J187" s="56"/>
    </row>
    <row r="188" spans="1:10" ht="15.6" x14ac:dyDescent="0.3">
      <c r="A188" s="6" t="s">
        <v>212</v>
      </c>
      <c r="B188" s="39">
        <v>400</v>
      </c>
      <c r="C188" s="74">
        <v>13647764</v>
      </c>
      <c r="D188" s="74">
        <v>39895015</v>
      </c>
      <c r="E188"/>
      <c r="F188" s="55"/>
      <c r="G188" s="55"/>
      <c r="H188"/>
      <c r="I188"/>
      <c r="J188" s="56"/>
    </row>
    <row r="189" spans="1:10" ht="31.2" x14ac:dyDescent="0.3">
      <c r="A189" s="6" t="s">
        <v>213</v>
      </c>
      <c r="B189" s="39">
        <v>500</v>
      </c>
      <c r="C189" s="84">
        <f>C185+C186+C187+C188</f>
        <v>-424551098</v>
      </c>
      <c r="D189" s="84">
        <f>D185+D186+D187+D188</f>
        <v>238678380</v>
      </c>
      <c r="E189"/>
      <c r="F189" s="55"/>
      <c r="G189" s="55"/>
      <c r="H189"/>
      <c r="I189"/>
      <c r="J189" s="56"/>
    </row>
    <row r="190" spans="1:10" ht="31.2" x14ac:dyDescent="0.3">
      <c r="A190" s="6" t="s">
        <v>214</v>
      </c>
      <c r="B190" s="39">
        <v>600</v>
      </c>
      <c r="C190" s="74">
        <v>823031494</v>
      </c>
      <c r="D190" s="74">
        <v>407326766</v>
      </c>
      <c r="E190"/>
      <c r="F190" s="55"/>
      <c r="G190" s="55"/>
      <c r="H190"/>
      <c r="I190"/>
      <c r="J190" s="56"/>
    </row>
    <row r="191" spans="1:10" ht="31.2" x14ac:dyDescent="0.3">
      <c r="A191" s="6" t="s">
        <v>215</v>
      </c>
      <c r="B191" s="39">
        <v>700</v>
      </c>
      <c r="C191" s="84">
        <f>C189+C190</f>
        <v>398480396</v>
      </c>
      <c r="D191" s="84">
        <f>D189+D190</f>
        <v>646005146</v>
      </c>
      <c r="E191"/>
      <c r="F191" s="55"/>
      <c r="G191" s="55"/>
      <c r="H191"/>
      <c r="I191"/>
      <c r="J191" s="56"/>
    </row>
    <row r="192" spans="1:10" ht="30" customHeight="1" x14ac:dyDescent="0.3">
      <c r="A192" s="49"/>
      <c r="B192" s="50"/>
      <c r="C192" s="70">
        <f>C191-C16</f>
        <v>0</v>
      </c>
      <c r="D192" s="51"/>
    </row>
    <row r="193" spans="1:10" ht="30" customHeight="1" x14ac:dyDescent="0.3">
      <c r="A193" s="33" t="s">
        <v>78</v>
      </c>
      <c r="B193" s="30"/>
      <c r="C193" s="33"/>
      <c r="D193" s="33" t="s">
        <v>79</v>
      </c>
    </row>
    <row r="194" spans="1:10" s="52" customFormat="1" ht="30" customHeight="1" x14ac:dyDescent="0.3">
      <c r="A194" s="33"/>
      <c r="B194" s="30"/>
      <c r="C194" s="33"/>
      <c r="D194" s="33"/>
      <c r="E194" s="28"/>
      <c r="J194" s="28"/>
    </row>
    <row r="195" spans="1:10" ht="30" customHeight="1" x14ac:dyDescent="0.3">
      <c r="A195" s="33" t="s">
        <v>80</v>
      </c>
      <c r="B195" s="34"/>
      <c r="C195" s="33"/>
      <c r="D195" s="33" t="s">
        <v>81</v>
      </c>
    </row>
    <row r="196" spans="1:10" ht="30" customHeight="1" x14ac:dyDescent="0.3">
      <c r="A196" s="33"/>
      <c r="B196" s="34"/>
      <c r="C196" s="33"/>
      <c r="D196" s="33"/>
    </row>
    <row r="197" spans="1:10" ht="30" customHeight="1" x14ac:dyDescent="0.3">
      <c r="A197" s="35" t="s">
        <v>82</v>
      </c>
      <c r="B197" s="34"/>
      <c r="C197" s="33"/>
      <c r="D197" s="33"/>
    </row>
    <row r="198" spans="1:10" ht="30" customHeight="1" x14ac:dyDescent="0.3">
      <c r="A198" s="33"/>
      <c r="B198" s="34"/>
      <c r="C198" s="33"/>
      <c r="D198" s="33"/>
    </row>
    <row r="199" spans="1:10" ht="30" customHeight="1" x14ac:dyDescent="0.3">
      <c r="A199" s="33"/>
      <c r="B199" s="34"/>
      <c r="C199" s="33" t="s">
        <v>139</v>
      </c>
      <c r="D199" s="33"/>
    </row>
    <row r="200" spans="1:10" ht="30" customHeight="1" x14ac:dyDescent="0.3">
      <c r="A200" s="33"/>
      <c r="C200" s="87" t="s">
        <v>224</v>
      </c>
      <c r="D200" s="87"/>
      <c r="E200" s="87"/>
      <c r="F200" s="87"/>
      <c r="G200" s="87"/>
    </row>
    <row r="201" spans="1:10" ht="30" customHeight="1" x14ac:dyDescent="0.3"/>
    <row r="202" spans="1:10" ht="15.6" x14ac:dyDescent="0.3">
      <c r="A202" s="89" t="s">
        <v>140</v>
      </c>
      <c r="B202" s="90" t="s">
        <v>8</v>
      </c>
      <c r="C202" s="92" t="s">
        <v>141</v>
      </c>
      <c r="D202" s="92"/>
      <c r="E202" s="92"/>
      <c r="F202" s="92"/>
      <c r="G202" s="92"/>
      <c r="H202" s="89" t="s">
        <v>142</v>
      </c>
      <c r="I202" s="89" t="s">
        <v>143</v>
      </c>
      <c r="J202" s="56"/>
    </row>
    <row r="203" spans="1:10" ht="62.4" x14ac:dyDescent="0.3">
      <c r="A203" s="89"/>
      <c r="B203" s="91"/>
      <c r="C203" s="59" t="s">
        <v>67</v>
      </c>
      <c r="D203" s="59" t="s">
        <v>68</v>
      </c>
      <c r="E203" s="59" t="s">
        <v>144</v>
      </c>
      <c r="F203" s="63" t="s">
        <v>70</v>
      </c>
      <c r="G203" s="63" t="s">
        <v>216</v>
      </c>
      <c r="H203" s="89"/>
      <c r="I203" s="89"/>
      <c r="J203" s="56"/>
    </row>
    <row r="204" spans="1:10" ht="15.6" x14ac:dyDescent="0.3">
      <c r="A204" s="6" t="s">
        <v>145</v>
      </c>
      <c r="B204" s="39" t="s">
        <v>14</v>
      </c>
      <c r="C204" s="62">
        <v>546485470</v>
      </c>
      <c r="D204" s="62">
        <v>19645866</v>
      </c>
      <c r="E204" s="62"/>
      <c r="F204" s="62">
        <v>272136571</v>
      </c>
      <c r="G204" s="62">
        <v>2611367993</v>
      </c>
      <c r="H204" s="62">
        <v>586555014</v>
      </c>
      <c r="I204" s="61">
        <f t="shared" ref="I204:I234" si="0">SUM(C204:H204)</f>
        <v>4036190914</v>
      </c>
      <c r="J204" s="56"/>
    </row>
    <row r="205" spans="1:10" ht="15.6" x14ac:dyDescent="0.3">
      <c r="A205" s="9" t="s">
        <v>146</v>
      </c>
      <c r="B205" s="10" t="s">
        <v>16</v>
      </c>
      <c r="C205" s="62" t="s">
        <v>221</v>
      </c>
      <c r="D205" s="62" t="s">
        <v>221</v>
      </c>
      <c r="E205" s="62"/>
      <c r="F205" s="62" t="s">
        <v>221</v>
      </c>
      <c r="G205" s="62" t="s">
        <v>221</v>
      </c>
      <c r="H205" s="62" t="s">
        <v>221</v>
      </c>
      <c r="I205" s="61">
        <f t="shared" si="0"/>
        <v>0</v>
      </c>
      <c r="J205" s="56"/>
    </row>
    <row r="206" spans="1:10" ht="15.6" x14ac:dyDescent="0.3">
      <c r="A206" s="6" t="s">
        <v>147</v>
      </c>
      <c r="B206" s="39">
        <v>100</v>
      </c>
      <c r="C206" s="62">
        <v>546485470</v>
      </c>
      <c r="D206" s="62">
        <v>19645866</v>
      </c>
      <c r="E206" s="62"/>
      <c r="F206" s="62">
        <v>272136571</v>
      </c>
      <c r="G206" s="62">
        <v>2611367993</v>
      </c>
      <c r="H206" s="62">
        <v>586555014</v>
      </c>
      <c r="I206" s="61">
        <f t="shared" si="0"/>
        <v>4036190914</v>
      </c>
      <c r="J206" s="56"/>
    </row>
    <row r="207" spans="1:10" ht="15.6" x14ac:dyDescent="0.3">
      <c r="A207" s="6" t="s">
        <v>148</v>
      </c>
      <c r="B207" s="39">
        <v>200</v>
      </c>
      <c r="C207" s="62"/>
      <c r="D207" s="62"/>
      <c r="E207" s="62"/>
      <c r="F207" s="62">
        <v>178789169</v>
      </c>
      <c r="G207" s="62">
        <v>206314488</v>
      </c>
      <c r="H207" s="62">
        <v>22493257</v>
      </c>
      <c r="I207" s="62">
        <f t="shared" si="0"/>
        <v>407596914</v>
      </c>
      <c r="J207" s="56"/>
    </row>
    <row r="208" spans="1:10" ht="15.6" x14ac:dyDescent="0.3">
      <c r="A208" s="9" t="s">
        <v>149</v>
      </c>
      <c r="B208" s="10">
        <v>210</v>
      </c>
      <c r="C208" s="62"/>
      <c r="D208" s="62"/>
      <c r="E208" s="62"/>
      <c r="F208" s="62"/>
      <c r="G208" s="62">
        <v>207362949</v>
      </c>
      <c r="H208" s="62">
        <v>-8147857</v>
      </c>
      <c r="I208" s="62">
        <f t="shared" si="0"/>
        <v>199215092</v>
      </c>
      <c r="J208" s="56"/>
    </row>
    <row r="209" spans="1:10" ht="15.6" x14ac:dyDescent="0.3">
      <c r="A209" s="6" t="s">
        <v>150</v>
      </c>
      <c r="B209" s="39">
        <v>220</v>
      </c>
      <c r="C209" s="62"/>
      <c r="D209" s="62"/>
      <c r="E209" s="62"/>
      <c r="F209" s="62">
        <v>178789169</v>
      </c>
      <c r="G209" s="62">
        <v>-1048461</v>
      </c>
      <c r="H209" s="62">
        <v>30641114</v>
      </c>
      <c r="I209" s="62">
        <f t="shared" si="0"/>
        <v>208381822</v>
      </c>
      <c r="J209" s="56"/>
    </row>
    <row r="210" spans="1:10" ht="15.6" x14ac:dyDescent="0.3">
      <c r="A210" s="9" t="s">
        <v>112</v>
      </c>
      <c r="B210" s="10"/>
      <c r="C210" s="62"/>
      <c r="D210" s="62"/>
      <c r="E210" s="62"/>
      <c r="F210" s="62"/>
      <c r="G210" s="62"/>
      <c r="H210" s="62"/>
      <c r="I210" s="61">
        <f t="shared" si="0"/>
        <v>0</v>
      </c>
      <c r="J210" s="56"/>
    </row>
    <row r="211" spans="1:10" ht="31.2" x14ac:dyDescent="0.3">
      <c r="A211" s="9" t="s">
        <v>151</v>
      </c>
      <c r="B211" s="10">
        <v>221</v>
      </c>
      <c r="C211" s="62"/>
      <c r="D211" s="62"/>
      <c r="E211" s="62"/>
      <c r="F211" s="62"/>
      <c r="G211" s="62"/>
      <c r="H211" s="62"/>
      <c r="I211" s="61">
        <f t="shared" si="0"/>
        <v>0</v>
      </c>
      <c r="J211" s="56"/>
    </row>
    <row r="212" spans="1:10" ht="31.2" x14ac:dyDescent="0.3">
      <c r="A212" s="9" t="s">
        <v>152</v>
      </c>
      <c r="B212" s="10">
        <v>222</v>
      </c>
      <c r="C212" s="62"/>
      <c r="D212" s="62"/>
      <c r="E212" s="62"/>
      <c r="F212" s="62"/>
      <c r="G212" s="62"/>
      <c r="H212" s="62"/>
      <c r="I212" s="64">
        <f t="shared" si="0"/>
        <v>0</v>
      </c>
      <c r="J212" s="56"/>
    </row>
    <row r="213" spans="1:10" ht="31.2" x14ac:dyDescent="0.3">
      <c r="A213" s="9" t="s">
        <v>153</v>
      </c>
      <c r="B213" s="10">
        <v>223</v>
      </c>
      <c r="C213" s="62"/>
      <c r="D213" s="62"/>
      <c r="E213" s="62"/>
      <c r="F213" s="62"/>
      <c r="G213" s="62"/>
      <c r="H213" s="62"/>
      <c r="I213" s="64">
        <f t="shared" si="0"/>
        <v>0</v>
      </c>
      <c r="J213" s="56"/>
    </row>
    <row r="214" spans="1:10" ht="46.8" x14ac:dyDescent="0.3">
      <c r="A214" s="9" t="s">
        <v>115</v>
      </c>
      <c r="B214" s="10">
        <v>224</v>
      </c>
      <c r="C214" s="62"/>
      <c r="D214" s="62"/>
      <c r="E214" s="62"/>
      <c r="F214" s="62">
        <v>109332140</v>
      </c>
      <c r="G214" s="62"/>
      <c r="H214" s="62"/>
      <c r="I214" s="79">
        <f t="shared" si="0"/>
        <v>109332140</v>
      </c>
      <c r="J214" s="56"/>
    </row>
    <row r="215" spans="1:10" ht="15.6" x14ac:dyDescent="0.3">
      <c r="A215" s="9" t="s">
        <v>116</v>
      </c>
      <c r="B215" s="10">
        <v>225</v>
      </c>
      <c r="C215" s="62"/>
      <c r="D215" s="62"/>
      <c r="E215" s="62"/>
      <c r="F215" s="62"/>
      <c r="G215" s="62">
        <v>-1048461</v>
      </c>
      <c r="H215" s="62">
        <v>-79408</v>
      </c>
      <c r="I215" s="79">
        <f t="shared" si="0"/>
        <v>-1127869</v>
      </c>
      <c r="J215" s="56"/>
    </row>
    <row r="216" spans="1:10" ht="31.2" x14ac:dyDescent="0.3">
      <c r="A216" s="9" t="s">
        <v>117</v>
      </c>
      <c r="B216" s="10">
        <v>226</v>
      </c>
      <c r="C216" s="62"/>
      <c r="D216" s="62"/>
      <c r="E216" s="62"/>
      <c r="F216" s="62"/>
      <c r="G216" s="62"/>
      <c r="H216" s="62"/>
      <c r="I216" s="79">
        <f t="shared" si="0"/>
        <v>0</v>
      </c>
      <c r="J216" s="56"/>
    </row>
    <row r="217" spans="1:10" ht="15.6" x14ac:dyDescent="0.3">
      <c r="A217" s="9" t="s">
        <v>154</v>
      </c>
      <c r="B217" s="10">
        <v>227</v>
      </c>
      <c r="C217" s="62"/>
      <c r="D217" s="62"/>
      <c r="E217" s="62"/>
      <c r="F217" s="62"/>
      <c r="G217" s="62"/>
      <c r="H217" s="62"/>
      <c r="I217" s="79">
        <f t="shared" si="0"/>
        <v>0</v>
      </c>
      <c r="J217" s="56"/>
    </row>
    <row r="218" spans="1:10" ht="15.6" x14ac:dyDescent="0.3">
      <c r="A218" s="9" t="s">
        <v>119</v>
      </c>
      <c r="B218" s="10">
        <v>228</v>
      </c>
      <c r="C218" s="62"/>
      <c r="D218" s="62"/>
      <c r="E218" s="62"/>
      <c r="F218" s="62">
        <v>69457029</v>
      </c>
      <c r="G218" s="62"/>
      <c r="H218" s="62">
        <v>30720522</v>
      </c>
      <c r="I218" s="79">
        <f t="shared" si="0"/>
        <v>100177551</v>
      </c>
      <c r="J218" s="56"/>
    </row>
    <row r="219" spans="1:10" ht="15.6" x14ac:dyDescent="0.3">
      <c r="A219" s="9" t="s">
        <v>120</v>
      </c>
      <c r="B219" s="10">
        <v>229</v>
      </c>
      <c r="C219" s="62"/>
      <c r="D219" s="62"/>
      <c r="E219" s="62"/>
      <c r="F219" s="62"/>
      <c r="G219" s="62"/>
      <c r="H219" s="62"/>
      <c r="I219" s="80">
        <f t="shared" si="0"/>
        <v>0</v>
      </c>
      <c r="J219" s="56"/>
    </row>
    <row r="220" spans="1:10" ht="15.6" x14ac:dyDescent="0.3">
      <c r="A220" s="6" t="s">
        <v>155</v>
      </c>
      <c r="B220" s="39">
        <v>300</v>
      </c>
      <c r="C220" s="61">
        <f>SUM(C222,C227:C234)</f>
        <v>10586870</v>
      </c>
      <c r="D220" s="61">
        <f t="shared" ref="D220:H220" si="1">SUM(D222,D227:D234)</f>
        <v>207115481</v>
      </c>
      <c r="E220" s="61">
        <f>SUM(E222,E227:E234)</f>
        <v>0</v>
      </c>
      <c r="F220" s="64">
        <f t="shared" si="1"/>
        <v>-80076</v>
      </c>
      <c r="G220" s="64">
        <f t="shared" si="1"/>
        <v>-190411824</v>
      </c>
      <c r="H220" s="61">
        <f t="shared" si="1"/>
        <v>-53885847</v>
      </c>
      <c r="I220" s="80">
        <f>SUM(C220:H220)</f>
        <v>-26675396</v>
      </c>
      <c r="J220" s="56"/>
    </row>
    <row r="221" spans="1:10" ht="15.6" x14ac:dyDescent="0.3">
      <c r="A221" s="9" t="s">
        <v>112</v>
      </c>
      <c r="B221" s="10"/>
      <c r="C221" s="62"/>
      <c r="D221" s="62"/>
      <c r="E221" s="62"/>
      <c r="F221" s="65"/>
      <c r="G221" s="65"/>
      <c r="H221" s="62"/>
      <c r="I221" s="79">
        <f t="shared" si="0"/>
        <v>0</v>
      </c>
      <c r="J221" s="56"/>
    </row>
    <row r="222" spans="1:10" ht="15.6" x14ac:dyDescent="0.3">
      <c r="A222" s="9" t="s">
        <v>156</v>
      </c>
      <c r="B222" s="10">
        <v>310</v>
      </c>
      <c r="C222" s="62"/>
      <c r="D222" s="62"/>
      <c r="E222" s="62"/>
      <c r="F222" s="65"/>
      <c r="G222" s="65"/>
      <c r="H222" s="62"/>
      <c r="I222" s="79">
        <f t="shared" si="0"/>
        <v>0</v>
      </c>
      <c r="J222" s="56"/>
    </row>
    <row r="223" spans="1:10" ht="15.6" x14ac:dyDescent="0.3">
      <c r="A223" s="9" t="s">
        <v>112</v>
      </c>
      <c r="B223" s="10"/>
      <c r="C223" s="62"/>
      <c r="D223" s="62"/>
      <c r="E223" s="62"/>
      <c r="F223" s="65"/>
      <c r="G223" s="65"/>
      <c r="H223" s="62"/>
      <c r="I223" s="79">
        <f t="shared" si="0"/>
        <v>0</v>
      </c>
      <c r="J223" s="56"/>
    </row>
    <row r="224" spans="1:10" ht="15.6" x14ac:dyDescent="0.3">
      <c r="A224" s="9" t="s">
        <v>157</v>
      </c>
      <c r="B224" s="10"/>
      <c r="C224" s="62"/>
      <c r="D224" s="62"/>
      <c r="E224" s="62"/>
      <c r="F224" s="65"/>
      <c r="G224" s="65"/>
      <c r="H224" s="62"/>
      <c r="I224" s="79">
        <f t="shared" si="0"/>
        <v>0</v>
      </c>
      <c r="J224" s="56"/>
    </row>
    <row r="225" spans="1:10" ht="15.6" x14ac:dyDescent="0.3">
      <c r="A225" s="9" t="s">
        <v>158</v>
      </c>
      <c r="B225" s="10"/>
      <c r="C225" s="62"/>
      <c r="D225" s="62"/>
      <c r="E225" s="62"/>
      <c r="F225" s="65"/>
      <c r="G225" s="65"/>
      <c r="H225" s="62"/>
      <c r="I225" s="79">
        <f t="shared" si="0"/>
        <v>0</v>
      </c>
      <c r="J225" s="56"/>
    </row>
    <row r="226" spans="1:10" ht="31.2" x14ac:dyDescent="0.3">
      <c r="A226" s="9" t="s">
        <v>159</v>
      </c>
      <c r="B226" s="10"/>
      <c r="C226" s="62"/>
      <c r="D226" s="62"/>
      <c r="E226" s="62"/>
      <c r="F226" s="62"/>
      <c r="G226" s="62"/>
      <c r="H226" s="62"/>
      <c r="I226" s="79">
        <f t="shared" si="0"/>
        <v>0</v>
      </c>
      <c r="J226" s="56"/>
    </row>
    <row r="227" spans="1:10" ht="15.6" x14ac:dyDescent="0.3">
      <c r="A227" s="9" t="s">
        <v>160</v>
      </c>
      <c r="B227" s="10">
        <v>311</v>
      </c>
      <c r="C227" s="62">
        <v>10586870</v>
      </c>
      <c r="D227" s="62">
        <v>207115481</v>
      </c>
      <c r="E227" s="62"/>
      <c r="F227" s="62"/>
      <c r="G227" s="62"/>
      <c r="H227" s="62"/>
      <c r="I227" s="79">
        <f t="shared" si="0"/>
        <v>217702351</v>
      </c>
      <c r="J227" s="56"/>
    </row>
    <row r="228" spans="1:10" ht="15.6" x14ac:dyDescent="0.3">
      <c r="A228" s="9" t="s">
        <v>161</v>
      </c>
      <c r="B228" s="10">
        <v>312</v>
      </c>
      <c r="C228" s="62"/>
      <c r="D228" s="62"/>
      <c r="E228" s="62"/>
      <c r="F228" s="62"/>
      <c r="G228" s="62"/>
      <c r="H228" s="62"/>
      <c r="I228" s="79">
        <f t="shared" si="0"/>
        <v>0</v>
      </c>
      <c r="J228" s="56"/>
    </row>
    <row r="229" spans="1:10" ht="15.6" x14ac:dyDescent="0.3">
      <c r="A229" s="9" t="s">
        <v>162</v>
      </c>
      <c r="B229" s="10">
        <v>313</v>
      </c>
      <c r="C229" s="62"/>
      <c r="D229" s="62"/>
      <c r="E229" s="62"/>
      <c r="F229" s="62"/>
      <c r="G229" s="62"/>
      <c r="H229" s="62"/>
      <c r="I229" s="79">
        <f t="shared" si="0"/>
        <v>0</v>
      </c>
      <c r="J229" s="56"/>
    </row>
    <row r="230" spans="1:10" ht="31.2" x14ac:dyDescent="0.3">
      <c r="A230" s="9" t="s">
        <v>163</v>
      </c>
      <c r="B230" s="10">
        <v>314</v>
      </c>
      <c r="C230" s="62"/>
      <c r="D230" s="62"/>
      <c r="E230" s="62"/>
      <c r="F230" s="62"/>
      <c r="G230" s="62"/>
      <c r="H230" s="62"/>
      <c r="I230" s="79">
        <f t="shared" si="0"/>
        <v>0</v>
      </c>
      <c r="J230" s="56"/>
    </row>
    <row r="231" spans="1:10" ht="15.6" x14ac:dyDescent="0.3">
      <c r="A231" s="9" t="s">
        <v>164</v>
      </c>
      <c r="B231" s="10">
        <v>315</v>
      </c>
      <c r="C231" s="62"/>
      <c r="D231" s="62"/>
      <c r="E231" s="62"/>
      <c r="F231" s="62"/>
      <c r="G231" s="62">
        <v>-83114547</v>
      </c>
      <c r="H231" s="62">
        <v>-53891914</v>
      </c>
      <c r="I231" s="79">
        <f t="shared" si="0"/>
        <v>-137006461</v>
      </c>
      <c r="J231" s="56"/>
    </row>
    <row r="232" spans="1:10" ht="15.6" x14ac:dyDescent="0.3">
      <c r="A232" s="9" t="s">
        <v>165</v>
      </c>
      <c r="B232" s="10">
        <v>316</v>
      </c>
      <c r="C232" s="62"/>
      <c r="D232" s="62"/>
      <c r="E232" s="62"/>
      <c r="F232" s="62"/>
      <c r="G232" s="62">
        <v>-80363549</v>
      </c>
      <c r="H232" s="62"/>
      <c r="I232" s="79">
        <f t="shared" si="0"/>
        <v>-80363549</v>
      </c>
      <c r="J232" s="56"/>
    </row>
    <row r="233" spans="1:10" ht="15.6" x14ac:dyDescent="0.3">
      <c r="A233" s="9" t="s">
        <v>166</v>
      </c>
      <c r="B233" s="10">
        <v>317</v>
      </c>
      <c r="C233" s="62"/>
      <c r="D233" s="62"/>
      <c r="E233" s="62"/>
      <c r="F233" s="62"/>
      <c r="G233" s="62">
        <v>-26916423</v>
      </c>
      <c r="H233" s="62"/>
      <c r="I233" s="79">
        <f t="shared" si="0"/>
        <v>-26916423</v>
      </c>
      <c r="J233" s="56"/>
    </row>
    <row r="234" spans="1:10" ht="31.2" x14ac:dyDescent="0.3">
      <c r="A234" s="9" t="s">
        <v>167</v>
      </c>
      <c r="B234" s="10">
        <v>318</v>
      </c>
      <c r="C234" s="62"/>
      <c r="D234" s="62"/>
      <c r="E234" s="62"/>
      <c r="F234" s="62">
        <v>-80076</v>
      </c>
      <c r="G234" s="62">
        <v>-17305</v>
      </c>
      <c r="H234" s="62">
        <v>6067</v>
      </c>
      <c r="I234" s="79">
        <f t="shared" si="0"/>
        <v>-91314</v>
      </c>
      <c r="J234" s="56"/>
    </row>
    <row r="235" spans="1:10" ht="31.2" x14ac:dyDescent="0.3">
      <c r="A235" s="66" t="s">
        <v>168</v>
      </c>
      <c r="B235" s="67">
        <v>400</v>
      </c>
      <c r="C235" s="68">
        <f t="shared" ref="C235:H235" si="2">C206+C207+C220</f>
        <v>557072340</v>
      </c>
      <c r="D235" s="68">
        <f t="shared" si="2"/>
        <v>226761347</v>
      </c>
      <c r="E235" s="68">
        <f>E206+E207+E220</f>
        <v>0</v>
      </c>
      <c r="F235" s="81">
        <f t="shared" si="2"/>
        <v>450845664</v>
      </c>
      <c r="G235" s="81">
        <f t="shared" si="2"/>
        <v>2627270657</v>
      </c>
      <c r="H235" s="68">
        <f t="shared" si="2"/>
        <v>555162424</v>
      </c>
      <c r="I235" s="68">
        <f>SUM(C235:H235)</f>
        <v>4417112432</v>
      </c>
      <c r="J235" s="56"/>
    </row>
    <row r="236" spans="1:10" ht="15.6" x14ac:dyDescent="0.3">
      <c r="A236" s="9" t="s">
        <v>146</v>
      </c>
      <c r="B236" s="10">
        <v>401</v>
      </c>
      <c r="C236" s="61"/>
      <c r="D236" s="61"/>
      <c r="E236" s="61"/>
      <c r="F236" s="64"/>
      <c r="G236" s="64"/>
      <c r="H236" s="61"/>
      <c r="I236" s="61">
        <f>SUM(C236:H236)</f>
        <v>0</v>
      </c>
      <c r="J236" s="56"/>
    </row>
    <row r="237" spans="1:10" ht="15.6" x14ac:dyDescent="0.3">
      <c r="A237" s="6" t="s">
        <v>169</v>
      </c>
      <c r="B237" s="39">
        <v>500</v>
      </c>
      <c r="C237" s="61">
        <f>C235</f>
        <v>557072340</v>
      </c>
      <c r="D237" s="61">
        <f t="shared" ref="D237:H237" si="3">D235</f>
        <v>226761347</v>
      </c>
      <c r="E237" s="61">
        <f t="shared" si="3"/>
        <v>0</v>
      </c>
      <c r="F237" s="80">
        <f t="shared" si="3"/>
        <v>450845664</v>
      </c>
      <c r="G237" s="80">
        <f t="shared" si="3"/>
        <v>2627270657</v>
      </c>
      <c r="H237" s="61">
        <f t="shared" si="3"/>
        <v>555162424</v>
      </c>
      <c r="I237" s="61">
        <f>I235</f>
        <v>4417112432</v>
      </c>
      <c r="J237" s="56"/>
    </row>
    <row r="238" spans="1:10" ht="15.6" x14ac:dyDescent="0.3">
      <c r="A238" s="9" t="s">
        <v>170</v>
      </c>
      <c r="B238" s="10">
        <v>600</v>
      </c>
      <c r="C238" s="62"/>
      <c r="D238" s="62"/>
      <c r="E238" s="62"/>
      <c r="F238" s="62">
        <v>11737158</v>
      </c>
      <c r="G238" s="62">
        <v>71094860</v>
      </c>
      <c r="H238" s="62">
        <v>6206735</v>
      </c>
      <c r="I238" s="62">
        <f>SUM(C238:H238)</f>
        <v>89038753</v>
      </c>
      <c r="J238" s="56"/>
    </row>
    <row r="239" spans="1:10" ht="15.6" x14ac:dyDescent="0.3">
      <c r="A239" s="9" t="s">
        <v>149</v>
      </c>
      <c r="B239" s="10">
        <v>610</v>
      </c>
      <c r="C239" s="62"/>
      <c r="D239" s="62"/>
      <c r="E239" s="62"/>
      <c r="F239" s="62"/>
      <c r="G239" s="62">
        <v>70520942</v>
      </c>
      <c r="H239" s="62">
        <v>5236740</v>
      </c>
      <c r="I239" s="62">
        <f t="shared" ref="I239:I266" si="4">SUM(C239:H239)</f>
        <v>75757682</v>
      </c>
      <c r="J239" s="69">
        <f>I239-C115</f>
        <v>0</v>
      </c>
    </row>
    <row r="240" spans="1:10" ht="15.6" x14ac:dyDescent="0.3">
      <c r="A240" s="6" t="s">
        <v>171</v>
      </c>
      <c r="B240" s="39">
        <v>620</v>
      </c>
      <c r="C240" s="62"/>
      <c r="D240" s="62"/>
      <c r="E240" s="62"/>
      <c r="F240" s="62">
        <v>11737158</v>
      </c>
      <c r="G240" s="62">
        <v>573918</v>
      </c>
      <c r="H240" s="62">
        <v>969995</v>
      </c>
      <c r="I240" s="62">
        <f t="shared" si="4"/>
        <v>13281071</v>
      </c>
      <c r="J240" s="56"/>
    </row>
    <row r="241" spans="1:10" ht="15.6" x14ac:dyDescent="0.3">
      <c r="A241" s="9" t="s">
        <v>112</v>
      </c>
      <c r="B241" s="10"/>
      <c r="C241" s="62"/>
      <c r="D241" s="62"/>
      <c r="E241" s="62"/>
      <c r="F241" s="79"/>
      <c r="G241" s="79"/>
      <c r="H241" s="62"/>
      <c r="I241" s="61">
        <f t="shared" si="4"/>
        <v>0</v>
      </c>
      <c r="J241" s="56"/>
    </row>
    <row r="242" spans="1:10" ht="31.2" x14ac:dyDescent="0.3">
      <c r="A242" s="9" t="s">
        <v>151</v>
      </c>
      <c r="B242" s="10">
        <v>621</v>
      </c>
      <c r="C242" s="62"/>
      <c r="D242" s="62"/>
      <c r="E242" s="62"/>
      <c r="F242" s="79"/>
      <c r="G242" s="79"/>
      <c r="H242" s="62"/>
      <c r="I242" s="61">
        <f t="shared" si="4"/>
        <v>0</v>
      </c>
      <c r="J242" s="56"/>
    </row>
    <row r="243" spans="1:10" ht="31.2" x14ac:dyDescent="0.3">
      <c r="A243" s="9" t="s">
        <v>152</v>
      </c>
      <c r="B243" s="10">
        <v>622</v>
      </c>
      <c r="C243" s="62"/>
      <c r="D243" s="62"/>
      <c r="E243" s="62"/>
      <c r="F243" s="79"/>
      <c r="G243" s="79"/>
      <c r="H243" s="62"/>
      <c r="I243" s="61">
        <f t="shared" si="4"/>
        <v>0</v>
      </c>
      <c r="J243" s="56"/>
    </row>
    <row r="244" spans="1:10" ht="31.2" x14ac:dyDescent="0.3">
      <c r="A244" s="9" t="s">
        <v>153</v>
      </c>
      <c r="B244" s="10">
        <v>623</v>
      </c>
      <c r="C244" s="62"/>
      <c r="D244" s="62"/>
      <c r="E244" s="62"/>
      <c r="F244" s="79"/>
      <c r="G244" s="79"/>
      <c r="H244" s="62"/>
      <c r="I244" s="61">
        <f t="shared" si="4"/>
        <v>0</v>
      </c>
      <c r="J244" s="56"/>
    </row>
    <row r="245" spans="1:10" ht="46.8" x14ac:dyDescent="0.3">
      <c r="A245" s="9" t="s">
        <v>115</v>
      </c>
      <c r="B245" s="10">
        <v>624</v>
      </c>
      <c r="C245" s="62"/>
      <c r="D245" s="62"/>
      <c r="E245" s="62"/>
      <c r="F245" s="62">
        <v>15916926</v>
      </c>
      <c r="G245" s="62"/>
      <c r="H245" s="62"/>
      <c r="I245" s="62">
        <f t="shared" si="4"/>
        <v>15916926</v>
      </c>
      <c r="J245" s="56">
        <f>I245-C122</f>
        <v>0</v>
      </c>
    </row>
    <row r="246" spans="1:10" ht="15.6" x14ac:dyDescent="0.3">
      <c r="A246" s="9" t="s">
        <v>116</v>
      </c>
      <c r="B246" s="10">
        <v>625</v>
      </c>
      <c r="C246" s="62"/>
      <c r="D246" s="62"/>
      <c r="E246" s="62"/>
      <c r="F246" s="62"/>
      <c r="G246" s="62">
        <v>573918</v>
      </c>
      <c r="H246" s="62">
        <v>1281</v>
      </c>
      <c r="I246" s="62">
        <f t="shared" si="4"/>
        <v>575199</v>
      </c>
      <c r="J246" s="56">
        <f>I246-(C123+C130)</f>
        <v>0</v>
      </c>
    </row>
    <row r="247" spans="1:10" ht="31.2" x14ac:dyDescent="0.3">
      <c r="A247" s="9" t="s">
        <v>172</v>
      </c>
      <c r="B247" s="10">
        <v>626</v>
      </c>
      <c r="C247" s="62"/>
      <c r="D247" s="62"/>
      <c r="E247" s="62"/>
      <c r="F247" s="62"/>
      <c r="G247" s="62"/>
      <c r="H247" s="62"/>
      <c r="I247" s="62">
        <f t="shared" si="4"/>
        <v>0</v>
      </c>
      <c r="J247" s="56"/>
    </row>
    <row r="248" spans="1:10" ht="15.6" x14ac:dyDescent="0.3">
      <c r="A248" s="9" t="s">
        <v>154</v>
      </c>
      <c r="B248" s="10">
        <v>627</v>
      </c>
      <c r="C248" s="62"/>
      <c r="D248" s="62"/>
      <c r="E248" s="62"/>
      <c r="F248" s="62"/>
      <c r="G248" s="62"/>
      <c r="H248" s="62"/>
      <c r="I248" s="62">
        <f t="shared" si="4"/>
        <v>0</v>
      </c>
      <c r="J248" s="56"/>
    </row>
    <row r="249" spans="1:10" ht="15.6" x14ac:dyDescent="0.3">
      <c r="A249" s="9" t="s">
        <v>173</v>
      </c>
      <c r="B249" s="10">
        <v>628</v>
      </c>
      <c r="C249" s="62"/>
      <c r="D249" s="62"/>
      <c r="E249" s="62"/>
      <c r="F249" s="62">
        <v>-4179768</v>
      </c>
      <c r="G249" s="62"/>
      <c r="H249" s="62">
        <v>968714</v>
      </c>
      <c r="I249" s="62">
        <f t="shared" si="4"/>
        <v>-3211054</v>
      </c>
      <c r="J249" s="56">
        <f>I249-C126</f>
        <v>0</v>
      </c>
    </row>
    <row r="250" spans="1:10" ht="15.6" x14ac:dyDescent="0.3">
      <c r="A250" s="9" t="s">
        <v>120</v>
      </c>
      <c r="B250" s="10">
        <v>629</v>
      </c>
      <c r="C250" s="62"/>
      <c r="D250" s="62"/>
      <c r="E250" s="62"/>
      <c r="F250" s="62"/>
      <c r="G250" s="62"/>
      <c r="H250" s="62"/>
      <c r="I250" s="61">
        <f t="shared" si="4"/>
        <v>0</v>
      </c>
      <c r="J250" s="56"/>
    </row>
    <row r="251" spans="1:10" ht="15.6" x14ac:dyDescent="0.3">
      <c r="A251" s="6" t="s">
        <v>174</v>
      </c>
      <c r="B251" s="39">
        <v>700</v>
      </c>
      <c r="C251" s="61">
        <f t="shared" ref="C251:H251" si="5">SUM(C253,C258:C265)</f>
        <v>139291105</v>
      </c>
      <c r="D251" s="61">
        <f t="shared" si="5"/>
        <v>3518718</v>
      </c>
      <c r="E251" s="61">
        <f t="shared" si="5"/>
        <v>0</v>
      </c>
      <c r="F251" s="64">
        <f t="shared" si="5"/>
        <v>0</v>
      </c>
      <c r="G251" s="64">
        <f t="shared" si="5"/>
        <v>-25588354</v>
      </c>
      <c r="H251" s="61">
        <f t="shared" si="5"/>
        <v>-16063512</v>
      </c>
      <c r="I251" s="61">
        <f t="shared" si="4"/>
        <v>101157957</v>
      </c>
      <c r="J251" s="56"/>
    </row>
    <row r="252" spans="1:10" ht="15.6" x14ac:dyDescent="0.3">
      <c r="A252" s="9" t="s">
        <v>112</v>
      </c>
      <c r="B252" s="10"/>
      <c r="C252" s="62"/>
      <c r="D252" s="62"/>
      <c r="E252" s="62"/>
      <c r="F252" s="65"/>
      <c r="G252" s="65"/>
      <c r="H252" s="62"/>
      <c r="I252" s="61">
        <f t="shared" si="4"/>
        <v>0</v>
      </c>
      <c r="J252" s="56"/>
    </row>
    <row r="253" spans="1:10" ht="15.6" x14ac:dyDescent="0.3">
      <c r="A253" s="9" t="s">
        <v>175</v>
      </c>
      <c r="B253" s="10">
        <v>710</v>
      </c>
      <c r="C253" s="62"/>
      <c r="D253" s="62"/>
      <c r="E253" s="62"/>
      <c r="F253" s="65"/>
      <c r="G253" s="65"/>
      <c r="H253" s="62"/>
      <c r="I253" s="61">
        <f t="shared" si="4"/>
        <v>0</v>
      </c>
      <c r="J253" s="56"/>
    </row>
    <row r="254" spans="1:10" ht="15.6" x14ac:dyDescent="0.3">
      <c r="A254" s="9" t="s">
        <v>112</v>
      </c>
      <c r="B254" s="10"/>
      <c r="C254" s="62"/>
      <c r="D254" s="62"/>
      <c r="E254" s="62"/>
      <c r="F254" s="65"/>
      <c r="G254" s="65"/>
      <c r="H254" s="62"/>
      <c r="I254" s="61">
        <f t="shared" si="4"/>
        <v>0</v>
      </c>
      <c r="J254" s="56"/>
    </row>
    <row r="255" spans="1:10" ht="15.6" x14ac:dyDescent="0.3">
      <c r="A255" s="9" t="s">
        <v>157</v>
      </c>
      <c r="B255" s="10"/>
      <c r="C255" s="62"/>
      <c r="D255" s="62"/>
      <c r="E255" s="62"/>
      <c r="F255" s="65"/>
      <c r="G255" s="65"/>
      <c r="H255" s="62"/>
      <c r="I255" s="61">
        <f t="shared" si="4"/>
        <v>0</v>
      </c>
      <c r="J255" s="56"/>
    </row>
    <row r="256" spans="1:10" ht="15.6" x14ac:dyDescent="0.3">
      <c r="A256" s="9" t="s">
        <v>158</v>
      </c>
      <c r="B256" s="10"/>
      <c r="C256" s="62"/>
      <c r="D256" s="62"/>
      <c r="E256" s="62"/>
      <c r="F256" s="65"/>
      <c r="G256" s="65"/>
      <c r="H256" s="62"/>
      <c r="I256" s="61">
        <f t="shared" si="4"/>
        <v>0</v>
      </c>
      <c r="J256" s="56"/>
    </row>
    <row r="257" spans="1:10" ht="31.2" x14ac:dyDescent="0.3">
      <c r="A257" s="9" t="s">
        <v>159</v>
      </c>
      <c r="B257" s="10"/>
      <c r="C257" s="62"/>
      <c r="D257" s="62"/>
      <c r="E257" s="62"/>
      <c r="F257" s="65"/>
      <c r="G257" s="65"/>
      <c r="H257" s="62"/>
      <c r="I257" s="61">
        <f t="shared" si="4"/>
        <v>0</v>
      </c>
      <c r="J257" s="56"/>
    </row>
    <row r="258" spans="1:10" ht="15.6" x14ac:dyDescent="0.3">
      <c r="A258" s="9" t="s">
        <v>160</v>
      </c>
      <c r="B258" s="10">
        <v>711</v>
      </c>
      <c r="C258" s="62">
        <v>139291105</v>
      </c>
      <c r="D258" s="62">
        <v>3518718</v>
      </c>
      <c r="E258" s="62"/>
      <c r="F258" s="62"/>
      <c r="G258" s="62"/>
      <c r="H258" s="62"/>
      <c r="I258" s="62">
        <f t="shared" si="4"/>
        <v>142809823</v>
      </c>
      <c r="J258" s="56"/>
    </row>
    <row r="259" spans="1:10" ht="15.6" x14ac:dyDescent="0.3">
      <c r="A259" s="9" t="s">
        <v>161</v>
      </c>
      <c r="B259" s="10">
        <v>712</v>
      </c>
      <c r="C259" s="62"/>
      <c r="D259" s="62"/>
      <c r="E259" s="62"/>
      <c r="F259" s="62"/>
      <c r="G259" s="62"/>
      <c r="H259" s="62"/>
      <c r="I259" s="62">
        <f t="shared" si="4"/>
        <v>0</v>
      </c>
      <c r="J259" s="56"/>
    </row>
    <row r="260" spans="1:10" ht="15.6" x14ac:dyDescent="0.3">
      <c r="A260" s="9" t="s">
        <v>162</v>
      </c>
      <c r="B260" s="10">
        <v>713</v>
      </c>
      <c r="C260" s="62"/>
      <c r="D260" s="62"/>
      <c r="E260" s="62"/>
      <c r="F260" s="62"/>
      <c r="G260" s="62"/>
      <c r="H260" s="62"/>
      <c r="I260" s="62">
        <f t="shared" si="4"/>
        <v>0</v>
      </c>
      <c r="J260" s="56"/>
    </row>
    <row r="261" spans="1:10" ht="31.2" x14ac:dyDescent="0.3">
      <c r="A261" s="9" t="s">
        <v>163</v>
      </c>
      <c r="B261" s="10">
        <v>714</v>
      </c>
      <c r="C261" s="62"/>
      <c r="D261" s="62"/>
      <c r="E261" s="62"/>
      <c r="F261" s="62"/>
      <c r="G261" s="62"/>
      <c r="H261" s="62"/>
      <c r="I261" s="62">
        <f t="shared" si="4"/>
        <v>0</v>
      </c>
      <c r="J261" s="56"/>
    </row>
    <row r="262" spans="1:10" ht="15.6" x14ac:dyDescent="0.3">
      <c r="A262" s="9" t="s">
        <v>164</v>
      </c>
      <c r="B262" s="10">
        <v>715</v>
      </c>
      <c r="C262" s="62"/>
      <c r="D262" s="62"/>
      <c r="E262" s="62"/>
      <c r="F262" s="62"/>
      <c r="G262" s="62">
        <v>-24335911</v>
      </c>
      <c r="H262" s="62">
        <v>-15776982</v>
      </c>
      <c r="I262" s="62">
        <f t="shared" si="4"/>
        <v>-40112893</v>
      </c>
      <c r="J262" s="56"/>
    </row>
    <row r="263" spans="1:10" ht="15.6" x14ac:dyDescent="0.3">
      <c r="A263" s="9" t="s">
        <v>165</v>
      </c>
      <c r="B263" s="10">
        <v>716</v>
      </c>
      <c r="C263" s="62"/>
      <c r="D263" s="62"/>
      <c r="E263" s="62"/>
      <c r="F263" s="62"/>
      <c r="G263" s="62">
        <v>-1252443</v>
      </c>
      <c r="H263" s="62"/>
      <c r="I263" s="62">
        <f t="shared" si="4"/>
        <v>-1252443</v>
      </c>
      <c r="J263" s="56"/>
    </row>
    <row r="264" spans="1:10" ht="15.6" x14ac:dyDescent="0.3">
      <c r="A264" s="9" t="s">
        <v>166</v>
      </c>
      <c r="B264" s="10">
        <v>717</v>
      </c>
      <c r="C264" s="62"/>
      <c r="D264" s="62"/>
      <c r="E264" s="62"/>
      <c r="F264" s="62"/>
      <c r="G264" s="62"/>
      <c r="H264" s="62">
        <v>-286530</v>
      </c>
      <c r="I264" s="62">
        <f t="shared" si="4"/>
        <v>-286530</v>
      </c>
      <c r="J264" s="56"/>
    </row>
    <row r="265" spans="1:10" ht="31.2" x14ac:dyDescent="0.3">
      <c r="A265" s="9" t="s">
        <v>167</v>
      </c>
      <c r="B265" s="10">
        <v>718</v>
      </c>
      <c r="C265" s="62"/>
      <c r="D265" s="62"/>
      <c r="E265" s="62"/>
      <c r="F265" s="62"/>
      <c r="G265" s="62"/>
      <c r="H265" s="62"/>
      <c r="I265" s="61">
        <f t="shared" si="4"/>
        <v>0</v>
      </c>
      <c r="J265" s="56"/>
    </row>
    <row r="266" spans="1:10" ht="31.2" x14ac:dyDescent="0.3">
      <c r="A266" s="6" t="s">
        <v>225</v>
      </c>
      <c r="B266" s="39">
        <v>800</v>
      </c>
      <c r="C266" s="61">
        <f t="shared" ref="C266:H266" si="6">C237+C238+C251</f>
        <v>696363445</v>
      </c>
      <c r="D266" s="61">
        <f t="shared" si="6"/>
        <v>230280065</v>
      </c>
      <c r="E266" s="61">
        <f t="shared" si="6"/>
        <v>0</v>
      </c>
      <c r="F266" s="64">
        <f t="shared" si="6"/>
        <v>462582822</v>
      </c>
      <c r="G266" s="64">
        <f t="shared" si="6"/>
        <v>2672777163</v>
      </c>
      <c r="H266" s="61">
        <f t="shared" si="6"/>
        <v>545305647</v>
      </c>
      <c r="I266" s="61">
        <f t="shared" si="4"/>
        <v>4607309142</v>
      </c>
      <c r="J266" s="56"/>
    </row>
    <row r="267" spans="1:10" s="28" customFormat="1" x14ac:dyDescent="0.3">
      <c r="C267" s="28">
        <f>C266-C71</f>
        <v>0</v>
      </c>
      <c r="D267" s="28">
        <f>D266-C72</f>
        <v>0</v>
      </c>
      <c r="F267" s="54">
        <f>F266-C74</f>
        <v>0</v>
      </c>
      <c r="G267" s="54">
        <f>G266-C75</f>
        <v>0</v>
      </c>
      <c r="H267" s="54">
        <f>H266-C77</f>
        <v>0</v>
      </c>
      <c r="I267" s="54">
        <f>I266-C78</f>
        <v>0</v>
      </c>
    </row>
    <row r="270" spans="1:10" ht="15.6" x14ac:dyDescent="0.3">
      <c r="A270" s="33" t="s">
        <v>78</v>
      </c>
      <c r="D270" s="33" t="s">
        <v>79</v>
      </c>
      <c r="E270"/>
      <c r="F270"/>
      <c r="G270"/>
      <c r="H270"/>
      <c r="I270"/>
      <c r="J270"/>
    </row>
    <row r="271" spans="1:10" ht="15.6" x14ac:dyDescent="0.3">
      <c r="A271" s="33"/>
      <c r="D271" s="33"/>
      <c r="E271"/>
      <c r="F271"/>
      <c r="G271"/>
      <c r="H271"/>
      <c r="I271"/>
      <c r="J271"/>
    </row>
    <row r="272" spans="1:10" ht="15.6" x14ac:dyDescent="0.3">
      <c r="A272" s="33" t="s">
        <v>80</v>
      </c>
      <c r="D272" s="33" t="s">
        <v>81</v>
      </c>
      <c r="E272"/>
      <c r="F272"/>
      <c r="G272"/>
      <c r="H272"/>
      <c r="I272"/>
      <c r="J272"/>
    </row>
  </sheetData>
  <mergeCells count="13">
    <mergeCell ref="C200:G200"/>
    <mergeCell ref="H202:H203"/>
    <mergeCell ref="I202:I203"/>
    <mergeCell ref="A202:A203"/>
    <mergeCell ref="B202:B203"/>
    <mergeCell ref="C202:G202"/>
    <mergeCell ref="A152:D152"/>
    <mergeCell ref="A153:D153"/>
    <mergeCell ref="A154:D154"/>
    <mergeCell ref="A10:D10"/>
    <mergeCell ref="A11:D11"/>
    <mergeCell ref="A93:D93"/>
    <mergeCell ref="A94:D9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2015-10-01T09:11:40Z</dcterms:modified>
</cp:coreProperties>
</file>