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.olshevskiy\Desktop\3 мес 2021\Отчетность\Мастер 20 05 2021\"/>
    </mc:Choice>
  </mc:AlternateContent>
  <bookViews>
    <workbookView xWindow="0" yWindow="0" windowWidth="28800" windowHeight="12300"/>
  </bookViews>
  <sheets>
    <sheet name="О ФИНАНСОВОМ ПОЛОЖЕНИИ" sheetId="2" r:id="rId1"/>
    <sheet name="О СОВОКУПНОМ ДОХОДЕ " sheetId="1" r:id="rId2"/>
    <sheet name="О ДВИЖЕНИИ ДЕНЕЖНЫХ СРЕДСТВ" sheetId="3" r:id="rId3"/>
    <sheet name="ОБ ИЗМЕНЕНИЯХ В КАПИТАЛЕ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9" i="4" l="1"/>
  <c r="H39" i="4"/>
  <c r="G39" i="4"/>
  <c r="F39" i="4"/>
  <c r="E39" i="4"/>
  <c r="D39" i="4"/>
  <c r="C39" i="4"/>
  <c r="I40" i="4"/>
  <c r="H40" i="4"/>
  <c r="G40" i="4"/>
  <c r="F40" i="4"/>
  <c r="E40" i="4"/>
  <c r="D40" i="4"/>
  <c r="C40" i="4"/>
  <c r="J40" i="4"/>
  <c r="J39" i="4"/>
  <c r="I23" i="4"/>
  <c r="H23" i="4"/>
  <c r="G23" i="4"/>
  <c r="F23" i="4"/>
  <c r="E23" i="4"/>
  <c r="D23" i="4"/>
  <c r="C23" i="4"/>
  <c r="J23" i="4"/>
  <c r="I22" i="4"/>
  <c r="H22" i="4"/>
  <c r="G22" i="4"/>
  <c r="F22" i="4"/>
  <c r="E22" i="4"/>
  <c r="D22" i="4"/>
  <c r="C22" i="4"/>
  <c r="J22" i="4"/>
  <c r="L37" i="4"/>
  <c r="K37" i="4"/>
  <c r="L36" i="4"/>
  <c r="K36" i="4"/>
  <c r="L35" i="4"/>
  <c r="K35" i="4"/>
  <c r="L34" i="4"/>
  <c r="K34" i="4"/>
  <c r="L33" i="4"/>
  <c r="K33" i="4"/>
  <c r="L32" i="4"/>
  <c r="K32" i="4"/>
  <c r="L31" i="4"/>
  <c r="K31" i="4"/>
  <c r="L30" i="4"/>
  <c r="K30" i="4"/>
  <c r="L20" i="4"/>
  <c r="K20" i="4"/>
  <c r="L19" i="4"/>
  <c r="K19" i="4"/>
  <c r="L18" i="4"/>
  <c r="K18" i="4"/>
  <c r="L17" i="4"/>
  <c r="K17" i="4"/>
  <c r="L16" i="4"/>
  <c r="K16" i="4"/>
  <c r="L15" i="4"/>
  <c r="K15" i="4"/>
  <c r="L14" i="4"/>
  <c r="K14" i="4"/>
  <c r="L13" i="4"/>
  <c r="K13" i="4"/>
  <c r="L12" i="4"/>
  <c r="K12" i="4"/>
  <c r="L11" i="4"/>
  <c r="K11" i="4"/>
  <c r="L10" i="4"/>
  <c r="K10" i="4"/>
  <c r="L9" i="4"/>
  <c r="K9" i="4"/>
  <c r="G71" i="3"/>
  <c r="F71" i="3"/>
  <c r="G68" i="3"/>
  <c r="F68" i="3"/>
  <c r="G64" i="3"/>
  <c r="F64" i="3"/>
  <c r="G56" i="3"/>
  <c r="F56" i="3"/>
  <c r="G44" i="3"/>
  <c r="F44" i="3"/>
  <c r="G32" i="3"/>
  <c r="F32" i="3"/>
  <c r="G25" i="3"/>
  <c r="F25" i="3"/>
  <c r="G63" i="1"/>
  <c r="F63" i="1"/>
  <c r="G57" i="1"/>
  <c r="F57" i="1"/>
  <c r="G56" i="1"/>
  <c r="F56" i="1"/>
  <c r="G51" i="1"/>
  <c r="F51" i="1"/>
  <c r="G39" i="1"/>
  <c r="F39" i="1"/>
  <c r="G34" i="1"/>
  <c r="F34" i="1"/>
  <c r="G31" i="1"/>
  <c r="F31" i="1"/>
  <c r="G29" i="1"/>
  <c r="F29" i="1"/>
  <c r="G14" i="1"/>
  <c r="F14" i="1"/>
  <c r="D84" i="2"/>
  <c r="E84" i="2"/>
  <c r="G81" i="2"/>
  <c r="F81" i="2"/>
  <c r="G80" i="2"/>
  <c r="F80" i="2"/>
  <c r="G77" i="2"/>
  <c r="F77" i="2"/>
  <c r="G66" i="2"/>
  <c r="F66" i="2"/>
  <c r="G57" i="2"/>
  <c r="F57" i="2"/>
  <c r="G54" i="2"/>
  <c r="F54" i="2"/>
  <c r="G40" i="2"/>
  <c r="F40" i="2"/>
  <c r="G39" i="2"/>
  <c r="F39" i="2"/>
  <c r="G36" i="2"/>
  <c r="F36" i="2"/>
  <c r="G24" i="2"/>
  <c r="F24" i="2"/>
</calcChain>
</file>

<file path=xl/sharedStrings.xml><?xml version="1.0" encoding="utf-8"?>
<sst xmlns="http://schemas.openxmlformats.org/spreadsheetml/2006/main" count="305" uniqueCount="181">
  <si>
    <t>In millions of tenge</t>
  </si>
  <si>
    <t>Note</t>
  </si>
  <si>
    <t>(unaudited)</t>
  </si>
  <si>
    <t xml:space="preserve"> </t>
  </si>
  <si>
    <t>Revenue and other income</t>
  </si>
  <si>
    <t>Revenue</t>
  </si>
  <si>
    <t>Share in profit of joint ventures and associates, net</t>
  </si>
  <si>
    <t>Finance income</t>
  </si>
  <si>
    <t>−</t>
  </si>
  <si>
    <t>Other operating income</t>
  </si>
  <si>
    <t>Total revenue and other income</t>
  </si>
  <si>
    <t>Costs and expenses</t>
  </si>
  <si>
    <t>Cost of purchased oil, gas, petroleum products and other materials</t>
  </si>
  <si>
    <t>Production expenses</t>
  </si>
  <si>
    <t>Taxes other than income tax</t>
  </si>
  <si>
    <t>Depreciation, depletion and amortization</t>
  </si>
  <si>
    <t>Transportation and selling expenses</t>
  </si>
  <si>
    <t>General and administrative expenses</t>
  </si>
  <si>
    <t>Impairment of investment in joint venture and associate</t>
  </si>
  <si>
    <t>Finance costs</t>
  </si>
  <si>
    <t>Other expenses</t>
  </si>
  <si>
    <t>Total costs and expenses</t>
  </si>
  <si>
    <t xml:space="preserve">Net profit/(loss) for the period attributable to: </t>
  </si>
  <si>
    <t>Equity holders of the Parent Company</t>
  </si>
  <si>
    <t xml:space="preserve">Non-controlling interest </t>
  </si>
  <si>
    <t>Other comprehensive income/(loss)</t>
  </si>
  <si>
    <t>Other comprehensive income/(loss) to be reclassified to profit or loss in subsequent periods</t>
  </si>
  <si>
    <t>Hedging effect</t>
  </si>
  <si>
    <t>Exchange differences on translation of foreign operations</t>
  </si>
  <si>
    <t>Tax effect</t>
  </si>
  <si>
    <t xml:space="preserve">INTERIM CONSOLIDATED STATEMENT OF COMPREHENSIVE INCOME </t>
  </si>
  <si>
    <t>Basic and diluted</t>
  </si>
  <si>
    <t>(audited)</t>
  </si>
  <si>
    <t>Assets</t>
  </si>
  <si>
    <t>Non-current assets</t>
  </si>
  <si>
    <t>Property, plant and equipment</t>
  </si>
  <si>
    <t>Right-of-use assets</t>
  </si>
  <si>
    <t>Exploration and evaluation assets</t>
  </si>
  <si>
    <t>Investment property</t>
  </si>
  <si>
    <t>Intangible assets</t>
  </si>
  <si>
    <t>Long-term bank deposits</t>
  </si>
  <si>
    <t>Investments in joint ventures and associates</t>
  </si>
  <si>
    <t>VAT receivable</t>
  </si>
  <si>
    <t>Advances for non-current assets</t>
  </si>
  <si>
    <t>Loans and receivables due from related parties</t>
  </si>
  <si>
    <t>Other non-current financial assets</t>
  </si>
  <si>
    <t>Other non-current non-financial assets</t>
  </si>
  <si>
    <t>Current assets</t>
  </si>
  <si>
    <t>Inventories</t>
  </si>
  <si>
    <t>Income tax prepaid</t>
  </si>
  <si>
    <t>Trade accounts receivable</t>
  </si>
  <si>
    <t>Short-term bank deposits</t>
  </si>
  <si>
    <t>Other current financial assets</t>
  </si>
  <si>
    <t>Other current non-financial assets</t>
  </si>
  <si>
    <t>Cash and cash equivalents</t>
  </si>
  <si>
    <t>Assets classified as held for sale</t>
  </si>
  <si>
    <t>Total assets</t>
  </si>
  <si>
    <t>INTERIM CONSOLIDATED STATEMENT OF FINANCIAL POSITION</t>
  </si>
  <si>
    <t xml:space="preserve">Equity and liabilities </t>
  </si>
  <si>
    <t>Equity</t>
  </si>
  <si>
    <t>Share capital</t>
  </si>
  <si>
    <t>Additional paid-in capital</t>
  </si>
  <si>
    <t>Other equity</t>
  </si>
  <si>
    <t>Currency translation reserve</t>
  </si>
  <si>
    <t>Retained earnings</t>
  </si>
  <si>
    <t>Attributable to equity holders of the Parent Company</t>
  </si>
  <si>
    <t>Non-controlling interest</t>
  </si>
  <si>
    <t>Total equity</t>
  </si>
  <si>
    <t>Non-current liabilities</t>
  </si>
  <si>
    <t>Provisions</t>
  </si>
  <si>
    <t>Deferred income tax liabilities</t>
  </si>
  <si>
    <t>Lease liabilities</t>
  </si>
  <si>
    <t>Other non-current financial liabilities</t>
  </si>
  <si>
    <t>Other non-current non-financial liabilities</t>
  </si>
  <si>
    <t>Current liabilities</t>
  </si>
  <si>
    <t>Income tax payable</t>
  </si>
  <si>
    <t>Trade accounts payable</t>
  </si>
  <si>
    <t>Other taxes payable</t>
  </si>
  <si>
    <t xml:space="preserve">Other current financial liabilities </t>
  </si>
  <si>
    <t>Other current non-financial liabilities</t>
  </si>
  <si>
    <t>Total liabilities</t>
  </si>
  <si>
    <t>Total equity and liabilities</t>
  </si>
  <si>
    <t>Cash flows from operating activities</t>
  </si>
  <si>
    <t>Profit before income tax</t>
  </si>
  <si>
    <t>Adjustments:</t>
  </si>
  <si>
    <t>Impairment of investments in joint venture and associate</t>
  </si>
  <si>
    <t>Net foreign exchange differences</t>
  </si>
  <si>
    <t xml:space="preserve">Movements in provisions </t>
  </si>
  <si>
    <t>Other adjustments</t>
  </si>
  <si>
    <t>Operating profit before working capital changes</t>
  </si>
  <si>
    <t>Change in VAT receivable</t>
  </si>
  <si>
    <t>Change in inventory</t>
  </si>
  <si>
    <t>Change in trade accounts receivable and other assets</t>
  </si>
  <si>
    <t>Change in trade and other payables and contract liabilities</t>
  </si>
  <si>
    <t>Change in other taxes payable</t>
  </si>
  <si>
    <t xml:space="preserve">Dividends received from joint ventures and associates </t>
  </si>
  <si>
    <t>Income taxes paid</t>
  </si>
  <si>
    <t>Interest received</t>
  </si>
  <si>
    <t>Interest paid</t>
  </si>
  <si>
    <t>Cash flows from investing activities</t>
  </si>
  <si>
    <t>Loans given to related parties</t>
  </si>
  <si>
    <t>Acquisition of debt securities</t>
  </si>
  <si>
    <t>Proceeds from Note receivable from a shareholder of a joint venture</t>
  </si>
  <si>
    <t>Net cash flows used in investing activities</t>
  </si>
  <si>
    <t>Cash flows from financing activities</t>
  </si>
  <si>
    <t xml:space="preserve">Proceeds from borrowings </t>
  </si>
  <si>
    <t xml:space="preserve">Repayment of borrowings </t>
  </si>
  <si>
    <t xml:space="preserve">Share buyback by subsidiary </t>
  </si>
  <si>
    <t>Distribution to Samruk-Kazyna</t>
  </si>
  <si>
    <t>Payment of principal lease liabilities</t>
  </si>
  <si>
    <t>Net cash flows used in financing activities</t>
  </si>
  <si>
    <t>Net change in cash and cash equivalents</t>
  </si>
  <si>
    <t>Cash and cash equivalents, at the end of the period</t>
  </si>
  <si>
    <t>Attributable to equity holder of the Parent Company</t>
  </si>
  <si>
    <t>Share</t>
  </si>
  <si>
    <t>capital</t>
  </si>
  <si>
    <t>Additional</t>
  </si>
  <si>
    <t>paid-in</t>
  </si>
  <si>
    <t>Other</t>
  </si>
  <si>
    <t>equity</t>
  </si>
  <si>
    <t>Currency</t>
  </si>
  <si>
    <t>translation</t>
  </si>
  <si>
    <t>reserve</t>
  </si>
  <si>
    <t>Retained</t>
  </si>
  <si>
    <t>earnings</t>
  </si>
  <si>
    <t>Total</t>
  </si>
  <si>
    <t xml:space="preserve">Net profit for the period </t>
  </si>
  <si>
    <t>Total comprehensive income for the period (unaudited)</t>
  </si>
  <si>
    <t xml:space="preserve">Transactions with Samruk-Kazyna </t>
  </si>
  <si>
    <t>As at December 31, 2019 (audited)</t>
  </si>
  <si>
    <t>Total comprehensive income for the period (unaudited)</t>
  </si>
  <si>
    <t>Transfer of pipelines contributed by the Government due to termination of the trust management agreement</t>
  </si>
  <si>
    <t xml:space="preserve">Distributions to Samruk-Kazyna </t>
  </si>
  <si>
    <t>March 31,</t>
  </si>
  <si>
    <t xml:space="preserve">December 31, 2020 </t>
  </si>
  <si>
    <t>Deferred income tax asset</t>
  </si>
  <si>
    <t>December 31, 2020</t>
  </si>
  <si>
    <t xml:space="preserve">Borrowings </t>
  </si>
  <si>
    <t>Liabilities related to assets classified as held for sale</t>
  </si>
  <si>
    <r>
      <t xml:space="preserve">Book value per ordinary share </t>
    </r>
    <r>
      <rPr>
        <sz val="9"/>
        <color theme="1"/>
        <rFont val="Arial"/>
        <family val="2"/>
        <charset val="204"/>
      </rPr>
      <t>– Tenge thousands</t>
    </r>
  </si>
  <si>
    <t>For the three months ended, March 31</t>
  </si>
  <si>
    <t>Reversal of impairment/(impairment) of property, plant and equipment, exploration and evaluation assets</t>
  </si>
  <si>
    <t>Exploration expense</t>
  </si>
  <si>
    <t>Net foreign exchange gain</t>
  </si>
  <si>
    <t>Income tax expense</t>
  </si>
  <si>
    <t>Net profit for the period</t>
  </si>
  <si>
    <t>For the three months ended March, 31</t>
  </si>
  <si>
    <t>Net other comprehensive income to be reclassified to profit or loss in the subsequent periods</t>
  </si>
  <si>
    <t>Other comprehensive income not to be reclassified to profit or loss in subsequent periods</t>
  </si>
  <si>
    <t>Actuarial gain on defined benefit plans of the joint ventures</t>
  </si>
  <si>
    <t>Net other comprehensive gain not to be reclassified to profit or loss in the subsequent periods</t>
  </si>
  <si>
    <t>Net other comprehensive income for the period</t>
  </si>
  <si>
    <t>Total comprehensive income for the period, net of income tax</t>
  </si>
  <si>
    <t>Total comprehensive income/(loss) for the period</t>
  </si>
  <si>
    <t>attributable to:</t>
  </si>
  <si>
    <r>
      <t>Earnings per share*</t>
    </r>
    <r>
      <rPr>
        <sz val="9"/>
        <color theme="1"/>
        <rFont val="Arial"/>
        <family val="2"/>
        <charset val="204"/>
      </rPr>
      <t xml:space="preserve"> – Tenge thousands </t>
    </r>
  </si>
  <si>
    <r>
      <t>INTERIM CONSOLIDATED STATEMENT OF CASH FLOWS</t>
    </r>
    <r>
      <rPr>
        <b/>
        <sz val="16"/>
        <color theme="1"/>
        <rFont val="Times New Roman"/>
        <family val="1"/>
        <charset val="204"/>
      </rPr>
      <t xml:space="preserve"> </t>
    </r>
  </si>
  <si>
    <t>(Reversal)/impairment of property, plant and equipment and exploration and evaluation assets</t>
  </si>
  <si>
    <t>Allowance of obsolete inventories</t>
  </si>
  <si>
    <t>(Gain)/loss on disposal of property, plant and equipment, intangible assets, investment property and assets held for sale, net</t>
  </si>
  <si>
    <t>Realized loss/(gain) from derivatives on petroleum products</t>
  </si>
  <si>
    <t xml:space="preserve">Cash generated from operations </t>
  </si>
  <si>
    <t>Cash receipt of derivative instruments</t>
  </si>
  <si>
    <t>Net cash flow from operating activities</t>
  </si>
  <si>
    <t>Withdrawal of bank deposits, net</t>
  </si>
  <si>
    <t>Purchase of property, plant and equipment, intangible assets and exploration and evaluation assets</t>
  </si>
  <si>
    <t>Proceeds from sale of property, plant and equipment, exploration and evaluation assets and assets held for sale</t>
  </si>
  <si>
    <t>Additional contributions to joint ventures without changes in ownership</t>
  </si>
  <si>
    <t>Proceeds from lease receivables</t>
  </si>
  <si>
    <t>Proceeds from disposal of subsidiaries, net of cash disposed</t>
  </si>
  <si>
    <t xml:space="preserve">Effects of exchange rate changes on cash and cash equivalents </t>
  </si>
  <si>
    <t>Change in allowance for expected credit losses</t>
  </si>
  <si>
    <t>Cash and cash equivalents, at the beginning of the year</t>
  </si>
  <si>
    <r>
      <t>INTERIM CONSOLIDATED STATEMENT OF CHANGES IN EQUITY</t>
    </r>
    <r>
      <rPr>
        <b/>
        <sz val="16"/>
        <color theme="1"/>
        <rFont val="Times New Roman"/>
        <family val="1"/>
        <charset val="204"/>
      </rPr>
      <t xml:space="preserve"> </t>
    </r>
  </si>
  <si>
    <t xml:space="preserve">Other comprehensive income/(loss)  </t>
  </si>
  <si>
    <t xml:space="preserve">Transfer of difference between par and fair value of the loan received from Samruk-Kazyna to the Company due to settlement </t>
  </si>
  <si>
    <t>Share buyback by subsidiary</t>
  </si>
  <si>
    <t>As at March 31, 2020 (unaudited)</t>
  </si>
  <si>
    <t>As at December 31, 2020 (audited)</t>
  </si>
  <si>
    <t xml:space="preserve">Other comprehensive income/(loss) </t>
  </si>
  <si>
    <t>As at March 31, 2021 (unaudited)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</si>
</sst>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70" formatCode="_-* #,##0_-;\-* #,##0_-;_-* &quot;-&quot;??_-;_-@_-"/>
    <numFmt numFmtId="172" formatCode="0.000"/>
  </numFmts>
  <fonts count="12" x14ac:knownFonts="1">
    <font>
      <sz val="11"/>
      <color theme="1"/>
      <name val="Calibri"/>
      <family val="2"/>
      <charset val="204"/>
      <scheme val="minor"/>
    </font>
    <font>
      <i/>
      <sz val="8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81">
    <xf numFmtId="0" fontId="0" fillId="0" borderId="0" xfId="0"/>
    <xf numFmtId="0" fontId="0" fillId="0" borderId="1" xfId="0" applyBorder="1" applyAlignment="1">
      <alignment wrapText="1"/>
    </xf>
    <xf numFmtId="0" fontId="6" fillId="0" borderId="0" xfId="0" applyFont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3" fontId="5" fillId="0" borderId="0" xfId="0" applyNumberFormat="1" applyFont="1" applyAlignment="1">
      <alignment vertical="center" wrapText="1"/>
    </xf>
    <xf numFmtId="3" fontId="5" fillId="0" borderId="1" xfId="0" applyNumberFormat="1" applyFont="1" applyBorder="1" applyAlignment="1">
      <alignment vertical="center" wrapText="1"/>
    </xf>
    <xf numFmtId="3" fontId="6" fillId="0" borderId="1" xfId="0" applyNumberFormat="1" applyFont="1" applyBorder="1" applyAlignment="1">
      <alignment vertical="center" wrapText="1"/>
    </xf>
    <xf numFmtId="3" fontId="5" fillId="0" borderId="4" xfId="0" applyNumberFormat="1" applyFont="1" applyBorder="1" applyAlignment="1">
      <alignment vertical="center" wrapText="1"/>
    </xf>
    <xf numFmtId="3" fontId="6" fillId="0" borderId="4" xfId="0" applyNumberFormat="1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5" fillId="0" borderId="6" xfId="0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vertical="center" wrapText="1"/>
    </xf>
    <xf numFmtId="3" fontId="5" fillId="0" borderId="6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3" fontId="6" fillId="0" borderId="3" xfId="0" applyNumberFormat="1" applyFont="1" applyBorder="1" applyAlignment="1">
      <alignment vertical="center" wrapText="1"/>
    </xf>
    <xf numFmtId="3" fontId="6" fillId="0" borderId="0" xfId="0" applyNumberFormat="1" applyFont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3" fontId="5" fillId="0" borderId="2" xfId="0" applyNumberFormat="1" applyFont="1" applyBorder="1" applyAlignment="1">
      <alignment vertical="center" wrapText="1"/>
    </xf>
    <xf numFmtId="3" fontId="6" fillId="0" borderId="2" xfId="0" applyNumberFormat="1" applyFont="1" applyBorder="1" applyAlignment="1">
      <alignment vertical="center" wrapText="1"/>
    </xf>
    <xf numFmtId="3" fontId="9" fillId="0" borderId="0" xfId="0" applyNumberFormat="1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170" fontId="8" fillId="0" borderId="0" xfId="1" applyNumberFormat="1" applyFont="1"/>
    <xf numFmtId="172" fontId="5" fillId="0" borderId="4" xfId="0" applyNumberFormat="1" applyFont="1" applyBorder="1" applyAlignment="1">
      <alignment horizontal="right" vertical="center" wrapText="1"/>
    </xf>
    <xf numFmtId="172" fontId="6" fillId="0" borderId="4" xfId="0" applyNumberFormat="1" applyFont="1" applyBorder="1" applyAlignment="1">
      <alignment horizontal="right" vertical="center" wrapText="1"/>
    </xf>
    <xf numFmtId="43" fontId="8" fillId="0" borderId="0" xfId="1" applyFont="1"/>
    <xf numFmtId="0" fontId="10" fillId="0" borderId="0" xfId="0" applyFont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10" fillId="0" borderId="4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right" vertical="center" wrapText="1"/>
    </xf>
    <xf numFmtId="43" fontId="6" fillId="0" borderId="0" xfId="1" applyFont="1" applyAlignment="1">
      <alignment vertical="center" wrapText="1"/>
    </xf>
    <xf numFmtId="43" fontId="6" fillId="0" borderId="2" xfId="1" applyFont="1" applyBorder="1" applyAlignment="1">
      <alignment vertical="center" wrapText="1"/>
    </xf>
    <xf numFmtId="3" fontId="5" fillId="0" borderId="3" xfId="0" applyNumberFormat="1" applyFont="1" applyBorder="1" applyAlignment="1">
      <alignment vertic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3" fontId="9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84"/>
  <sheetViews>
    <sheetView tabSelected="1" zoomScale="80" zoomScaleNormal="80" workbookViewId="0">
      <selection activeCell="F3" sqref="F3"/>
    </sheetView>
  </sheetViews>
  <sheetFormatPr defaultRowHeight="15" x14ac:dyDescent="0.25"/>
  <cols>
    <col min="2" max="2" width="55.42578125" customWidth="1"/>
    <col min="4" max="4" width="14.85546875" customWidth="1"/>
    <col min="5" max="5" width="17.28515625" customWidth="1"/>
    <col min="6" max="7" width="15.5703125" style="64" customWidth="1"/>
  </cols>
  <sheetData>
    <row r="2" spans="2:5" ht="15.75" x14ac:dyDescent="0.25">
      <c r="B2" s="20" t="s">
        <v>57</v>
      </c>
    </row>
    <row r="5" spans="2:5" x14ac:dyDescent="0.25">
      <c r="B5" s="43" t="s">
        <v>0</v>
      </c>
      <c r="C5" s="45" t="s">
        <v>1</v>
      </c>
      <c r="D5" s="39" t="s">
        <v>133</v>
      </c>
      <c r="E5" s="2" t="s">
        <v>134</v>
      </c>
    </row>
    <row r="6" spans="2:5" x14ac:dyDescent="0.25">
      <c r="B6" s="43"/>
      <c r="C6" s="45"/>
      <c r="D6" s="39">
        <v>2021</v>
      </c>
      <c r="E6" s="2" t="s">
        <v>32</v>
      </c>
    </row>
    <row r="7" spans="2:5" ht="15.75" thickBot="1" x14ac:dyDescent="0.3">
      <c r="B7" s="44"/>
      <c r="C7" s="46"/>
      <c r="D7" s="38" t="s">
        <v>2</v>
      </c>
      <c r="E7" s="1"/>
    </row>
    <row r="8" spans="2:5" x14ac:dyDescent="0.25">
      <c r="B8" s="34" t="s">
        <v>3</v>
      </c>
      <c r="C8" s="32"/>
      <c r="D8" s="5"/>
      <c r="E8" s="36"/>
    </row>
    <row r="9" spans="2:5" x14ac:dyDescent="0.25">
      <c r="B9" s="5" t="s">
        <v>33</v>
      </c>
      <c r="C9" s="35"/>
      <c r="D9" s="36"/>
      <c r="E9" s="36"/>
    </row>
    <row r="10" spans="2:5" x14ac:dyDescent="0.25">
      <c r="B10" s="5" t="s">
        <v>34</v>
      </c>
      <c r="C10" s="35"/>
      <c r="D10" s="39"/>
      <c r="E10" s="2"/>
    </row>
    <row r="11" spans="2:5" x14ac:dyDescent="0.25">
      <c r="B11" s="36" t="s">
        <v>35</v>
      </c>
      <c r="C11" s="35">
        <v>14</v>
      </c>
      <c r="D11" s="22">
        <v>4307296</v>
      </c>
      <c r="E11" s="41">
        <v>4369745</v>
      </c>
    </row>
    <row r="12" spans="2:5" x14ac:dyDescent="0.25">
      <c r="B12" s="36" t="s">
        <v>36</v>
      </c>
      <c r="C12" s="35"/>
      <c r="D12" s="22">
        <v>76544</v>
      </c>
      <c r="E12" s="41">
        <v>53661</v>
      </c>
    </row>
    <row r="13" spans="2:5" x14ac:dyDescent="0.25">
      <c r="B13" s="36" t="s">
        <v>37</v>
      </c>
      <c r="C13" s="35"/>
      <c r="D13" s="22">
        <v>140784</v>
      </c>
      <c r="E13" s="41">
        <v>158385</v>
      </c>
    </row>
    <row r="14" spans="2:5" x14ac:dyDescent="0.25">
      <c r="B14" s="36" t="s">
        <v>38</v>
      </c>
      <c r="C14" s="35"/>
      <c r="D14" s="22">
        <v>21911</v>
      </c>
      <c r="E14" s="41">
        <v>22826</v>
      </c>
    </row>
    <row r="15" spans="2:5" x14ac:dyDescent="0.25">
      <c r="B15" s="36" t="s">
        <v>39</v>
      </c>
      <c r="C15" s="35"/>
      <c r="D15" s="22">
        <v>167817</v>
      </c>
      <c r="E15" s="41">
        <v>168481</v>
      </c>
    </row>
    <row r="16" spans="2:5" x14ac:dyDescent="0.25">
      <c r="B16" s="36" t="s">
        <v>40</v>
      </c>
      <c r="C16" s="35">
        <v>15</v>
      </c>
      <c r="D16" s="22">
        <v>55610</v>
      </c>
      <c r="E16" s="41">
        <v>56528</v>
      </c>
    </row>
    <row r="17" spans="2:7" x14ac:dyDescent="0.25">
      <c r="B17" s="36" t="s">
        <v>41</v>
      </c>
      <c r="C17" s="35">
        <v>16</v>
      </c>
      <c r="D17" s="22">
        <v>6687872</v>
      </c>
      <c r="E17" s="41">
        <v>6471021</v>
      </c>
    </row>
    <row r="18" spans="2:7" x14ac:dyDescent="0.25">
      <c r="B18" s="36" t="s">
        <v>135</v>
      </c>
      <c r="C18" s="35"/>
      <c r="D18" s="22">
        <v>57893</v>
      </c>
      <c r="E18" s="41">
        <v>58590</v>
      </c>
    </row>
    <row r="19" spans="2:7" x14ac:dyDescent="0.25">
      <c r="B19" s="36" t="s">
        <v>42</v>
      </c>
      <c r="C19" s="35"/>
      <c r="D19" s="22">
        <v>87737</v>
      </c>
      <c r="E19" s="41">
        <v>94481</v>
      </c>
    </row>
    <row r="20" spans="2:7" x14ac:dyDescent="0.25">
      <c r="B20" s="36" t="s">
        <v>43</v>
      </c>
      <c r="C20" s="35"/>
      <c r="D20" s="22">
        <v>42984</v>
      </c>
      <c r="E20" s="41">
        <v>23343</v>
      </c>
    </row>
    <row r="21" spans="2:7" x14ac:dyDescent="0.25">
      <c r="B21" s="36" t="s">
        <v>44</v>
      </c>
      <c r="C21" s="35"/>
      <c r="D21" s="22">
        <v>701852</v>
      </c>
      <c r="E21" s="41">
        <v>684610</v>
      </c>
    </row>
    <row r="22" spans="2:7" x14ac:dyDescent="0.25">
      <c r="B22" s="36" t="s">
        <v>45</v>
      </c>
      <c r="C22" s="35"/>
      <c r="D22" s="22">
        <v>21277</v>
      </c>
      <c r="E22" s="41">
        <v>11651</v>
      </c>
    </row>
    <row r="23" spans="2:7" ht="15.75" thickBot="1" x14ac:dyDescent="0.3">
      <c r="B23" s="36" t="s">
        <v>46</v>
      </c>
      <c r="C23" s="35"/>
      <c r="D23" s="22">
        <v>4038</v>
      </c>
      <c r="E23" s="41">
        <v>3542</v>
      </c>
    </row>
    <row r="24" spans="2:7" ht="15.75" thickBot="1" x14ac:dyDescent="0.3">
      <c r="B24" s="8"/>
      <c r="C24" s="14"/>
      <c r="D24" s="55">
        <v>12373615</v>
      </c>
      <c r="E24" s="56">
        <v>12176864</v>
      </c>
      <c r="F24" s="64">
        <f>SUM(D11:D23)-D24</f>
        <v>0</v>
      </c>
      <c r="G24" s="64">
        <f>SUM(E11:E23)-E24</f>
        <v>0</v>
      </c>
    </row>
    <row r="25" spans="2:7" x14ac:dyDescent="0.25">
      <c r="B25" s="36" t="s">
        <v>3</v>
      </c>
      <c r="C25" s="35"/>
      <c r="D25" s="5"/>
      <c r="E25" s="36"/>
    </row>
    <row r="26" spans="2:7" x14ac:dyDescent="0.25">
      <c r="B26" s="5" t="s">
        <v>47</v>
      </c>
      <c r="C26" s="35"/>
      <c r="D26" s="5"/>
      <c r="E26" s="36"/>
    </row>
    <row r="27" spans="2:7" x14ac:dyDescent="0.25">
      <c r="B27" s="36" t="s">
        <v>48</v>
      </c>
      <c r="C27" s="35"/>
      <c r="D27" s="22">
        <v>237095</v>
      </c>
      <c r="E27" s="41">
        <v>228065</v>
      </c>
    </row>
    <row r="28" spans="2:7" x14ac:dyDescent="0.25">
      <c r="B28" s="36" t="s">
        <v>42</v>
      </c>
      <c r="C28" s="35"/>
      <c r="D28" s="22">
        <v>65065</v>
      </c>
      <c r="E28" s="41">
        <v>106695</v>
      </c>
    </row>
    <row r="29" spans="2:7" x14ac:dyDescent="0.25">
      <c r="B29" s="36" t="s">
        <v>49</v>
      </c>
      <c r="C29" s="35"/>
      <c r="D29" s="22">
        <v>59421</v>
      </c>
      <c r="E29" s="41">
        <v>70301</v>
      </c>
    </row>
    <row r="30" spans="2:7" x14ac:dyDescent="0.25">
      <c r="B30" s="36" t="s">
        <v>50</v>
      </c>
      <c r="C30" s="35">
        <v>17</v>
      </c>
      <c r="D30" s="22">
        <v>562842</v>
      </c>
      <c r="E30" s="41">
        <v>422821</v>
      </c>
    </row>
    <row r="31" spans="2:7" x14ac:dyDescent="0.25">
      <c r="B31" s="36" t="s">
        <v>51</v>
      </c>
      <c r="C31" s="35">
        <v>15</v>
      </c>
      <c r="D31" s="22">
        <v>270882</v>
      </c>
      <c r="E31" s="41">
        <v>282472</v>
      </c>
    </row>
    <row r="32" spans="2:7" x14ac:dyDescent="0.25">
      <c r="B32" s="36" t="s">
        <v>44</v>
      </c>
      <c r="C32" s="35"/>
      <c r="D32" s="22">
        <v>27532</v>
      </c>
      <c r="E32" s="41">
        <v>27795</v>
      </c>
    </row>
    <row r="33" spans="2:7" x14ac:dyDescent="0.25">
      <c r="B33" s="36" t="s">
        <v>52</v>
      </c>
      <c r="C33" s="35">
        <v>17</v>
      </c>
      <c r="D33" s="22">
        <v>262978</v>
      </c>
      <c r="E33" s="57">
        <v>57071</v>
      </c>
    </row>
    <row r="34" spans="2:7" x14ac:dyDescent="0.25">
      <c r="B34" s="36" t="s">
        <v>53</v>
      </c>
      <c r="C34" s="35">
        <v>17</v>
      </c>
      <c r="D34" s="22">
        <v>97683</v>
      </c>
      <c r="E34" s="57">
        <v>88821</v>
      </c>
    </row>
    <row r="35" spans="2:7" ht="15.75" thickBot="1" x14ac:dyDescent="0.3">
      <c r="B35" s="9" t="s">
        <v>54</v>
      </c>
      <c r="C35" s="10">
        <v>18</v>
      </c>
      <c r="D35" s="23">
        <v>1174256</v>
      </c>
      <c r="E35" s="24">
        <v>1145864</v>
      </c>
    </row>
    <row r="36" spans="2:7" x14ac:dyDescent="0.25">
      <c r="B36" s="5"/>
      <c r="C36" s="35"/>
      <c r="D36" s="22">
        <v>2757754</v>
      </c>
      <c r="E36" s="41">
        <v>2429905</v>
      </c>
      <c r="F36" s="64">
        <f>SUM(D27:D35)-D36</f>
        <v>0</v>
      </c>
      <c r="G36" s="64">
        <f>SUM(E27:E35)-E36</f>
        <v>0</v>
      </c>
    </row>
    <row r="37" spans="2:7" x14ac:dyDescent="0.25">
      <c r="B37" s="36" t="s">
        <v>3</v>
      </c>
      <c r="C37" s="35"/>
      <c r="D37" s="5"/>
      <c r="E37" s="36"/>
    </row>
    <row r="38" spans="2:7" ht="15.75" thickBot="1" x14ac:dyDescent="0.3">
      <c r="B38" s="9" t="s">
        <v>55</v>
      </c>
      <c r="C38" s="10">
        <v>14</v>
      </c>
      <c r="D38" s="23">
        <v>5163</v>
      </c>
      <c r="E38" s="24">
        <v>46518</v>
      </c>
    </row>
    <row r="39" spans="2:7" ht="15.75" thickBot="1" x14ac:dyDescent="0.3">
      <c r="B39" s="16"/>
      <c r="C39" s="33"/>
      <c r="D39" s="23">
        <v>2762917</v>
      </c>
      <c r="E39" s="24">
        <v>2476423</v>
      </c>
      <c r="F39" s="64">
        <f>SUM(D36:D38)-D39</f>
        <v>0</v>
      </c>
      <c r="G39" s="64">
        <f>SUM(E36:E38)-E39</f>
        <v>0</v>
      </c>
    </row>
    <row r="40" spans="2:7" ht="15.75" thickBot="1" x14ac:dyDescent="0.3">
      <c r="B40" s="11" t="s">
        <v>56</v>
      </c>
      <c r="C40" s="15"/>
      <c r="D40" s="25">
        <v>15136532</v>
      </c>
      <c r="E40" s="26">
        <v>14653287</v>
      </c>
      <c r="F40" s="64">
        <f>D39+D24-D40</f>
        <v>0</v>
      </c>
      <c r="G40" s="64">
        <f>E39+E24-E40</f>
        <v>0</v>
      </c>
    </row>
    <row r="41" spans="2:7" ht="15.75" thickTop="1" x14ac:dyDescent="0.25"/>
    <row r="43" spans="2:7" x14ac:dyDescent="0.25">
      <c r="B43" s="43" t="s">
        <v>0</v>
      </c>
      <c r="C43" s="45" t="s">
        <v>1</v>
      </c>
      <c r="D43" s="39" t="s">
        <v>133</v>
      </c>
      <c r="E43" s="2" t="s">
        <v>136</v>
      </c>
    </row>
    <row r="44" spans="2:7" x14ac:dyDescent="0.25">
      <c r="B44" s="43"/>
      <c r="C44" s="45"/>
      <c r="D44" s="39">
        <v>2021</v>
      </c>
      <c r="E44" s="2" t="s">
        <v>32</v>
      </c>
    </row>
    <row r="45" spans="2:7" ht="15.75" thickBot="1" x14ac:dyDescent="0.3">
      <c r="B45" s="44"/>
      <c r="C45" s="46"/>
      <c r="D45" s="38" t="s">
        <v>2</v>
      </c>
      <c r="E45" s="1"/>
    </row>
    <row r="46" spans="2:7" x14ac:dyDescent="0.25">
      <c r="B46" s="34" t="s">
        <v>3</v>
      </c>
      <c r="C46" s="32"/>
      <c r="D46" s="5"/>
      <c r="E46" s="36"/>
    </row>
    <row r="47" spans="2:7" x14ac:dyDescent="0.25">
      <c r="B47" s="5" t="s">
        <v>58</v>
      </c>
      <c r="C47" s="35"/>
      <c r="D47" s="39"/>
      <c r="E47" s="2"/>
    </row>
    <row r="48" spans="2:7" x14ac:dyDescent="0.25">
      <c r="B48" s="5" t="s">
        <v>59</v>
      </c>
      <c r="C48" s="35"/>
      <c r="D48" s="39"/>
      <c r="E48" s="2"/>
    </row>
    <row r="49" spans="2:7" x14ac:dyDescent="0.25">
      <c r="B49" s="36" t="s">
        <v>60</v>
      </c>
      <c r="C49" s="35"/>
      <c r="D49" s="22">
        <v>916541</v>
      </c>
      <c r="E49" s="41">
        <v>916541</v>
      </c>
    </row>
    <row r="50" spans="2:7" x14ac:dyDescent="0.25">
      <c r="B50" s="36" t="s">
        <v>61</v>
      </c>
      <c r="C50" s="35"/>
      <c r="D50" s="22">
        <v>8981</v>
      </c>
      <c r="E50" s="41">
        <v>8981</v>
      </c>
    </row>
    <row r="51" spans="2:7" x14ac:dyDescent="0.25">
      <c r="B51" s="36" t="s">
        <v>62</v>
      </c>
      <c r="C51" s="35"/>
      <c r="D51" s="22">
        <v>-1180</v>
      </c>
      <c r="E51" s="36">
        <v>58</v>
      </c>
    </row>
    <row r="52" spans="2:7" x14ac:dyDescent="0.25">
      <c r="B52" s="36" t="s">
        <v>63</v>
      </c>
      <c r="C52" s="35"/>
      <c r="D52" s="22">
        <v>2187336</v>
      </c>
      <c r="E52" s="41">
        <v>2146035</v>
      </c>
    </row>
    <row r="53" spans="2:7" ht="15.75" thickBot="1" x14ac:dyDescent="0.3">
      <c r="B53" s="9" t="s">
        <v>64</v>
      </c>
      <c r="C53" s="10"/>
      <c r="D53" s="23">
        <v>5922711</v>
      </c>
      <c r="E53" s="24">
        <v>5636705</v>
      </c>
    </row>
    <row r="54" spans="2:7" x14ac:dyDescent="0.25">
      <c r="B54" s="5" t="s">
        <v>65</v>
      </c>
      <c r="C54" s="35"/>
      <c r="D54" s="22">
        <v>9034389</v>
      </c>
      <c r="E54" s="41">
        <v>8708320</v>
      </c>
      <c r="F54" s="64">
        <f>SUM(D49:D53)-D54</f>
        <v>0</v>
      </c>
      <c r="G54" s="64">
        <f>SUM(E49:E53)-E54</f>
        <v>0</v>
      </c>
    </row>
    <row r="55" spans="2:7" x14ac:dyDescent="0.25">
      <c r="B55" s="36" t="s">
        <v>3</v>
      </c>
      <c r="C55" s="35"/>
      <c r="D55" s="5"/>
      <c r="E55" s="36"/>
    </row>
    <row r="56" spans="2:7" ht="15.75" thickBot="1" x14ac:dyDescent="0.3">
      <c r="B56" s="9" t="s">
        <v>66</v>
      </c>
      <c r="C56" s="10"/>
      <c r="D56" s="23">
        <v>-72236</v>
      </c>
      <c r="E56" s="24">
        <v>-71641</v>
      </c>
    </row>
    <row r="57" spans="2:7" ht="15.75" thickBot="1" x14ac:dyDescent="0.3">
      <c r="B57" s="16" t="s">
        <v>67</v>
      </c>
      <c r="C57" s="10"/>
      <c r="D57" s="23">
        <v>8962153</v>
      </c>
      <c r="E57" s="24">
        <v>8636679</v>
      </c>
      <c r="F57" s="64">
        <f>SUM(D54:D56)-D57</f>
        <v>0</v>
      </c>
      <c r="G57" s="64">
        <f>SUM(E54:E56)-E57</f>
        <v>0</v>
      </c>
    </row>
    <row r="58" spans="2:7" x14ac:dyDescent="0.25">
      <c r="B58" s="5" t="s">
        <v>3</v>
      </c>
      <c r="C58" s="35"/>
      <c r="D58" s="5"/>
      <c r="E58" s="36"/>
    </row>
    <row r="59" spans="2:7" x14ac:dyDescent="0.25">
      <c r="B59" s="5" t="s">
        <v>68</v>
      </c>
      <c r="C59" s="35"/>
      <c r="D59" s="5"/>
      <c r="E59" s="36"/>
    </row>
    <row r="60" spans="2:7" x14ac:dyDescent="0.25">
      <c r="B60" s="36" t="s">
        <v>137</v>
      </c>
      <c r="C60" s="35">
        <v>19</v>
      </c>
      <c r="D60" s="22">
        <v>3694649</v>
      </c>
      <c r="E60" s="41">
        <v>3716892</v>
      </c>
    </row>
    <row r="61" spans="2:7" x14ac:dyDescent="0.25">
      <c r="B61" s="36" t="s">
        <v>69</v>
      </c>
      <c r="C61" s="35"/>
      <c r="D61" s="22">
        <v>299664</v>
      </c>
      <c r="E61" s="41">
        <v>303154</v>
      </c>
    </row>
    <row r="62" spans="2:7" x14ac:dyDescent="0.25">
      <c r="B62" s="36" t="s">
        <v>70</v>
      </c>
      <c r="C62" s="35"/>
      <c r="D62" s="22">
        <v>574238</v>
      </c>
      <c r="E62" s="41">
        <v>555894</v>
      </c>
    </row>
    <row r="63" spans="2:7" x14ac:dyDescent="0.25">
      <c r="B63" s="36" t="s">
        <v>71</v>
      </c>
      <c r="C63" s="35"/>
      <c r="D63" s="22">
        <v>43462</v>
      </c>
      <c r="E63" s="41">
        <v>45499</v>
      </c>
    </row>
    <row r="64" spans="2:7" x14ac:dyDescent="0.25">
      <c r="B64" s="36" t="s">
        <v>72</v>
      </c>
      <c r="C64" s="35"/>
      <c r="D64" s="22">
        <v>27491</v>
      </c>
      <c r="E64" s="41">
        <v>32963</v>
      </c>
    </row>
    <row r="65" spans="2:7" ht="15.75" thickBot="1" x14ac:dyDescent="0.3">
      <c r="B65" s="9" t="s">
        <v>73</v>
      </c>
      <c r="C65" s="10"/>
      <c r="D65" s="23">
        <v>28262</v>
      </c>
      <c r="E65" s="24">
        <v>28831</v>
      </c>
    </row>
    <row r="66" spans="2:7" ht="15.75" thickBot="1" x14ac:dyDescent="0.3">
      <c r="B66" s="36"/>
      <c r="C66" s="35"/>
      <c r="D66" s="22">
        <v>4667766</v>
      </c>
      <c r="E66" s="41">
        <v>4683233</v>
      </c>
      <c r="F66" s="64">
        <f>SUM(D60:D65)-D66</f>
        <v>0</v>
      </c>
      <c r="G66" s="64">
        <f>SUM(E60:E65)-E66</f>
        <v>0</v>
      </c>
    </row>
    <row r="67" spans="2:7" x14ac:dyDescent="0.25">
      <c r="B67" s="42" t="s">
        <v>3</v>
      </c>
      <c r="C67" s="21"/>
      <c r="D67" s="17"/>
      <c r="E67" s="42"/>
    </row>
    <row r="68" spans="2:7" x14ac:dyDescent="0.25">
      <c r="B68" s="5" t="s">
        <v>74</v>
      </c>
      <c r="C68" s="35"/>
      <c r="D68" s="5"/>
      <c r="E68" s="36"/>
    </row>
    <row r="69" spans="2:7" x14ac:dyDescent="0.25">
      <c r="B69" s="36" t="s">
        <v>137</v>
      </c>
      <c r="C69" s="35">
        <v>19</v>
      </c>
      <c r="D69" s="22">
        <v>407704</v>
      </c>
      <c r="E69" s="41">
        <v>361556</v>
      </c>
    </row>
    <row r="70" spans="2:7" x14ac:dyDescent="0.25">
      <c r="B70" s="36" t="s">
        <v>69</v>
      </c>
      <c r="C70" s="35"/>
      <c r="D70" s="22">
        <v>60662</v>
      </c>
      <c r="E70" s="41">
        <v>63235</v>
      </c>
    </row>
    <row r="71" spans="2:7" x14ac:dyDescent="0.25">
      <c r="B71" s="36" t="s">
        <v>75</v>
      </c>
      <c r="C71" s="35"/>
      <c r="D71" s="22">
        <v>12048</v>
      </c>
      <c r="E71" s="41">
        <v>8967</v>
      </c>
    </row>
    <row r="72" spans="2:7" x14ac:dyDescent="0.25">
      <c r="B72" s="36" t="s">
        <v>76</v>
      </c>
      <c r="C72" s="35">
        <v>20</v>
      </c>
      <c r="D72" s="22">
        <v>605554</v>
      </c>
      <c r="E72" s="41">
        <v>536922</v>
      </c>
    </row>
    <row r="73" spans="2:7" x14ac:dyDescent="0.25">
      <c r="B73" s="36" t="s">
        <v>77</v>
      </c>
      <c r="C73" s="35"/>
      <c r="D73" s="22">
        <v>152861</v>
      </c>
      <c r="E73" s="41">
        <v>130263</v>
      </c>
    </row>
    <row r="74" spans="2:7" x14ac:dyDescent="0.25">
      <c r="B74" s="36" t="s">
        <v>71</v>
      </c>
      <c r="C74" s="35"/>
      <c r="D74" s="22">
        <v>49101</v>
      </c>
      <c r="E74" s="41">
        <v>16971</v>
      </c>
    </row>
    <row r="75" spans="2:7" x14ac:dyDescent="0.25">
      <c r="B75" s="36" t="s">
        <v>78</v>
      </c>
      <c r="C75" s="35">
        <v>20</v>
      </c>
      <c r="D75" s="22">
        <v>86659</v>
      </c>
      <c r="E75" s="41">
        <v>86440</v>
      </c>
    </row>
    <row r="76" spans="2:7" ht="15.75" thickBot="1" x14ac:dyDescent="0.3">
      <c r="B76" s="9" t="s">
        <v>79</v>
      </c>
      <c r="C76" s="10">
        <v>20</v>
      </c>
      <c r="D76" s="23">
        <v>131601</v>
      </c>
      <c r="E76" s="24">
        <v>129021</v>
      </c>
    </row>
    <row r="77" spans="2:7" ht="15.75" thickBot="1" x14ac:dyDescent="0.3">
      <c r="B77" s="13"/>
      <c r="C77" s="15"/>
      <c r="D77" s="25">
        <v>1506190</v>
      </c>
      <c r="E77" s="26">
        <v>1333375</v>
      </c>
      <c r="F77" s="64">
        <f>SUM(D69:D76)-D77</f>
        <v>0</v>
      </c>
      <c r="G77" s="64">
        <f>SUM(E69:E76)-E77</f>
        <v>0</v>
      </c>
    </row>
    <row r="78" spans="2:7" ht="15.75" thickTop="1" x14ac:dyDescent="0.25">
      <c r="B78" s="36"/>
      <c r="C78" s="47"/>
      <c r="D78" s="60">
        <v>423</v>
      </c>
      <c r="E78" s="62" t="s">
        <v>8</v>
      </c>
    </row>
    <row r="79" spans="2:7" ht="15.75" thickBot="1" x14ac:dyDescent="0.3">
      <c r="B79" s="9" t="s">
        <v>138</v>
      </c>
      <c r="C79" s="58"/>
      <c r="D79" s="61"/>
      <c r="E79" s="63"/>
    </row>
    <row r="80" spans="2:7" ht="15.75" thickBot="1" x14ac:dyDescent="0.3">
      <c r="B80" s="16" t="s">
        <v>80</v>
      </c>
      <c r="C80" s="10"/>
      <c r="D80" s="23">
        <v>6174379</v>
      </c>
      <c r="E80" s="24">
        <v>6016608</v>
      </c>
      <c r="F80" s="64">
        <f>SUM(D77:D79,D66)-D80</f>
        <v>0</v>
      </c>
      <c r="G80" s="64">
        <f>SUM(E77:E79,E66)-E80</f>
        <v>0</v>
      </c>
    </row>
    <row r="81" spans="2:7" ht="15.75" thickBot="1" x14ac:dyDescent="0.3">
      <c r="B81" s="11" t="s">
        <v>81</v>
      </c>
      <c r="C81" s="12"/>
      <c r="D81" s="25">
        <v>15136532</v>
      </c>
      <c r="E81" s="26">
        <v>14653287</v>
      </c>
      <c r="F81" s="64">
        <f>D80+D57-D81</f>
        <v>0</v>
      </c>
      <c r="G81" s="64">
        <f>E80+E57-E81</f>
        <v>0</v>
      </c>
    </row>
    <row r="82" spans="2:7" ht="15.75" thickTop="1" x14ac:dyDescent="0.25">
      <c r="B82" s="5" t="s">
        <v>3</v>
      </c>
      <c r="C82" s="35"/>
      <c r="D82" s="39"/>
      <c r="E82" s="2"/>
    </row>
    <row r="83" spans="2:7" ht="15.75" thickBot="1" x14ac:dyDescent="0.3">
      <c r="B83" s="11" t="s">
        <v>139</v>
      </c>
      <c r="C83" s="12"/>
      <c r="D83" s="65">
        <v>14.414</v>
      </c>
      <c r="E83" s="66">
        <v>13.88</v>
      </c>
    </row>
    <row r="84" spans="2:7" s="67" customFormat="1" ht="15.75" thickTop="1" x14ac:dyDescent="0.25">
      <c r="D84" s="67">
        <f>D81-D40</f>
        <v>0</v>
      </c>
      <c r="E84" s="67">
        <f>E81-E40</f>
        <v>0</v>
      </c>
    </row>
  </sheetData>
  <mergeCells count="7">
    <mergeCell ref="C78:C79"/>
    <mergeCell ref="D78:D79"/>
    <mergeCell ref="E78:E79"/>
    <mergeCell ref="B5:B7"/>
    <mergeCell ref="C5:C7"/>
    <mergeCell ref="B43:B45"/>
    <mergeCell ref="C43:C45"/>
  </mergeCells>
  <pageMargins left="0.7" right="0.7" top="0.75" bottom="0.75" header="0.3" footer="0.3"/>
  <customProperties>
    <customPr name="EpmWorksheetKeyString_GU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66"/>
  <sheetViews>
    <sheetView zoomScale="80" zoomScaleNormal="80" workbookViewId="0">
      <selection activeCell="I1" sqref="I1"/>
    </sheetView>
  </sheetViews>
  <sheetFormatPr defaultRowHeight="15" x14ac:dyDescent="0.25"/>
  <cols>
    <col min="2" max="2" width="39.5703125" customWidth="1"/>
    <col min="4" max="4" width="12" customWidth="1"/>
    <col min="5" max="5" width="15.85546875" customWidth="1"/>
    <col min="6" max="7" width="15" style="67" customWidth="1"/>
  </cols>
  <sheetData>
    <row r="2" spans="2:7" x14ac:dyDescent="0.25">
      <c r="B2" t="s">
        <v>30</v>
      </c>
    </row>
    <row r="5" spans="2:7" ht="24" customHeight="1" thickBot="1" x14ac:dyDescent="0.3">
      <c r="B5" s="34"/>
      <c r="C5" s="32"/>
      <c r="D5" s="46" t="s">
        <v>140</v>
      </c>
      <c r="E5" s="46"/>
    </row>
    <row r="6" spans="2:7" x14ac:dyDescent="0.25">
      <c r="B6" s="43" t="s">
        <v>0</v>
      </c>
      <c r="C6" s="45" t="s">
        <v>1</v>
      </c>
      <c r="D6" s="37">
        <v>2021</v>
      </c>
      <c r="E6" s="3">
        <v>2020</v>
      </c>
    </row>
    <row r="7" spans="2:7" ht="15.75" thickBot="1" x14ac:dyDescent="0.3">
      <c r="B7" s="44"/>
      <c r="C7" s="46"/>
      <c r="D7" s="38" t="s">
        <v>2</v>
      </c>
      <c r="E7" s="4" t="s">
        <v>2</v>
      </c>
    </row>
    <row r="8" spans="2:7" x14ac:dyDescent="0.25">
      <c r="B8" s="34" t="s">
        <v>3</v>
      </c>
      <c r="C8" s="32"/>
      <c r="D8" s="39"/>
      <c r="E8" s="2"/>
    </row>
    <row r="9" spans="2:7" x14ac:dyDescent="0.25">
      <c r="B9" s="5" t="s">
        <v>4</v>
      </c>
      <c r="C9" s="32"/>
      <c r="D9" s="5"/>
      <c r="E9" s="36"/>
    </row>
    <row r="10" spans="2:7" x14ac:dyDescent="0.25">
      <c r="B10" s="36" t="s">
        <v>5</v>
      </c>
      <c r="C10" s="35">
        <v>4</v>
      </c>
      <c r="D10" s="22">
        <v>1433451</v>
      </c>
      <c r="E10" s="41">
        <v>1376114</v>
      </c>
    </row>
    <row r="11" spans="2:7" ht="24" x14ac:dyDescent="0.25">
      <c r="B11" s="36" t="s">
        <v>6</v>
      </c>
      <c r="C11" s="35">
        <v>5</v>
      </c>
      <c r="D11" s="22">
        <v>217726</v>
      </c>
      <c r="E11" s="41">
        <v>65316</v>
      </c>
    </row>
    <row r="12" spans="2:7" x14ac:dyDescent="0.25">
      <c r="B12" s="36" t="s">
        <v>7</v>
      </c>
      <c r="C12" s="35">
        <v>12</v>
      </c>
      <c r="D12" s="22">
        <v>21548</v>
      </c>
      <c r="E12" s="41">
        <v>37015</v>
      </c>
    </row>
    <row r="13" spans="2:7" ht="15.75" thickBot="1" x14ac:dyDescent="0.3">
      <c r="B13" s="36" t="s">
        <v>9</v>
      </c>
      <c r="C13" s="35"/>
      <c r="D13" s="22">
        <v>11924</v>
      </c>
      <c r="E13" s="41">
        <v>8610</v>
      </c>
    </row>
    <row r="14" spans="2:7" ht="15.75" thickBot="1" x14ac:dyDescent="0.3">
      <c r="B14" s="6" t="s">
        <v>10</v>
      </c>
      <c r="C14" s="7"/>
      <c r="D14" s="55">
        <v>1684649</v>
      </c>
      <c r="E14" s="56">
        <v>1487055</v>
      </c>
      <c r="F14" s="67">
        <f>SUM(D10:D13)-D14</f>
        <v>0</v>
      </c>
      <c r="G14" s="67">
        <f>SUM(E10:E13)-E14</f>
        <v>0</v>
      </c>
    </row>
    <row r="15" spans="2:7" x14ac:dyDescent="0.25">
      <c r="B15" s="5" t="s">
        <v>3</v>
      </c>
      <c r="C15" s="32"/>
      <c r="D15" s="5"/>
      <c r="E15" s="36"/>
    </row>
    <row r="16" spans="2:7" x14ac:dyDescent="0.25">
      <c r="B16" s="5" t="s">
        <v>11</v>
      </c>
      <c r="C16" s="35"/>
      <c r="D16" s="5"/>
      <c r="E16" s="36"/>
    </row>
    <row r="17" spans="2:7" ht="24" x14ac:dyDescent="0.25">
      <c r="B17" s="36" t="s">
        <v>12</v>
      </c>
      <c r="C17" s="35">
        <v>6</v>
      </c>
      <c r="D17" s="22">
        <v>-747042</v>
      </c>
      <c r="E17" s="41">
        <v>-741384</v>
      </c>
    </row>
    <row r="18" spans="2:7" x14ac:dyDescent="0.25">
      <c r="B18" s="36" t="s">
        <v>13</v>
      </c>
      <c r="C18" s="35">
        <v>7</v>
      </c>
      <c r="D18" s="22">
        <v>-164231</v>
      </c>
      <c r="E18" s="41">
        <v>-174396</v>
      </c>
    </row>
    <row r="19" spans="2:7" x14ac:dyDescent="0.25">
      <c r="B19" s="36" t="s">
        <v>14</v>
      </c>
      <c r="C19" s="35">
        <v>8</v>
      </c>
      <c r="D19" s="22">
        <v>-91672</v>
      </c>
      <c r="E19" s="41">
        <v>-94293</v>
      </c>
    </row>
    <row r="20" spans="2:7" x14ac:dyDescent="0.25">
      <c r="B20" s="36" t="s">
        <v>15</v>
      </c>
      <c r="C20" s="35"/>
      <c r="D20" s="22">
        <v>-98103</v>
      </c>
      <c r="E20" s="41">
        <v>-91758</v>
      </c>
    </row>
    <row r="21" spans="2:7" x14ac:dyDescent="0.25">
      <c r="B21" s="36" t="s">
        <v>16</v>
      </c>
      <c r="C21" s="35">
        <v>9</v>
      </c>
      <c r="D21" s="22">
        <v>-122669</v>
      </c>
      <c r="E21" s="41">
        <v>-118649</v>
      </c>
    </row>
    <row r="22" spans="2:7" x14ac:dyDescent="0.25">
      <c r="B22" s="36" t="s">
        <v>17</v>
      </c>
      <c r="C22" s="35">
        <v>10</v>
      </c>
      <c r="D22" s="22">
        <v>-31609</v>
      </c>
      <c r="E22" s="41">
        <v>-37697</v>
      </c>
    </row>
    <row r="23" spans="2:7" ht="36" x14ac:dyDescent="0.25">
      <c r="B23" s="36" t="s">
        <v>141</v>
      </c>
      <c r="C23" s="35">
        <v>11</v>
      </c>
      <c r="D23" s="5">
        <v>6</v>
      </c>
      <c r="E23" s="41">
        <v>-61139</v>
      </c>
    </row>
    <row r="24" spans="2:7" x14ac:dyDescent="0.25">
      <c r="B24" s="36" t="s">
        <v>142</v>
      </c>
      <c r="C24" s="35">
        <v>11</v>
      </c>
      <c r="D24" s="22">
        <v>-19800</v>
      </c>
      <c r="E24" s="36" t="s">
        <v>8</v>
      </c>
    </row>
    <row r="25" spans="2:7" ht="24" x14ac:dyDescent="0.25">
      <c r="B25" s="36" t="s">
        <v>18</v>
      </c>
      <c r="C25" s="35"/>
      <c r="D25" s="5" t="s">
        <v>8</v>
      </c>
      <c r="E25" s="41">
        <v>-38000</v>
      </c>
    </row>
    <row r="26" spans="2:7" x14ac:dyDescent="0.25">
      <c r="B26" s="36" t="s">
        <v>19</v>
      </c>
      <c r="C26" s="35">
        <v>12</v>
      </c>
      <c r="D26" s="22">
        <v>-68019</v>
      </c>
      <c r="E26" s="41">
        <v>-67074</v>
      </c>
    </row>
    <row r="27" spans="2:7" x14ac:dyDescent="0.25">
      <c r="B27" s="36" t="s">
        <v>20</v>
      </c>
      <c r="C27" s="35"/>
      <c r="D27" s="22">
        <v>-5755</v>
      </c>
      <c r="E27" s="41">
        <v>-7315</v>
      </c>
    </row>
    <row r="28" spans="2:7" ht="15.75" thickBot="1" x14ac:dyDescent="0.3">
      <c r="B28" s="36" t="s">
        <v>143</v>
      </c>
      <c r="C28" s="35"/>
      <c r="D28" s="22">
        <v>3626</v>
      </c>
      <c r="E28" s="41">
        <v>32737</v>
      </c>
    </row>
    <row r="29" spans="2:7" ht="15.75" thickBot="1" x14ac:dyDescent="0.3">
      <c r="B29" s="6" t="s">
        <v>21</v>
      </c>
      <c r="C29" s="7"/>
      <c r="D29" s="55">
        <v>-1345268</v>
      </c>
      <c r="E29" s="56">
        <v>-1398968</v>
      </c>
      <c r="F29" s="67">
        <f>SUM(D17:D28)-D29</f>
        <v>0</v>
      </c>
      <c r="G29" s="67">
        <f>SUM(E17:E28)-E29</f>
        <v>0</v>
      </c>
    </row>
    <row r="30" spans="2:7" x14ac:dyDescent="0.25">
      <c r="B30" s="36" t="s">
        <v>3</v>
      </c>
      <c r="C30" s="35"/>
      <c r="D30" s="5"/>
      <c r="E30" s="36"/>
    </row>
    <row r="31" spans="2:7" x14ac:dyDescent="0.25">
      <c r="B31" s="5" t="s">
        <v>83</v>
      </c>
      <c r="C31" s="35"/>
      <c r="D31" s="22">
        <v>339381</v>
      </c>
      <c r="E31" s="41">
        <v>88087</v>
      </c>
      <c r="F31" s="67">
        <f>D14+D29-D31</f>
        <v>0</v>
      </c>
      <c r="G31" s="67">
        <f>E14+E29-E31</f>
        <v>0</v>
      </c>
    </row>
    <row r="32" spans="2:7" x14ac:dyDescent="0.25">
      <c r="B32" s="36" t="s">
        <v>3</v>
      </c>
      <c r="C32" s="35"/>
      <c r="D32" s="5"/>
      <c r="E32" s="36"/>
    </row>
    <row r="33" spans="2:7" ht="15.75" thickBot="1" x14ac:dyDescent="0.3">
      <c r="B33" s="9" t="s">
        <v>144</v>
      </c>
      <c r="C33" s="10">
        <v>13</v>
      </c>
      <c r="D33" s="23">
        <v>-53261</v>
      </c>
      <c r="E33" s="24">
        <v>-18573</v>
      </c>
    </row>
    <row r="34" spans="2:7" ht="15.75" thickBot="1" x14ac:dyDescent="0.3">
      <c r="B34" s="11" t="s">
        <v>145</v>
      </c>
      <c r="C34" s="12"/>
      <c r="D34" s="25">
        <v>286120</v>
      </c>
      <c r="E34" s="26">
        <v>69514</v>
      </c>
      <c r="F34" s="67">
        <f>SUM(D31:D33)-D34</f>
        <v>0</v>
      </c>
      <c r="G34" s="67">
        <f>SUM(E31:E33)-E34</f>
        <v>0</v>
      </c>
    </row>
    <row r="35" spans="2:7" ht="15.75" thickTop="1" x14ac:dyDescent="0.25">
      <c r="B35" s="5"/>
      <c r="C35" s="47"/>
      <c r="D35" s="60"/>
      <c r="E35" s="62"/>
    </row>
    <row r="36" spans="2:7" x14ac:dyDescent="0.25">
      <c r="B36" s="5" t="s">
        <v>22</v>
      </c>
      <c r="C36" s="48"/>
      <c r="D36" s="59"/>
      <c r="E36" s="49"/>
    </row>
    <row r="37" spans="2:7" x14ac:dyDescent="0.25">
      <c r="B37" s="36" t="s">
        <v>23</v>
      </c>
      <c r="C37" s="35"/>
      <c r="D37" s="22">
        <v>286703</v>
      </c>
      <c r="E37" s="41">
        <v>86267</v>
      </c>
    </row>
    <row r="38" spans="2:7" ht="15.75" thickBot="1" x14ac:dyDescent="0.3">
      <c r="B38" s="9" t="s">
        <v>24</v>
      </c>
      <c r="C38" s="10"/>
      <c r="D38" s="16">
        <v>-583</v>
      </c>
      <c r="E38" s="24">
        <v>-16753</v>
      </c>
    </row>
    <row r="39" spans="2:7" ht="15.75" thickBot="1" x14ac:dyDescent="0.3">
      <c r="B39" s="13"/>
      <c r="C39" s="12"/>
      <c r="D39" s="25">
        <v>286120</v>
      </c>
      <c r="E39" s="26">
        <v>69514</v>
      </c>
      <c r="F39" s="67">
        <f>SUM(D37:D38)-D39</f>
        <v>0</v>
      </c>
      <c r="G39" s="67">
        <f>SUM(E37:E38)-E39</f>
        <v>0</v>
      </c>
    </row>
    <row r="40" spans="2:7" ht="15.75" thickTop="1" x14ac:dyDescent="0.25"/>
    <row r="41" spans="2:7" ht="15.75" customHeight="1" x14ac:dyDescent="0.25"/>
    <row r="42" spans="2:7" ht="24" customHeight="1" thickBot="1" x14ac:dyDescent="0.3">
      <c r="B42" s="34"/>
      <c r="C42" s="32"/>
      <c r="D42" s="53" t="s">
        <v>146</v>
      </c>
      <c r="E42" s="53"/>
    </row>
    <row r="43" spans="2:7" x14ac:dyDescent="0.25">
      <c r="B43" s="43" t="s">
        <v>0</v>
      </c>
      <c r="C43" s="45" t="s">
        <v>1</v>
      </c>
      <c r="D43" s="39">
        <v>2021</v>
      </c>
      <c r="E43" s="3">
        <v>2020</v>
      </c>
    </row>
    <row r="44" spans="2:7" ht="15.75" thickBot="1" x14ac:dyDescent="0.3">
      <c r="B44" s="44"/>
      <c r="C44" s="46"/>
      <c r="D44" s="38" t="s">
        <v>2</v>
      </c>
      <c r="E44" s="4" t="s">
        <v>2</v>
      </c>
    </row>
    <row r="45" spans="2:7" x14ac:dyDescent="0.25">
      <c r="B45" s="5" t="s">
        <v>3</v>
      </c>
      <c r="C45" s="32"/>
      <c r="D45" s="5"/>
      <c r="E45" s="36"/>
    </row>
    <row r="46" spans="2:7" x14ac:dyDescent="0.25">
      <c r="B46" s="5" t="s">
        <v>25</v>
      </c>
      <c r="C46" s="32"/>
      <c r="D46" s="5"/>
      <c r="E46" s="36"/>
    </row>
    <row r="47" spans="2:7" ht="36" x14ac:dyDescent="0.25">
      <c r="B47" s="34" t="s">
        <v>26</v>
      </c>
      <c r="C47" s="35"/>
      <c r="D47" s="5"/>
      <c r="E47" s="36"/>
    </row>
    <row r="48" spans="2:7" x14ac:dyDescent="0.25">
      <c r="B48" s="36" t="s">
        <v>27</v>
      </c>
      <c r="C48" s="35"/>
      <c r="D48" s="22">
        <v>-1238</v>
      </c>
      <c r="E48" s="36" t="s">
        <v>8</v>
      </c>
    </row>
    <row r="49" spans="2:7" ht="24" x14ac:dyDescent="0.25">
      <c r="B49" s="36" t="s">
        <v>28</v>
      </c>
      <c r="C49" s="35"/>
      <c r="D49" s="22">
        <v>45409</v>
      </c>
      <c r="E49" s="41">
        <v>703636</v>
      </c>
    </row>
    <row r="50" spans="2:7" ht="15.75" thickBot="1" x14ac:dyDescent="0.3">
      <c r="B50" s="36" t="s">
        <v>29</v>
      </c>
      <c r="C50" s="35"/>
      <c r="D50" s="22">
        <v>-4120</v>
      </c>
      <c r="E50" s="41">
        <v>-62026</v>
      </c>
    </row>
    <row r="51" spans="2:7" ht="36.75" thickBot="1" x14ac:dyDescent="0.3">
      <c r="B51" s="6" t="s">
        <v>147</v>
      </c>
      <c r="C51" s="14"/>
      <c r="D51" s="55">
        <v>40051</v>
      </c>
      <c r="E51" s="56">
        <v>641610</v>
      </c>
      <c r="F51" s="67">
        <f>SUM(D48:D50)-D51</f>
        <v>0</v>
      </c>
      <c r="G51" s="67">
        <f>SUM(E48:E50)-E51</f>
        <v>0</v>
      </c>
    </row>
    <row r="52" spans="2:7" x14ac:dyDescent="0.25">
      <c r="B52" s="34" t="s">
        <v>3</v>
      </c>
      <c r="C52" s="35"/>
      <c r="D52" s="5"/>
      <c r="E52" s="36"/>
    </row>
    <row r="53" spans="2:7" ht="36" x14ac:dyDescent="0.25">
      <c r="B53" s="34" t="s">
        <v>148</v>
      </c>
      <c r="C53" s="35"/>
      <c r="D53" s="5"/>
      <c r="E53" s="36"/>
    </row>
    <row r="54" spans="2:7" ht="24.75" thickBot="1" x14ac:dyDescent="0.3">
      <c r="B54" s="36" t="s">
        <v>149</v>
      </c>
      <c r="C54" s="35"/>
      <c r="D54" s="5">
        <v>53</v>
      </c>
      <c r="E54" s="72">
        <v>0</v>
      </c>
    </row>
    <row r="55" spans="2:7" ht="36.75" thickBot="1" x14ac:dyDescent="0.3">
      <c r="B55" s="6" t="s">
        <v>150</v>
      </c>
      <c r="C55" s="14"/>
      <c r="D55" s="6">
        <v>53</v>
      </c>
      <c r="E55" s="73">
        <v>0</v>
      </c>
    </row>
    <row r="56" spans="2:7" ht="24.75" thickBot="1" x14ac:dyDescent="0.3">
      <c r="B56" s="16" t="s">
        <v>151</v>
      </c>
      <c r="C56" s="10"/>
      <c r="D56" s="23">
        <v>40104</v>
      </c>
      <c r="E56" s="24">
        <v>641610</v>
      </c>
      <c r="F56" s="67">
        <f>D55+D51-D56</f>
        <v>0</v>
      </c>
      <c r="G56" s="67">
        <f>E55+E51-E56</f>
        <v>0</v>
      </c>
    </row>
    <row r="57" spans="2:7" ht="24.75" thickBot="1" x14ac:dyDescent="0.3">
      <c r="B57" s="11" t="s">
        <v>152</v>
      </c>
      <c r="C57" s="12"/>
      <c r="D57" s="25">
        <v>326224</v>
      </c>
      <c r="E57" s="26">
        <v>711124</v>
      </c>
      <c r="F57" s="67">
        <f>D56+D39-D57</f>
        <v>0</v>
      </c>
      <c r="G57" s="67">
        <f>E56+E39-E57</f>
        <v>0</v>
      </c>
    </row>
    <row r="58" spans="2:7" ht="15.75" thickTop="1" x14ac:dyDescent="0.25">
      <c r="B58" s="36" t="s">
        <v>3</v>
      </c>
      <c r="C58" s="35"/>
      <c r="D58" s="5"/>
      <c r="E58" s="36"/>
    </row>
    <row r="59" spans="2:7" ht="24" x14ac:dyDescent="0.25">
      <c r="B59" s="5" t="s">
        <v>153</v>
      </c>
      <c r="C59" s="48"/>
      <c r="D59" s="59"/>
      <c r="E59" s="49"/>
    </row>
    <row r="60" spans="2:7" x14ac:dyDescent="0.25">
      <c r="B60" s="5" t="s">
        <v>154</v>
      </c>
      <c r="C60" s="48"/>
      <c r="D60" s="59"/>
      <c r="E60" s="49"/>
    </row>
    <row r="61" spans="2:7" x14ac:dyDescent="0.25">
      <c r="B61" s="36" t="s">
        <v>23</v>
      </c>
      <c r="C61" s="35"/>
      <c r="D61" s="22">
        <v>326819</v>
      </c>
      <c r="E61" s="41">
        <v>727897</v>
      </c>
    </row>
    <row r="62" spans="2:7" ht="15.75" thickBot="1" x14ac:dyDescent="0.3">
      <c r="B62" s="9" t="s">
        <v>24</v>
      </c>
      <c r="C62" s="10"/>
      <c r="D62" s="16">
        <v>-595</v>
      </c>
      <c r="E62" s="24">
        <v>-16773</v>
      </c>
    </row>
    <row r="63" spans="2:7" ht="15.75" thickBot="1" x14ac:dyDescent="0.3">
      <c r="B63" s="13"/>
      <c r="C63" s="12"/>
      <c r="D63" s="25">
        <v>326224</v>
      </c>
      <c r="E63" s="26">
        <v>711124</v>
      </c>
      <c r="F63" s="67">
        <f>SUM(D61:D62)-D63</f>
        <v>0</v>
      </c>
      <c r="G63" s="67">
        <f>SUM(E61:E62)-E63</f>
        <v>0</v>
      </c>
    </row>
    <row r="64" spans="2:7" ht="15.75" thickTop="1" x14ac:dyDescent="0.25">
      <c r="B64" s="5" t="s">
        <v>155</v>
      </c>
      <c r="C64" s="35"/>
      <c r="D64" s="68"/>
      <c r="E64" s="69"/>
    </row>
    <row r="65" spans="2:5" ht="15.75" thickBot="1" x14ac:dyDescent="0.3">
      <c r="B65" s="13" t="s">
        <v>31</v>
      </c>
      <c r="C65" s="12"/>
      <c r="D65" s="70">
        <v>0.47</v>
      </c>
      <c r="E65" s="71">
        <v>0.11</v>
      </c>
    </row>
    <row r="66" spans="2:5" ht="15.75" thickTop="1" x14ac:dyDescent="0.25"/>
  </sheetData>
  <mergeCells count="12">
    <mergeCell ref="D42:E42"/>
    <mergeCell ref="B43:B44"/>
    <mergeCell ref="C43:C44"/>
    <mergeCell ref="C59:C60"/>
    <mergeCell ref="D59:D60"/>
    <mergeCell ref="E59:E60"/>
    <mergeCell ref="D5:E5"/>
    <mergeCell ref="B6:B7"/>
    <mergeCell ref="C6:C7"/>
    <mergeCell ref="C35:C36"/>
    <mergeCell ref="D35:D36"/>
    <mergeCell ref="E35:E36"/>
  </mergeCell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72"/>
  <sheetViews>
    <sheetView topLeftCell="A37" zoomScale="80" zoomScaleNormal="80" workbookViewId="0">
      <selection activeCell="D73" sqref="D73"/>
    </sheetView>
  </sheetViews>
  <sheetFormatPr defaultRowHeight="15" x14ac:dyDescent="0.25"/>
  <cols>
    <col min="2" max="2" width="45.7109375" customWidth="1"/>
    <col min="4" max="4" width="15" customWidth="1"/>
    <col min="5" max="5" width="17.42578125" customWidth="1"/>
    <col min="6" max="7" width="15.140625" style="64" customWidth="1"/>
  </cols>
  <sheetData>
    <row r="2" spans="2:5" ht="20.25" x14ac:dyDescent="0.25">
      <c r="B2" s="20" t="s">
        <v>156</v>
      </c>
    </row>
    <row r="4" spans="2:5" ht="15.75" thickBot="1" x14ac:dyDescent="0.3">
      <c r="B4" s="34"/>
      <c r="C4" s="34"/>
      <c r="D4" s="46" t="s">
        <v>146</v>
      </c>
      <c r="E4" s="46"/>
    </row>
    <row r="5" spans="2:5" x14ac:dyDescent="0.25">
      <c r="B5" s="43" t="s">
        <v>0</v>
      </c>
      <c r="C5" s="45" t="s">
        <v>1</v>
      </c>
      <c r="D5" s="39">
        <v>2021</v>
      </c>
      <c r="E5" s="3">
        <v>2020</v>
      </c>
    </row>
    <row r="6" spans="2:5" ht="15.75" thickBot="1" x14ac:dyDescent="0.3">
      <c r="B6" s="44"/>
      <c r="C6" s="46"/>
      <c r="D6" s="38" t="s">
        <v>2</v>
      </c>
      <c r="E6" s="4" t="s">
        <v>2</v>
      </c>
    </row>
    <row r="7" spans="2:5" x14ac:dyDescent="0.25">
      <c r="B7" s="34" t="s">
        <v>3</v>
      </c>
      <c r="C7" s="34"/>
      <c r="D7" s="5"/>
      <c r="E7" s="36"/>
    </row>
    <row r="8" spans="2:5" x14ac:dyDescent="0.25">
      <c r="B8" s="5" t="s">
        <v>82</v>
      </c>
      <c r="C8" s="5"/>
      <c r="D8" s="5"/>
      <c r="E8" s="36"/>
    </row>
    <row r="9" spans="2:5" x14ac:dyDescent="0.25">
      <c r="B9" s="5" t="s">
        <v>83</v>
      </c>
      <c r="C9" s="32"/>
      <c r="D9" s="22">
        <v>339381</v>
      </c>
      <c r="E9" s="41">
        <v>88087</v>
      </c>
    </row>
    <row r="10" spans="2:5" x14ac:dyDescent="0.25">
      <c r="B10" s="5" t="s">
        <v>3</v>
      </c>
      <c r="C10" s="32"/>
      <c r="D10" s="5"/>
      <c r="E10" s="36"/>
    </row>
    <row r="11" spans="2:5" x14ac:dyDescent="0.25">
      <c r="B11" s="5" t="s">
        <v>84</v>
      </c>
      <c r="C11" s="35"/>
      <c r="D11" s="5"/>
      <c r="E11" s="36"/>
    </row>
    <row r="12" spans="2:5" x14ac:dyDescent="0.25">
      <c r="B12" s="36" t="s">
        <v>15</v>
      </c>
      <c r="C12" s="35"/>
      <c r="D12" s="22">
        <v>98103</v>
      </c>
      <c r="E12" s="41">
        <v>91758</v>
      </c>
    </row>
    <row r="13" spans="2:5" x14ac:dyDescent="0.25">
      <c r="B13" s="36" t="s">
        <v>142</v>
      </c>
      <c r="C13" s="35">
        <v>11</v>
      </c>
      <c r="D13" s="22">
        <v>19800</v>
      </c>
      <c r="E13" s="36" t="s">
        <v>8</v>
      </c>
    </row>
    <row r="14" spans="2:5" ht="36" x14ac:dyDescent="0.25">
      <c r="B14" s="36" t="s">
        <v>157</v>
      </c>
      <c r="C14" s="35">
        <v>11</v>
      </c>
      <c r="D14" s="5">
        <v>-6</v>
      </c>
      <c r="E14" s="41">
        <v>61139</v>
      </c>
    </row>
    <row r="15" spans="2:5" ht="24" x14ac:dyDescent="0.25">
      <c r="B15" s="36" t="s">
        <v>85</v>
      </c>
      <c r="C15" s="36"/>
      <c r="D15" s="5" t="s">
        <v>8</v>
      </c>
      <c r="E15" s="41">
        <v>38000</v>
      </c>
    </row>
    <row r="16" spans="2:5" x14ac:dyDescent="0.25">
      <c r="B16" s="36" t="s">
        <v>158</v>
      </c>
      <c r="C16" s="35"/>
      <c r="D16" s="22">
        <v>1573</v>
      </c>
      <c r="E16" s="41">
        <v>5371</v>
      </c>
    </row>
    <row r="17" spans="2:7" x14ac:dyDescent="0.25">
      <c r="B17" s="36" t="s">
        <v>86</v>
      </c>
      <c r="C17" s="35"/>
      <c r="D17" s="5">
        <v>-831</v>
      </c>
      <c r="E17" s="41">
        <v>-1249</v>
      </c>
    </row>
    <row r="18" spans="2:7" ht="48" x14ac:dyDescent="0.25">
      <c r="B18" s="36" t="s">
        <v>159</v>
      </c>
      <c r="C18" s="35"/>
      <c r="D18" s="22">
        <v>-7034</v>
      </c>
      <c r="E18" s="41">
        <v>1566</v>
      </c>
    </row>
    <row r="19" spans="2:7" ht="24" x14ac:dyDescent="0.25">
      <c r="B19" s="36" t="s">
        <v>160</v>
      </c>
      <c r="C19" s="35"/>
      <c r="D19" s="22">
        <v>2060</v>
      </c>
      <c r="E19" s="41">
        <v>-11690</v>
      </c>
    </row>
    <row r="20" spans="2:7" x14ac:dyDescent="0.25">
      <c r="B20" s="36" t="s">
        <v>19</v>
      </c>
      <c r="C20" s="35">
        <v>12</v>
      </c>
      <c r="D20" s="22">
        <v>68019</v>
      </c>
      <c r="E20" s="41">
        <v>67074</v>
      </c>
    </row>
    <row r="21" spans="2:7" x14ac:dyDescent="0.25">
      <c r="B21" s="36" t="s">
        <v>7</v>
      </c>
      <c r="C21" s="35">
        <v>12</v>
      </c>
      <c r="D21" s="22">
        <v>-21548</v>
      </c>
      <c r="E21" s="41">
        <v>-37015</v>
      </c>
    </row>
    <row r="22" spans="2:7" ht="24" x14ac:dyDescent="0.25">
      <c r="B22" s="36" t="s">
        <v>6</v>
      </c>
      <c r="C22" s="35">
        <v>5</v>
      </c>
      <c r="D22" s="22">
        <v>-217726</v>
      </c>
      <c r="E22" s="41">
        <v>-65316</v>
      </c>
    </row>
    <row r="23" spans="2:7" x14ac:dyDescent="0.25">
      <c r="B23" s="36" t="s">
        <v>87</v>
      </c>
      <c r="C23" s="35"/>
      <c r="D23" s="22">
        <v>-2463</v>
      </c>
      <c r="E23" s="41">
        <v>17102</v>
      </c>
    </row>
    <row r="24" spans="2:7" ht="15.75" thickBot="1" x14ac:dyDescent="0.3">
      <c r="B24" s="36" t="s">
        <v>88</v>
      </c>
      <c r="C24" s="35"/>
      <c r="D24" s="22">
        <v>1167</v>
      </c>
      <c r="E24" s="41">
        <v>3818</v>
      </c>
    </row>
    <row r="25" spans="2:7" ht="24.75" thickBot="1" x14ac:dyDescent="0.3">
      <c r="B25" s="17" t="s">
        <v>89</v>
      </c>
      <c r="C25" s="27"/>
      <c r="D25" s="74">
        <v>280495</v>
      </c>
      <c r="E25" s="40">
        <v>258645</v>
      </c>
      <c r="F25" s="64">
        <f>SUM(D9:D24)-D25</f>
        <v>0</v>
      </c>
      <c r="G25" s="64">
        <f>SUM(E9:E24)-E25</f>
        <v>0</v>
      </c>
    </row>
    <row r="26" spans="2:7" x14ac:dyDescent="0.25">
      <c r="B26" s="17" t="s">
        <v>3</v>
      </c>
      <c r="C26" s="27"/>
      <c r="D26" s="17"/>
      <c r="E26" s="42"/>
    </row>
    <row r="27" spans="2:7" x14ac:dyDescent="0.25">
      <c r="B27" s="36" t="s">
        <v>90</v>
      </c>
      <c r="C27" s="35"/>
      <c r="D27" s="22">
        <v>48926</v>
      </c>
      <c r="E27" s="41">
        <v>-1848</v>
      </c>
    </row>
    <row r="28" spans="2:7" x14ac:dyDescent="0.25">
      <c r="B28" s="36" t="s">
        <v>91</v>
      </c>
      <c r="C28" s="35"/>
      <c r="D28" s="22">
        <v>-14584</v>
      </c>
      <c r="E28" s="41">
        <v>59174</v>
      </c>
    </row>
    <row r="29" spans="2:7" ht="24" x14ac:dyDescent="0.25">
      <c r="B29" s="36" t="s">
        <v>92</v>
      </c>
      <c r="C29" s="35"/>
      <c r="D29" s="22">
        <v>-250791</v>
      </c>
      <c r="E29" s="41">
        <v>90560</v>
      </c>
    </row>
    <row r="30" spans="2:7" ht="24" x14ac:dyDescent="0.25">
      <c r="B30" s="36" t="s">
        <v>93</v>
      </c>
      <c r="C30" s="35"/>
      <c r="D30" s="22">
        <v>69300</v>
      </c>
      <c r="E30" s="41">
        <v>-218084</v>
      </c>
    </row>
    <row r="31" spans="2:7" ht="15.75" thickBot="1" x14ac:dyDescent="0.3">
      <c r="B31" s="9" t="s">
        <v>94</v>
      </c>
      <c r="C31" s="10"/>
      <c r="D31" s="23">
        <v>16340</v>
      </c>
      <c r="E31" s="24">
        <v>-20204</v>
      </c>
    </row>
    <row r="32" spans="2:7" ht="15.75" thickBot="1" x14ac:dyDescent="0.3">
      <c r="B32" s="16" t="s">
        <v>161</v>
      </c>
      <c r="C32" s="10"/>
      <c r="D32" s="23">
        <v>149686</v>
      </c>
      <c r="E32" s="24">
        <v>168243</v>
      </c>
      <c r="F32" s="64">
        <f>SUM(D25:D31)-D32</f>
        <v>0</v>
      </c>
      <c r="G32" s="64">
        <f>SUM(E25:E31)-E32</f>
        <v>0</v>
      </c>
    </row>
    <row r="35" spans="2:7" ht="15.75" customHeight="1" thickBot="1" x14ac:dyDescent="0.3">
      <c r="B35" s="34"/>
      <c r="C35" s="32"/>
      <c r="D35" s="16"/>
      <c r="E35" s="16"/>
    </row>
    <row r="36" spans="2:7" x14ac:dyDescent="0.25">
      <c r="B36" s="43" t="s">
        <v>0</v>
      </c>
      <c r="C36" s="45" t="s">
        <v>1</v>
      </c>
      <c r="D36" s="39"/>
      <c r="E36" s="2"/>
    </row>
    <row r="37" spans="2:7" ht="15.75" thickBot="1" x14ac:dyDescent="0.3">
      <c r="B37" s="44"/>
      <c r="C37" s="46"/>
      <c r="D37" s="38"/>
      <c r="E37" s="4"/>
    </row>
    <row r="38" spans="2:7" x14ac:dyDescent="0.25">
      <c r="B38" s="36" t="s">
        <v>3</v>
      </c>
      <c r="C38" s="32"/>
      <c r="D38" s="5"/>
      <c r="E38" s="36"/>
    </row>
    <row r="39" spans="2:7" x14ac:dyDescent="0.25">
      <c r="B39" s="36" t="s">
        <v>95</v>
      </c>
      <c r="C39" s="35">
        <v>16</v>
      </c>
      <c r="D39" s="5">
        <v>380</v>
      </c>
      <c r="E39" s="41">
        <v>7510</v>
      </c>
    </row>
    <row r="40" spans="2:7" x14ac:dyDescent="0.25">
      <c r="B40" s="36" t="s">
        <v>162</v>
      </c>
      <c r="C40" s="32"/>
      <c r="D40" s="22">
        <v>1911</v>
      </c>
      <c r="E40" s="36" t="s">
        <v>8</v>
      </c>
    </row>
    <row r="41" spans="2:7" x14ac:dyDescent="0.25">
      <c r="B41" s="36" t="s">
        <v>96</v>
      </c>
      <c r="C41" s="32"/>
      <c r="D41" s="22">
        <v>-18507</v>
      </c>
      <c r="E41" s="41">
        <v>-29409</v>
      </c>
    </row>
    <row r="42" spans="2:7" x14ac:dyDescent="0.25">
      <c r="B42" s="36" t="s">
        <v>97</v>
      </c>
      <c r="C42" s="32"/>
      <c r="D42" s="22">
        <v>8759</v>
      </c>
      <c r="E42" s="41">
        <v>26427</v>
      </c>
    </row>
    <row r="43" spans="2:7" ht="15.75" thickBot="1" x14ac:dyDescent="0.3">
      <c r="B43" s="9" t="s">
        <v>98</v>
      </c>
      <c r="C43" s="33"/>
      <c r="D43" s="23">
        <v>-25871</v>
      </c>
      <c r="E43" s="24">
        <v>-32884</v>
      </c>
    </row>
    <row r="44" spans="2:7" ht="15.75" thickBot="1" x14ac:dyDescent="0.3">
      <c r="B44" s="16" t="s">
        <v>163</v>
      </c>
      <c r="C44" s="33"/>
      <c r="D44" s="23">
        <v>116358</v>
      </c>
      <c r="E44" s="24">
        <v>139887</v>
      </c>
      <c r="F44" s="64">
        <f>SUM(D32:D43)-D44</f>
        <v>0</v>
      </c>
      <c r="G44" s="64">
        <f>SUM(E32:E43)-E44</f>
        <v>0</v>
      </c>
    </row>
    <row r="45" spans="2:7" x14ac:dyDescent="0.25">
      <c r="B45" s="5" t="s">
        <v>3</v>
      </c>
      <c r="C45" s="32"/>
      <c r="D45" s="5"/>
      <c r="E45" s="36"/>
    </row>
    <row r="46" spans="2:7" x14ac:dyDescent="0.25">
      <c r="B46" s="5" t="s">
        <v>99</v>
      </c>
      <c r="C46" s="32"/>
      <c r="D46" s="5"/>
      <c r="E46" s="36"/>
    </row>
    <row r="47" spans="2:7" x14ac:dyDescent="0.25">
      <c r="B47" s="36" t="s">
        <v>164</v>
      </c>
      <c r="C47" s="32"/>
      <c r="D47" s="22">
        <v>15935</v>
      </c>
      <c r="E47" s="41">
        <v>38579</v>
      </c>
    </row>
    <row r="48" spans="2:7" ht="36" x14ac:dyDescent="0.25">
      <c r="B48" s="36" t="s">
        <v>165</v>
      </c>
      <c r="C48" s="32"/>
      <c r="D48" s="22">
        <v>-81632</v>
      </c>
      <c r="E48" s="41">
        <v>-126789</v>
      </c>
    </row>
    <row r="49" spans="2:7" ht="48" x14ac:dyDescent="0.25">
      <c r="B49" s="36" t="s">
        <v>166</v>
      </c>
      <c r="C49" s="32"/>
      <c r="D49" s="22">
        <v>27508</v>
      </c>
      <c r="E49" s="41">
        <v>6027</v>
      </c>
    </row>
    <row r="50" spans="2:7" ht="24" x14ac:dyDescent="0.25">
      <c r="B50" s="36" t="s">
        <v>167</v>
      </c>
      <c r="C50" s="32"/>
      <c r="D50" s="22">
        <v>-1716</v>
      </c>
      <c r="E50" s="36" t="s">
        <v>8</v>
      </c>
    </row>
    <row r="51" spans="2:7" x14ac:dyDescent="0.25">
      <c r="B51" s="28" t="s">
        <v>100</v>
      </c>
      <c r="C51" s="32"/>
      <c r="D51" s="22">
        <v>-6639</v>
      </c>
      <c r="E51" s="41">
        <v>-14441</v>
      </c>
    </row>
    <row r="52" spans="2:7" x14ac:dyDescent="0.25">
      <c r="B52" s="28" t="s">
        <v>101</v>
      </c>
      <c r="C52" s="32"/>
      <c r="D52" s="5">
        <v>-305</v>
      </c>
      <c r="E52" s="36">
        <v>-820</v>
      </c>
    </row>
    <row r="53" spans="2:7" x14ac:dyDescent="0.25">
      <c r="B53" s="28" t="s">
        <v>168</v>
      </c>
      <c r="C53" s="32"/>
      <c r="D53" s="5">
        <v>9</v>
      </c>
      <c r="E53" s="36" t="s">
        <v>8</v>
      </c>
    </row>
    <row r="54" spans="2:7" ht="24" x14ac:dyDescent="0.25">
      <c r="B54" s="28" t="s">
        <v>102</v>
      </c>
      <c r="C54" s="32"/>
      <c r="D54" s="5" t="s">
        <v>8</v>
      </c>
      <c r="E54" s="41">
        <v>4844</v>
      </c>
    </row>
    <row r="55" spans="2:7" ht="24.75" thickBot="1" x14ac:dyDescent="0.3">
      <c r="B55" s="36" t="s">
        <v>169</v>
      </c>
      <c r="C55" s="32"/>
      <c r="D55" s="5" t="s">
        <v>8</v>
      </c>
      <c r="E55" s="41">
        <v>8699</v>
      </c>
    </row>
    <row r="56" spans="2:7" ht="24.75" thickBot="1" x14ac:dyDescent="0.3">
      <c r="B56" s="6" t="s">
        <v>103</v>
      </c>
      <c r="C56" s="7"/>
      <c r="D56" s="55">
        <v>-46840</v>
      </c>
      <c r="E56" s="56">
        <v>-83901</v>
      </c>
      <c r="F56" s="64">
        <f>SUM(D47:D55)-D56</f>
        <v>0</v>
      </c>
      <c r="G56" s="64">
        <f>SUM(E47:E55)-E56</f>
        <v>0</v>
      </c>
    </row>
    <row r="57" spans="2:7" x14ac:dyDescent="0.25">
      <c r="B57" s="5" t="s">
        <v>3</v>
      </c>
      <c r="C57" s="32"/>
      <c r="D57" s="5"/>
      <c r="E57" s="36"/>
    </row>
    <row r="58" spans="2:7" x14ac:dyDescent="0.25">
      <c r="B58" s="5" t="s">
        <v>104</v>
      </c>
      <c r="C58" s="32"/>
      <c r="D58" s="5"/>
      <c r="E58" s="36"/>
    </row>
    <row r="59" spans="2:7" x14ac:dyDescent="0.25">
      <c r="B59" s="36" t="s">
        <v>105</v>
      </c>
      <c r="C59" s="35">
        <v>19</v>
      </c>
      <c r="D59" s="22">
        <v>121201</v>
      </c>
      <c r="E59" s="41">
        <v>100461</v>
      </c>
    </row>
    <row r="60" spans="2:7" x14ac:dyDescent="0.25">
      <c r="B60" s="36" t="s">
        <v>106</v>
      </c>
      <c r="C60" s="35">
        <v>19</v>
      </c>
      <c r="D60" s="22">
        <v>-162757</v>
      </c>
      <c r="E60" s="41">
        <v>-120514</v>
      </c>
    </row>
    <row r="61" spans="2:7" x14ac:dyDescent="0.25">
      <c r="B61" s="36" t="s">
        <v>107</v>
      </c>
      <c r="C61" s="32"/>
      <c r="D61" s="5" t="s">
        <v>8</v>
      </c>
      <c r="E61" s="36">
        <v>-212</v>
      </c>
    </row>
    <row r="62" spans="2:7" x14ac:dyDescent="0.25">
      <c r="B62" s="36" t="s">
        <v>108</v>
      </c>
      <c r="C62" s="32"/>
      <c r="D62" s="5">
        <v>-600</v>
      </c>
      <c r="E62" s="36" t="s">
        <v>8</v>
      </c>
    </row>
    <row r="63" spans="2:7" ht="15.75" thickBot="1" x14ac:dyDescent="0.3">
      <c r="B63" s="9" t="s">
        <v>109</v>
      </c>
      <c r="C63" s="33"/>
      <c r="D63" s="23">
        <v>-5507</v>
      </c>
      <c r="E63" s="24">
        <v>-4568</v>
      </c>
    </row>
    <row r="64" spans="2:7" ht="24.75" thickBot="1" x14ac:dyDescent="0.3">
      <c r="B64" s="5" t="s">
        <v>110</v>
      </c>
      <c r="C64" s="32"/>
      <c r="D64" s="22">
        <v>-47663</v>
      </c>
      <c r="E64" s="41">
        <v>-24833</v>
      </c>
      <c r="F64" s="64">
        <f>SUM(D59:D63)-D64</f>
        <v>0</v>
      </c>
      <c r="G64" s="64">
        <f>SUM(E59:E63)-E64</f>
        <v>0</v>
      </c>
    </row>
    <row r="65" spans="2:7" x14ac:dyDescent="0.25">
      <c r="B65" s="17" t="s">
        <v>3</v>
      </c>
      <c r="C65" s="27"/>
      <c r="D65" s="17"/>
      <c r="E65" s="42"/>
    </row>
    <row r="66" spans="2:7" ht="24" x14ac:dyDescent="0.25">
      <c r="B66" s="36" t="s">
        <v>170</v>
      </c>
      <c r="C66" s="32"/>
      <c r="D66" s="22">
        <v>6536</v>
      </c>
      <c r="E66" s="41">
        <v>133688</v>
      </c>
    </row>
    <row r="67" spans="2:7" ht="24.75" thickBot="1" x14ac:dyDescent="0.3">
      <c r="B67" s="9" t="s">
        <v>171</v>
      </c>
      <c r="C67" s="33"/>
      <c r="D67" s="16">
        <v>1</v>
      </c>
      <c r="E67" s="9">
        <v>335</v>
      </c>
    </row>
    <row r="68" spans="2:7" ht="24" x14ac:dyDescent="0.25">
      <c r="B68" s="5" t="s">
        <v>111</v>
      </c>
      <c r="C68" s="32"/>
      <c r="D68" s="22">
        <v>28392</v>
      </c>
      <c r="E68" s="41">
        <v>165176</v>
      </c>
      <c r="F68" s="64">
        <f>SUM(D64:D67,D56,D44)-D68</f>
        <v>0</v>
      </c>
      <c r="G68" s="64">
        <f>SUM(E64:E67,E56,E44)-E68</f>
        <v>0</v>
      </c>
    </row>
    <row r="69" spans="2:7" x14ac:dyDescent="0.25">
      <c r="B69" s="5" t="s">
        <v>3</v>
      </c>
      <c r="C69" s="32"/>
      <c r="D69" s="5"/>
      <c r="E69" s="36"/>
    </row>
    <row r="70" spans="2:7" ht="24.75" thickBot="1" x14ac:dyDescent="0.3">
      <c r="B70" s="36" t="s">
        <v>172</v>
      </c>
      <c r="C70" s="32"/>
      <c r="D70" s="22">
        <v>1145864</v>
      </c>
      <c r="E70" s="41">
        <v>1064452</v>
      </c>
    </row>
    <row r="71" spans="2:7" ht="24.75" thickBot="1" x14ac:dyDescent="0.3">
      <c r="B71" s="18" t="s">
        <v>112</v>
      </c>
      <c r="C71" s="29"/>
      <c r="D71" s="31">
        <v>1174256</v>
      </c>
      <c r="E71" s="30">
        <v>1229628</v>
      </c>
      <c r="F71" s="64">
        <f>SUM(D68:D70)-D71</f>
        <v>0</v>
      </c>
      <c r="G71" s="64">
        <f>SUM(E68:E70)-E71</f>
        <v>0</v>
      </c>
    </row>
    <row r="72" spans="2:7" ht="15.75" thickTop="1" x14ac:dyDescent="0.25"/>
  </sheetData>
  <mergeCells count="5">
    <mergeCell ref="D4:E4"/>
    <mergeCell ref="B5:B6"/>
    <mergeCell ref="C5:C6"/>
    <mergeCell ref="B36:B37"/>
    <mergeCell ref="C36:C37"/>
  </mergeCells>
  <pageMargins left="0.7" right="0.7" top="0.75" bottom="0.75" header="0.3" footer="0.3"/>
  <customProperties>
    <customPr name="EpmWorksheetKeyString_GU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0"/>
  <sheetViews>
    <sheetView zoomScale="80" zoomScaleNormal="80" workbookViewId="0">
      <selection activeCell="J43" sqref="J43"/>
    </sheetView>
  </sheetViews>
  <sheetFormatPr defaultRowHeight="15" x14ac:dyDescent="0.25"/>
  <cols>
    <col min="2" max="2" width="52.140625" customWidth="1"/>
    <col min="3" max="3" width="12.5703125" customWidth="1"/>
    <col min="4" max="4" width="12.7109375" customWidth="1"/>
    <col min="5" max="5" width="12.85546875" customWidth="1"/>
    <col min="6" max="6" width="13" customWidth="1"/>
    <col min="7" max="7" width="12.85546875" customWidth="1"/>
    <col min="8" max="8" width="13.140625" customWidth="1"/>
    <col min="9" max="10" width="20.42578125" customWidth="1"/>
    <col min="11" max="12" width="9.140625" style="64"/>
  </cols>
  <sheetData>
    <row r="1" spans="2:12" ht="20.25" x14ac:dyDescent="0.25">
      <c r="B1" s="20" t="s">
        <v>173</v>
      </c>
    </row>
    <row r="4" spans="2:12" ht="16.5" customHeight="1" thickBot="1" x14ac:dyDescent="0.3">
      <c r="B4" s="34"/>
      <c r="C4" s="58" t="s">
        <v>113</v>
      </c>
      <c r="D4" s="58"/>
      <c r="E4" s="58"/>
      <c r="F4" s="58"/>
      <c r="G4" s="58"/>
      <c r="H4" s="58"/>
      <c r="I4" s="50"/>
      <c r="J4" s="50"/>
    </row>
    <row r="5" spans="2:12" x14ac:dyDescent="0.25">
      <c r="B5" s="43" t="s">
        <v>0</v>
      </c>
      <c r="C5" s="3" t="s">
        <v>114</v>
      </c>
      <c r="D5" s="3" t="s">
        <v>116</v>
      </c>
      <c r="E5" s="3" t="s">
        <v>118</v>
      </c>
      <c r="F5" s="3" t="s">
        <v>120</v>
      </c>
      <c r="G5" s="3" t="s">
        <v>123</v>
      </c>
      <c r="H5" s="75" t="s">
        <v>125</v>
      </c>
      <c r="I5" s="78" t="s">
        <v>66</v>
      </c>
      <c r="J5" s="78" t="s">
        <v>125</v>
      </c>
    </row>
    <row r="6" spans="2:12" x14ac:dyDescent="0.25">
      <c r="B6" s="43"/>
      <c r="C6" s="2" t="s">
        <v>115</v>
      </c>
      <c r="D6" s="2" t="s">
        <v>117</v>
      </c>
      <c r="E6" s="2" t="s">
        <v>119</v>
      </c>
      <c r="F6" s="2" t="s">
        <v>121</v>
      </c>
      <c r="G6" s="2" t="s">
        <v>124</v>
      </c>
      <c r="H6" s="76"/>
      <c r="I6" s="78"/>
      <c r="J6" s="78"/>
    </row>
    <row r="7" spans="2:12" ht="15.75" thickBot="1" x14ac:dyDescent="0.3">
      <c r="B7" s="44"/>
      <c r="C7" s="1"/>
      <c r="D7" s="4" t="s">
        <v>115</v>
      </c>
      <c r="E7" s="1"/>
      <c r="F7" s="4" t="s">
        <v>122</v>
      </c>
      <c r="G7" s="1"/>
      <c r="H7" s="77"/>
      <c r="I7" s="77"/>
      <c r="J7" s="77"/>
    </row>
    <row r="8" spans="2:12" x14ac:dyDescent="0.25">
      <c r="B8" s="34" t="s">
        <v>3</v>
      </c>
      <c r="C8" s="36"/>
      <c r="D8" s="36"/>
      <c r="E8" s="36"/>
      <c r="F8" s="36"/>
      <c r="G8" s="36"/>
      <c r="H8" s="36"/>
      <c r="I8" s="36"/>
      <c r="J8" s="36"/>
    </row>
    <row r="9" spans="2:12" ht="15.75" thickBot="1" x14ac:dyDescent="0.3">
      <c r="B9" s="16" t="s">
        <v>129</v>
      </c>
      <c r="C9" s="24">
        <v>916541</v>
      </c>
      <c r="D9" s="24">
        <v>40794</v>
      </c>
      <c r="E9" s="9">
        <v>83</v>
      </c>
      <c r="F9" s="24">
        <v>1731747</v>
      </c>
      <c r="G9" s="24">
        <v>5469236</v>
      </c>
      <c r="H9" s="24">
        <v>8158401</v>
      </c>
      <c r="I9" s="24">
        <v>38255</v>
      </c>
      <c r="J9" s="24">
        <v>8196656</v>
      </c>
      <c r="K9" s="64">
        <f>SUM(C9:G9)-H9</f>
        <v>0</v>
      </c>
      <c r="L9" s="64">
        <f>SUM(H9:I9)-J9</f>
        <v>0</v>
      </c>
    </row>
    <row r="10" spans="2:12" x14ac:dyDescent="0.25">
      <c r="B10" s="36"/>
      <c r="C10" s="42"/>
      <c r="D10" s="42"/>
      <c r="E10" s="42"/>
      <c r="F10" s="42"/>
      <c r="G10" s="40"/>
      <c r="H10" s="40"/>
      <c r="I10" s="40"/>
      <c r="J10" s="40"/>
      <c r="K10" s="64">
        <f t="shared" ref="K10:K20" si="0">SUM(C10:G10)-H10</f>
        <v>0</v>
      </c>
      <c r="L10" s="64">
        <f t="shared" ref="L10:L20" si="1">SUM(H10:I10)-J10</f>
        <v>0</v>
      </c>
    </row>
    <row r="11" spans="2:12" x14ac:dyDescent="0.25">
      <c r="B11" s="36" t="s">
        <v>126</v>
      </c>
      <c r="C11" s="36"/>
      <c r="D11" s="36"/>
      <c r="E11" s="36"/>
      <c r="F11" s="36"/>
      <c r="G11" s="41">
        <v>86267</v>
      </c>
      <c r="H11" s="41">
        <v>86267</v>
      </c>
      <c r="I11" s="41">
        <v>-16753</v>
      </c>
      <c r="J11" s="41">
        <v>69514</v>
      </c>
      <c r="K11" s="64">
        <f t="shared" si="0"/>
        <v>0</v>
      </c>
      <c r="L11" s="64">
        <f t="shared" si="1"/>
        <v>0</v>
      </c>
    </row>
    <row r="12" spans="2:12" ht="15.75" thickBot="1" x14ac:dyDescent="0.3">
      <c r="B12" s="9" t="s">
        <v>174</v>
      </c>
      <c r="C12" s="9"/>
      <c r="D12" s="9"/>
      <c r="E12" s="9"/>
      <c r="F12" s="24">
        <v>641630</v>
      </c>
      <c r="G12" s="9" t="s">
        <v>8</v>
      </c>
      <c r="H12" s="24">
        <v>641630</v>
      </c>
      <c r="I12" s="9">
        <v>-20</v>
      </c>
      <c r="J12" s="24">
        <v>641610</v>
      </c>
      <c r="K12" s="64">
        <f t="shared" si="0"/>
        <v>0</v>
      </c>
      <c r="L12" s="64">
        <f t="shared" si="1"/>
        <v>0</v>
      </c>
    </row>
    <row r="13" spans="2:12" ht="15.75" thickBot="1" x14ac:dyDescent="0.3">
      <c r="B13" s="16" t="s">
        <v>127</v>
      </c>
      <c r="C13" s="9"/>
      <c r="D13" s="9"/>
      <c r="E13" s="9"/>
      <c r="F13" s="24">
        <v>641630</v>
      </c>
      <c r="G13" s="24">
        <v>86267</v>
      </c>
      <c r="H13" s="24">
        <v>727897</v>
      </c>
      <c r="I13" s="24">
        <v>-16773</v>
      </c>
      <c r="J13" s="24">
        <v>711124</v>
      </c>
      <c r="K13" s="64">
        <f t="shared" si="0"/>
        <v>0</v>
      </c>
      <c r="L13" s="64">
        <f t="shared" si="1"/>
        <v>0</v>
      </c>
    </row>
    <row r="14" spans="2:12" x14ac:dyDescent="0.25">
      <c r="B14" s="36" t="s">
        <v>3</v>
      </c>
      <c r="C14" s="36"/>
      <c r="D14" s="36"/>
      <c r="E14" s="36"/>
      <c r="F14" s="36"/>
      <c r="G14" s="36"/>
      <c r="H14" s="36"/>
      <c r="I14" s="36"/>
      <c r="J14" s="36"/>
      <c r="K14" s="64">
        <f t="shared" si="0"/>
        <v>0</v>
      </c>
      <c r="L14" s="64">
        <f t="shared" si="1"/>
        <v>0</v>
      </c>
    </row>
    <row r="15" spans="2:12" ht="36" x14ac:dyDescent="0.25">
      <c r="B15" s="36" t="s">
        <v>175</v>
      </c>
      <c r="C15" s="36" t="s">
        <v>8</v>
      </c>
      <c r="D15" s="41">
        <v>-10971</v>
      </c>
      <c r="E15" s="36" t="s">
        <v>8</v>
      </c>
      <c r="F15" s="36" t="s">
        <v>8</v>
      </c>
      <c r="G15" s="41">
        <v>10971</v>
      </c>
      <c r="H15" s="72">
        <v>0</v>
      </c>
      <c r="I15" s="72">
        <v>0</v>
      </c>
      <c r="J15" s="72">
        <v>0</v>
      </c>
      <c r="K15" s="64">
        <f t="shared" si="0"/>
        <v>0</v>
      </c>
      <c r="L15" s="64">
        <f t="shared" si="1"/>
        <v>0</v>
      </c>
    </row>
    <row r="16" spans="2:12" ht="24" x14ac:dyDescent="0.25">
      <c r="B16" s="36" t="s">
        <v>131</v>
      </c>
      <c r="C16" s="36" t="s">
        <v>8</v>
      </c>
      <c r="D16" s="41">
        <v>-9629</v>
      </c>
      <c r="E16" s="36" t="s">
        <v>8</v>
      </c>
      <c r="F16" s="36" t="s">
        <v>8</v>
      </c>
      <c r="G16" s="36">
        <v>626</v>
      </c>
      <c r="H16" s="41">
        <v>-9003</v>
      </c>
      <c r="I16" s="36" t="s">
        <v>8</v>
      </c>
      <c r="J16" s="41">
        <v>-9003</v>
      </c>
      <c r="K16" s="64">
        <f t="shared" si="0"/>
        <v>0</v>
      </c>
      <c r="L16" s="64">
        <f t="shared" si="1"/>
        <v>0</v>
      </c>
    </row>
    <row r="17" spans="2:12" x14ac:dyDescent="0.25">
      <c r="B17" s="36" t="s">
        <v>132</v>
      </c>
      <c r="C17" s="36" t="s">
        <v>8</v>
      </c>
      <c r="D17" s="36" t="s">
        <v>8</v>
      </c>
      <c r="E17" s="36" t="s">
        <v>8</v>
      </c>
      <c r="F17" s="36" t="s">
        <v>8</v>
      </c>
      <c r="G17" s="36">
        <v>846</v>
      </c>
      <c r="H17" s="36">
        <v>846</v>
      </c>
      <c r="I17" s="36" t="s">
        <v>8</v>
      </c>
      <c r="J17" s="36">
        <v>846</v>
      </c>
      <c r="K17" s="64">
        <f t="shared" si="0"/>
        <v>0</v>
      </c>
      <c r="L17" s="64">
        <f t="shared" si="1"/>
        <v>0</v>
      </c>
    </row>
    <row r="18" spans="2:12" x14ac:dyDescent="0.25">
      <c r="B18" s="36" t="s">
        <v>128</v>
      </c>
      <c r="C18" s="36" t="s">
        <v>8</v>
      </c>
      <c r="D18" s="36" t="s">
        <v>8</v>
      </c>
      <c r="E18" s="36" t="s">
        <v>8</v>
      </c>
      <c r="F18" s="36" t="s">
        <v>8</v>
      </c>
      <c r="G18" s="41">
        <v>-3474</v>
      </c>
      <c r="H18" s="41">
        <v>-3474</v>
      </c>
      <c r="I18" s="36" t="s">
        <v>8</v>
      </c>
      <c r="J18" s="41">
        <v>-3474</v>
      </c>
      <c r="K18" s="64">
        <f t="shared" si="0"/>
        <v>0</v>
      </c>
      <c r="L18" s="64">
        <f t="shared" si="1"/>
        <v>0</v>
      </c>
    </row>
    <row r="19" spans="2:12" ht="15.75" thickBot="1" x14ac:dyDescent="0.3">
      <c r="B19" s="36" t="s">
        <v>176</v>
      </c>
      <c r="C19" s="36" t="s">
        <v>8</v>
      </c>
      <c r="D19" s="36" t="s">
        <v>8</v>
      </c>
      <c r="E19" s="36" t="s">
        <v>8</v>
      </c>
      <c r="F19" s="36" t="s">
        <v>8</v>
      </c>
      <c r="G19" s="36">
        <v>214</v>
      </c>
      <c r="H19" s="36">
        <v>214</v>
      </c>
      <c r="I19" s="36">
        <v>-3</v>
      </c>
      <c r="J19" s="36">
        <v>211</v>
      </c>
      <c r="K19" s="64">
        <f t="shared" si="0"/>
        <v>0</v>
      </c>
      <c r="L19" s="64">
        <f t="shared" si="1"/>
        <v>0</v>
      </c>
    </row>
    <row r="20" spans="2:12" ht="15.75" thickBot="1" x14ac:dyDescent="0.3">
      <c r="B20" s="18" t="s">
        <v>177</v>
      </c>
      <c r="C20" s="30">
        <v>916541</v>
      </c>
      <c r="D20" s="30">
        <v>20194</v>
      </c>
      <c r="E20" s="19">
        <v>83</v>
      </c>
      <c r="F20" s="30">
        <v>2373377</v>
      </c>
      <c r="G20" s="30">
        <v>5564686</v>
      </c>
      <c r="H20" s="30">
        <v>8874881</v>
      </c>
      <c r="I20" s="30">
        <v>21479</v>
      </c>
      <c r="J20" s="30">
        <v>8896360</v>
      </c>
      <c r="K20" s="64">
        <f t="shared" si="0"/>
        <v>0</v>
      </c>
      <c r="L20" s="64">
        <f t="shared" si="1"/>
        <v>0</v>
      </c>
    </row>
    <row r="21" spans="2:12" ht="15.75" thickTop="1" x14ac:dyDescent="0.25"/>
    <row r="22" spans="2:12" x14ac:dyDescent="0.25">
      <c r="C22" s="64">
        <f t="shared" ref="C22:J22" si="2">SUM(C11:C12)-C13</f>
        <v>0</v>
      </c>
      <c r="D22" s="64">
        <f t="shared" si="2"/>
        <v>0</v>
      </c>
      <c r="E22" s="64">
        <f t="shared" si="2"/>
        <v>0</v>
      </c>
      <c r="F22" s="64">
        <f t="shared" si="2"/>
        <v>0</v>
      </c>
      <c r="G22" s="64">
        <f t="shared" si="2"/>
        <v>0</v>
      </c>
      <c r="H22" s="64">
        <f t="shared" si="2"/>
        <v>0</v>
      </c>
      <c r="I22" s="64">
        <f t="shared" si="2"/>
        <v>0</v>
      </c>
      <c r="J22" s="64">
        <f>SUM(J11:J12)-J13</f>
        <v>0</v>
      </c>
    </row>
    <row r="23" spans="2:12" x14ac:dyDescent="0.25">
      <c r="C23" s="67">
        <f t="shared" ref="C23:J23" si="3">SUM(C9,C13,C15:C19)-C20</f>
        <v>0</v>
      </c>
      <c r="D23" s="67">
        <f t="shared" si="3"/>
        <v>0</v>
      </c>
      <c r="E23" s="67">
        <f t="shared" si="3"/>
        <v>0</v>
      </c>
      <c r="F23" s="67">
        <f t="shared" si="3"/>
        <v>0</v>
      </c>
      <c r="G23" s="67">
        <f t="shared" si="3"/>
        <v>0</v>
      </c>
      <c r="H23" s="67">
        <f t="shared" si="3"/>
        <v>0</v>
      </c>
      <c r="I23" s="67">
        <f t="shared" si="3"/>
        <v>0</v>
      </c>
      <c r="J23" s="67">
        <f>SUM(J9,J13,J15:J19)-J20</f>
        <v>0</v>
      </c>
    </row>
    <row r="25" spans="2:12" ht="16.5" customHeight="1" thickBot="1" x14ac:dyDescent="0.3">
      <c r="B25" s="34"/>
      <c r="C25" s="46" t="s">
        <v>113</v>
      </c>
      <c r="D25" s="46"/>
      <c r="E25" s="46"/>
      <c r="F25" s="46"/>
      <c r="G25" s="46"/>
      <c r="H25" s="46"/>
      <c r="I25" s="50"/>
      <c r="J25" s="50"/>
    </row>
    <row r="26" spans="2:12" x14ac:dyDescent="0.25">
      <c r="B26" s="43" t="s">
        <v>0</v>
      </c>
      <c r="C26" s="37" t="s">
        <v>114</v>
      </c>
      <c r="D26" s="37" t="s">
        <v>116</v>
      </c>
      <c r="E26" s="37" t="s">
        <v>118</v>
      </c>
      <c r="F26" s="37" t="s">
        <v>120</v>
      </c>
      <c r="G26" s="37" t="s">
        <v>123</v>
      </c>
      <c r="H26" s="51" t="s">
        <v>125</v>
      </c>
      <c r="I26" s="54" t="s">
        <v>66</v>
      </c>
      <c r="J26" s="54" t="s">
        <v>125</v>
      </c>
    </row>
    <row r="27" spans="2:12" x14ac:dyDescent="0.25">
      <c r="B27" s="43"/>
      <c r="C27" s="39" t="s">
        <v>115</v>
      </c>
      <c r="D27" s="39" t="s">
        <v>117</v>
      </c>
      <c r="E27" s="39" t="s">
        <v>119</v>
      </c>
      <c r="F27" s="39" t="s">
        <v>121</v>
      </c>
      <c r="G27" s="39" t="s">
        <v>124</v>
      </c>
      <c r="H27" s="52"/>
      <c r="I27" s="54"/>
      <c r="J27" s="54"/>
    </row>
    <row r="28" spans="2:12" ht="15.75" thickBot="1" x14ac:dyDescent="0.3">
      <c r="B28" s="44"/>
      <c r="C28" s="1"/>
      <c r="D28" s="38" t="s">
        <v>115</v>
      </c>
      <c r="E28" s="1"/>
      <c r="F28" s="38" t="s">
        <v>122</v>
      </c>
      <c r="G28" s="1"/>
      <c r="H28" s="53"/>
      <c r="I28" s="53"/>
      <c r="J28" s="53"/>
    </row>
    <row r="29" spans="2:12" x14ac:dyDescent="0.25">
      <c r="B29" s="34" t="s">
        <v>3</v>
      </c>
      <c r="C29" s="36"/>
      <c r="D29" s="36"/>
      <c r="E29" s="36"/>
      <c r="F29" s="36"/>
      <c r="G29" s="36"/>
      <c r="H29" s="36"/>
      <c r="I29" s="36"/>
      <c r="J29" s="36"/>
    </row>
    <row r="30" spans="2:12" ht="15.75" thickBot="1" x14ac:dyDescent="0.3">
      <c r="B30" s="16" t="s">
        <v>178</v>
      </c>
      <c r="C30" s="79">
        <v>916541</v>
      </c>
      <c r="D30" s="79">
        <v>8981</v>
      </c>
      <c r="E30" s="80">
        <v>58</v>
      </c>
      <c r="F30" s="24">
        <v>2146035</v>
      </c>
      <c r="G30" s="24">
        <v>5636705</v>
      </c>
      <c r="H30" s="24">
        <v>8708320</v>
      </c>
      <c r="I30" s="24">
        <v>-71641</v>
      </c>
      <c r="J30" s="24">
        <v>8636679</v>
      </c>
      <c r="K30" s="64">
        <f t="shared" ref="K30:K37" si="4">SUM(C30:G30)-H30</f>
        <v>0</v>
      </c>
      <c r="L30" s="64">
        <f t="shared" ref="L30:L37" si="5">SUM(H30:I30)-J30</f>
        <v>0</v>
      </c>
    </row>
    <row r="31" spans="2:12" x14ac:dyDescent="0.25">
      <c r="B31" s="36" t="s">
        <v>3</v>
      </c>
      <c r="C31" s="5"/>
      <c r="D31" s="5"/>
      <c r="E31" s="5"/>
      <c r="F31" s="5"/>
      <c r="G31" s="5"/>
      <c r="H31" s="5"/>
      <c r="I31" s="5"/>
      <c r="J31" s="5"/>
      <c r="K31" s="64">
        <f t="shared" si="4"/>
        <v>0</v>
      </c>
      <c r="L31" s="64">
        <f t="shared" si="5"/>
        <v>0</v>
      </c>
    </row>
    <row r="32" spans="2:12" x14ac:dyDescent="0.25">
      <c r="B32" s="36" t="s">
        <v>145</v>
      </c>
      <c r="C32" s="5"/>
      <c r="D32" s="5"/>
      <c r="E32" s="5" t="s">
        <v>8</v>
      </c>
      <c r="F32" s="5" t="s">
        <v>8</v>
      </c>
      <c r="G32" s="22">
        <v>286703</v>
      </c>
      <c r="H32" s="22">
        <v>286703</v>
      </c>
      <c r="I32" s="5">
        <v>-583</v>
      </c>
      <c r="J32" s="22">
        <v>286120</v>
      </c>
      <c r="K32" s="64">
        <f t="shared" si="4"/>
        <v>0</v>
      </c>
      <c r="L32" s="64">
        <f t="shared" si="5"/>
        <v>0</v>
      </c>
    </row>
    <row r="33" spans="2:12" ht="15.75" thickBot="1" x14ac:dyDescent="0.3">
      <c r="B33" s="9" t="s">
        <v>179</v>
      </c>
      <c r="C33" s="16"/>
      <c r="D33" s="16"/>
      <c r="E33" s="23">
        <v>-1238</v>
      </c>
      <c r="F33" s="23">
        <v>41301</v>
      </c>
      <c r="G33" s="16">
        <v>53</v>
      </c>
      <c r="H33" s="23">
        <v>40116</v>
      </c>
      <c r="I33" s="16">
        <v>-12</v>
      </c>
      <c r="J33" s="23">
        <v>40104</v>
      </c>
      <c r="K33" s="64">
        <f t="shared" si="4"/>
        <v>0</v>
      </c>
      <c r="L33" s="64">
        <f t="shared" si="5"/>
        <v>0</v>
      </c>
    </row>
    <row r="34" spans="2:12" ht="15.75" thickBot="1" x14ac:dyDescent="0.3">
      <c r="B34" s="16" t="s">
        <v>130</v>
      </c>
      <c r="C34" s="16"/>
      <c r="D34" s="16"/>
      <c r="E34" s="23">
        <v>-1238</v>
      </c>
      <c r="F34" s="23">
        <v>41301</v>
      </c>
      <c r="G34" s="23">
        <v>286756</v>
      </c>
      <c r="H34" s="23">
        <v>326819</v>
      </c>
      <c r="I34" s="16">
        <v>-595</v>
      </c>
      <c r="J34" s="23">
        <v>326224</v>
      </c>
      <c r="K34" s="64">
        <f t="shared" si="4"/>
        <v>0</v>
      </c>
      <c r="L34" s="64">
        <f t="shared" si="5"/>
        <v>0</v>
      </c>
    </row>
    <row r="35" spans="2:12" x14ac:dyDescent="0.25">
      <c r="B35" s="36" t="s">
        <v>3</v>
      </c>
      <c r="C35" s="5"/>
      <c r="D35" s="5"/>
      <c r="E35" s="5"/>
      <c r="F35" s="5"/>
      <c r="G35" s="5"/>
      <c r="H35" s="5"/>
      <c r="I35" s="5"/>
      <c r="J35" s="5"/>
      <c r="K35" s="64">
        <f t="shared" si="4"/>
        <v>0</v>
      </c>
      <c r="L35" s="64">
        <f t="shared" si="5"/>
        <v>0</v>
      </c>
    </row>
    <row r="36" spans="2:12" ht="15.75" thickBot="1" x14ac:dyDescent="0.3">
      <c r="B36" s="9" t="s">
        <v>128</v>
      </c>
      <c r="C36" s="16" t="s">
        <v>8</v>
      </c>
      <c r="D36" s="16" t="s">
        <v>8</v>
      </c>
      <c r="E36" s="16" t="s">
        <v>8</v>
      </c>
      <c r="F36" s="16" t="s">
        <v>8</v>
      </c>
      <c r="G36" s="16">
        <v>-750</v>
      </c>
      <c r="H36" s="16">
        <v>-750</v>
      </c>
      <c r="I36" s="16" t="s">
        <v>8</v>
      </c>
      <c r="J36" s="16">
        <v>-750</v>
      </c>
      <c r="K36" s="64">
        <f t="shared" si="4"/>
        <v>0</v>
      </c>
      <c r="L36" s="64">
        <f t="shared" si="5"/>
        <v>0</v>
      </c>
    </row>
    <row r="37" spans="2:12" ht="15.75" thickBot="1" x14ac:dyDescent="0.3">
      <c r="B37" s="11" t="s">
        <v>180</v>
      </c>
      <c r="C37" s="25">
        <v>916541</v>
      </c>
      <c r="D37" s="25">
        <v>8981</v>
      </c>
      <c r="E37" s="25">
        <v>-1180</v>
      </c>
      <c r="F37" s="25">
        <v>2187336</v>
      </c>
      <c r="G37" s="25">
        <v>5922711</v>
      </c>
      <c r="H37" s="25">
        <v>9034389</v>
      </c>
      <c r="I37" s="25">
        <v>-72236</v>
      </c>
      <c r="J37" s="25">
        <v>8962153</v>
      </c>
      <c r="K37" s="64">
        <f t="shared" si="4"/>
        <v>0</v>
      </c>
      <c r="L37" s="64">
        <f t="shared" si="5"/>
        <v>0</v>
      </c>
    </row>
    <row r="38" spans="2:12" ht="15.75" thickTop="1" x14ac:dyDescent="0.25"/>
    <row r="39" spans="2:12" x14ac:dyDescent="0.25">
      <c r="C39" s="67">
        <f t="shared" ref="C39:J39" si="6">SUM(C32:C33)-C34</f>
        <v>0</v>
      </c>
      <c r="D39" s="67">
        <f t="shared" si="6"/>
        <v>0</v>
      </c>
      <c r="E39" s="67">
        <f t="shared" si="6"/>
        <v>0</v>
      </c>
      <c r="F39" s="67">
        <f t="shared" si="6"/>
        <v>0</v>
      </c>
      <c r="G39" s="67">
        <f t="shared" si="6"/>
        <v>0</v>
      </c>
      <c r="H39" s="67">
        <f t="shared" si="6"/>
        <v>0</v>
      </c>
      <c r="I39" s="67">
        <f t="shared" si="6"/>
        <v>0</v>
      </c>
      <c r="J39" s="67">
        <f>SUM(J32:J33)-J34</f>
        <v>0</v>
      </c>
    </row>
    <row r="40" spans="2:12" x14ac:dyDescent="0.25">
      <c r="C40" s="67">
        <f t="shared" ref="C40:J40" si="7">SUM(C30,C34,C36)-C37</f>
        <v>0</v>
      </c>
      <c r="D40" s="67">
        <f t="shared" si="7"/>
        <v>0</v>
      </c>
      <c r="E40" s="67">
        <f t="shared" si="7"/>
        <v>0</v>
      </c>
      <c r="F40" s="67">
        <f t="shared" si="7"/>
        <v>0</v>
      </c>
      <c r="G40" s="67">
        <f t="shared" si="7"/>
        <v>0</v>
      </c>
      <c r="H40" s="67">
        <f t="shared" si="7"/>
        <v>0</v>
      </c>
      <c r="I40" s="67">
        <f t="shared" si="7"/>
        <v>0</v>
      </c>
      <c r="J40" s="67">
        <f>SUM(J30,J34,J36)-J37</f>
        <v>0</v>
      </c>
    </row>
  </sheetData>
  <mergeCells count="12">
    <mergeCell ref="B26:B28"/>
    <mergeCell ref="H26:H28"/>
    <mergeCell ref="I26:I28"/>
    <mergeCell ref="J26:J28"/>
    <mergeCell ref="C4:H4"/>
    <mergeCell ref="I4:J4"/>
    <mergeCell ref="B5:B7"/>
    <mergeCell ref="H5:H7"/>
    <mergeCell ref="I5:I7"/>
    <mergeCell ref="J5:J7"/>
    <mergeCell ref="C25:H25"/>
    <mergeCell ref="I25:J25"/>
  </mergeCells>
  <pageMargins left="0.7" right="0.7" top="0.75" bottom="0.75" header="0.3" footer="0.3"/>
  <customProperties>
    <customPr name="EpmWorksheetKeyString_GU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 ФИНАНСОВОМ ПОЛОЖЕНИИ</vt:lpstr>
      <vt:lpstr>О СОВОКУПНОМ ДОХОДЕ </vt:lpstr>
      <vt:lpstr>О ДВИЖЕНИИ ДЕНЕЖНЫХ СРЕДСТВ</vt:lpstr>
      <vt:lpstr>ОБ ИЗМЕНЕНИЯХ В КАПИТАЛЕ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Спатаева Айман Маратовна</dc:creator>
  <cp:lastModifiedBy>Ольшевский Александр Владимирович</cp:lastModifiedBy>
  <dcterms:created xsi:type="dcterms:W3CDTF">2020-08-27T05:25:52Z</dcterms:created>
  <dcterms:modified xsi:type="dcterms:W3CDTF">2021-05-20T10:45:55Z</dcterms:modified>
</cp:coreProperties>
</file>