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-30" windowWidth="9375" windowHeight="11760"/>
  </bookViews>
  <sheets>
    <sheet name="Ф1" sheetId="1" r:id="rId1"/>
    <sheet name="Ф2" sheetId="3" r:id="rId2"/>
    <sheet name="Ф3" sheetId="5" r:id="rId3"/>
    <sheet name="Ф4" sheetId="6" r:id="rId4"/>
    <sheet name="Расчет балан ст-ти" sheetId="2" state="hidden" r:id="rId5"/>
  </sheets>
  <definedNames>
    <definedName name="_xlnm.Print_Titles" localSheetId="0">Ф1!#REF!</definedName>
    <definedName name="_xlnm.Print_Area" localSheetId="0">Ф1!$A$2:$E$68</definedName>
    <definedName name="_xlnm.Print_Area" localSheetId="1">Ф2!$A$2:$F$51</definedName>
    <definedName name="_xlnm.Print_Area" localSheetId="2">Ф3!$A$1:$E$65</definedName>
    <definedName name="_xlnm.Print_Area" localSheetId="3">Ф4!$A$1:$G$44</definedName>
  </definedNames>
  <calcPr calcId="124519"/>
</workbook>
</file>

<file path=xl/calcChain.xml><?xml version="1.0" encoding="utf-8"?>
<calcChain xmlns="http://schemas.openxmlformats.org/spreadsheetml/2006/main">
  <c r="A3" i="2"/>
  <c r="D30" i="6"/>
  <c r="G29" l="1"/>
  <c r="G32"/>
  <c r="D26" l="1"/>
  <c r="D33" s="1"/>
  <c r="F26"/>
  <c r="E49" i="5" l="1"/>
  <c r="E44"/>
  <c r="E35"/>
  <c r="E28"/>
  <c r="E19"/>
  <c r="E14"/>
  <c r="D58" i="1"/>
  <c r="E43"/>
  <c r="D43"/>
  <c r="E54" i="5" l="1"/>
  <c r="E26"/>
  <c r="D56"/>
  <c r="E23" i="3" l="1"/>
  <c r="E15" i="6"/>
  <c r="G15" s="1"/>
  <c r="E17"/>
  <c r="G17" s="1"/>
  <c r="G21"/>
  <c r="C20"/>
  <c r="E19"/>
  <c r="G19" s="1"/>
  <c r="F18"/>
  <c r="F20" s="1"/>
  <c r="E22"/>
  <c r="G22" s="1"/>
  <c r="E25"/>
  <c r="G25" s="1"/>
  <c r="E27"/>
  <c r="G27" s="1"/>
  <c r="E28"/>
  <c r="G28" s="1"/>
  <c r="G31"/>
  <c r="F30"/>
  <c r="F33" s="1"/>
  <c r="F16" s="1"/>
  <c r="F14" s="1"/>
  <c r="C30"/>
  <c r="C7" i="2"/>
  <c r="D7"/>
  <c r="E58" i="1"/>
  <c r="D49" i="5"/>
  <c r="D44"/>
  <c r="D35"/>
  <c r="E42"/>
  <c r="E55" s="1"/>
  <c r="E57" s="1"/>
  <c r="D28"/>
  <c r="D19"/>
  <c r="D14"/>
  <c r="F37" i="3"/>
  <c r="E37"/>
  <c r="F23"/>
  <c r="F15"/>
  <c r="F20" s="1"/>
  <c r="E15"/>
  <c r="E20" s="1"/>
  <c r="D21" i="1"/>
  <c r="E50"/>
  <c r="E33"/>
  <c r="E21"/>
  <c r="D33"/>
  <c r="D50"/>
  <c r="E24" i="3" l="1"/>
  <c r="E26" s="1"/>
  <c r="E30" s="1"/>
  <c r="F23" i="6"/>
  <c r="D16"/>
  <c r="D54" i="5"/>
  <c r="D42"/>
  <c r="D26"/>
  <c r="E30" i="6"/>
  <c r="G30" s="1"/>
  <c r="F24" i="3"/>
  <c r="F26" s="1"/>
  <c r="C8" i="2"/>
  <c r="D8"/>
  <c r="D59" i="1"/>
  <c r="E59"/>
  <c r="E34"/>
  <c r="D6" i="2" s="1"/>
  <c r="D34" i="1"/>
  <c r="C6" i="2" s="1"/>
  <c r="C10" l="1"/>
  <c r="E61" i="1"/>
  <c r="D61"/>
  <c r="D14" i="6"/>
  <c r="E32" i="3"/>
  <c r="F32"/>
  <c r="D14" i="2" s="1"/>
  <c r="D16" s="1"/>
  <c r="F39" i="3" s="1"/>
  <c r="F30"/>
  <c r="D55" i="5"/>
  <c r="D57" s="1"/>
  <c r="D10" i="2"/>
  <c r="D11" s="1"/>
  <c r="E60" i="1" s="1"/>
  <c r="C11" i="2" l="1"/>
  <c r="D60" i="1" s="1"/>
  <c r="E36" i="3"/>
  <c r="E38" s="1"/>
  <c r="C14" i="2"/>
  <c r="F36" i="3"/>
  <c r="F38" s="1"/>
  <c r="F34"/>
  <c r="D18" i="6"/>
  <c r="E18" s="1"/>
  <c r="G18" s="1"/>
  <c r="E34" i="3"/>
  <c r="E39" l="1"/>
  <c r="C16" i="2"/>
  <c r="D20" i="6"/>
  <c r="D23" s="1"/>
  <c r="E20" l="1"/>
  <c r="G20" s="1"/>
  <c r="E24" l="1"/>
  <c r="C26"/>
  <c r="C33"/>
  <c r="C16" s="1"/>
  <c r="G24" l="1"/>
  <c r="G26" s="1"/>
  <c r="E26"/>
  <c r="E33" s="1"/>
  <c r="C23"/>
  <c r="C14"/>
  <c r="E14" s="1"/>
  <c r="G14" s="1"/>
  <c r="G33" l="1"/>
  <c r="E16"/>
  <c r="E23" s="1"/>
  <c r="G16" l="1"/>
  <c r="G23" s="1"/>
  <c r="I23" s="1"/>
  <c r="I33"/>
</calcChain>
</file>

<file path=xl/sharedStrings.xml><?xml version="1.0" encoding="utf-8"?>
<sst xmlns="http://schemas.openxmlformats.org/spreadsheetml/2006/main" count="343" uniqueCount="238">
  <si>
    <t>АКТИВЫ</t>
  </si>
  <si>
    <t>010</t>
  </si>
  <si>
    <t>011</t>
  </si>
  <si>
    <t>020</t>
  </si>
  <si>
    <t>030</t>
  </si>
  <si>
    <t>031</t>
  </si>
  <si>
    <t>040</t>
  </si>
  <si>
    <t>041</t>
  </si>
  <si>
    <t>042</t>
  </si>
  <si>
    <t>043</t>
  </si>
  <si>
    <t>044</t>
  </si>
  <si>
    <t>050</t>
  </si>
  <si>
    <t>200</t>
  </si>
  <si>
    <t>IV. ДОЛГОСРОЧНЫЕ ОБЯЗАТЕЛЬСТВА</t>
  </si>
  <si>
    <t>300</t>
  </si>
  <si>
    <t>100</t>
  </si>
  <si>
    <t>012</t>
  </si>
  <si>
    <t>013</t>
  </si>
  <si>
    <t>014</t>
  </si>
  <si>
    <t>015</t>
  </si>
  <si>
    <t>016</t>
  </si>
  <si>
    <t>021</t>
  </si>
  <si>
    <t>022</t>
  </si>
  <si>
    <t>023</t>
  </si>
  <si>
    <t>024</t>
  </si>
  <si>
    <t>025</t>
  </si>
  <si>
    <t>026</t>
  </si>
  <si>
    <t>051</t>
  </si>
  <si>
    <t>052</t>
  </si>
  <si>
    <t>053</t>
  </si>
  <si>
    <t>054</t>
  </si>
  <si>
    <t>055</t>
  </si>
  <si>
    <t>I. КРАТКОСРОЧНЫЕ АКТИВЫ</t>
  </si>
  <si>
    <t>Денежные средства и их эквиваленты</t>
  </si>
  <si>
    <t>Краткосрочные финансовые инвестиции</t>
  </si>
  <si>
    <t>Запасы</t>
  </si>
  <si>
    <t>Текущие налоговые активы</t>
  </si>
  <si>
    <t>Прочие краткосрочные активы</t>
  </si>
  <si>
    <t>Итого краткосрочных активов</t>
  </si>
  <si>
    <t>Долгосрочные финансовые инвестиции</t>
  </si>
  <si>
    <t>Инвестиции, учитываемые методом долевого участия</t>
  </si>
  <si>
    <t>Инвестиционная недвижимость</t>
  </si>
  <si>
    <t>Основные средства</t>
  </si>
  <si>
    <t>Биологические активы</t>
  </si>
  <si>
    <t>Нематериальные активы</t>
  </si>
  <si>
    <t>027</t>
  </si>
  <si>
    <t>Отложенные налоговые активы</t>
  </si>
  <si>
    <t>028</t>
  </si>
  <si>
    <t>Прочие долгосрочные активы</t>
  </si>
  <si>
    <t>029</t>
  </si>
  <si>
    <t xml:space="preserve">Итого долгосрочных активов </t>
  </si>
  <si>
    <t>ПАССИВЫ</t>
  </si>
  <si>
    <t>Краткосрочные финансовые обязательства</t>
  </si>
  <si>
    <t>032</t>
  </si>
  <si>
    <t>Обязательства по другим обязательным и добровольным платежам</t>
  </si>
  <si>
    <t>033</t>
  </si>
  <si>
    <t>034</t>
  </si>
  <si>
    <t>Краткосрочные оценочные обязательства</t>
  </si>
  <si>
    <t>035</t>
  </si>
  <si>
    <t>Прочие краткосрочные обязательства</t>
  </si>
  <si>
    <t>Итого краткосрочных обязательств</t>
  </si>
  <si>
    <t>Долгосрочные финансовые обязательства</t>
  </si>
  <si>
    <t>Долгосрочная кредиторская задолженность</t>
  </si>
  <si>
    <t>Долгосрочные оценочные обязательства</t>
  </si>
  <si>
    <t>Отложенные налоговые обязательства</t>
  </si>
  <si>
    <t>Прочие долгосрочные обязательства</t>
  </si>
  <si>
    <t xml:space="preserve">Итого долгосрочных обязательств </t>
  </si>
  <si>
    <t>III. КРАТКОСРОЧНЫЕ ОБЯЗАТЕЛЬСТВА</t>
  </si>
  <si>
    <t>Выпущенный капитал</t>
  </si>
  <si>
    <t>Эмиссионный доход</t>
  </si>
  <si>
    <t>Выкупленные собственные долевые инструменты</t>
  </si>
  <si>
    <t>Резервы</t>
  </si>
  <si>
    <t xml:space="preserve">Нераспределенный доход (непокрытый убыток) </t>
  </si>
  <si>
    <t>Доля меньшинства</t>
  </si>
  <si>
    <t>Итого капитал</t>
  </si>
  <si>
    <t>V. КАПИТАЛ</t>
  </si>
  <si>
    <t>II. ДОЛГОСРОЧНЫЕ АКТИВЫ</t>
  </si>
  <si>
    <t>Обязательства по налогам</t>
  </si>
  <si>
    <t>тыс. тенге</t>
  </si>
  <si>
    <t>ОТЧЕТ О ФИНАНСОВОМ ПОЛОЖЕНИИ</t>
  </si>
  <si>
    <t>Сельскохозяйственные угодья</t>
  </si>
  <si>
    <t>Активы в отчете о финансовом положении</t>
  </si>
  <si>
    <t>Нематериальные активы в отчете о финансовом положении</t>
  </si>
  <si>
    <t>Краткосрочные и долгосрочные обязательства в отчете о финансовом положении</t>
  </si>
  <si>
    <t xml:space="preserve">Количество простых акций </t>
  </si>
  <si>
    <t>№</t>
  </si>
  <si>
    <t>Чистые активы для простых акций ((стр.1-стр.2)) - стр. 3)</t>
  </si>
  <si>
    <t>Наименование показателей</t>
  </si>
  <si>
    <t>Сумма, тыс. тенге</t>
  </si>
  <si>
    <t>Балансовая стоимость одной простой акции (тенге)</t>
  </si>
  <si>
    <t>ОТЧЕТ О СОВОКУПНОМ ДОХОДЕ</t>
  </si>
  <si>
    <t>НАИМЕНОВАНИЕ ПОКАЗАТЕЛЕЙ</t>
  </si>
  <si>
    <t>За отчетный период</t>
  </si>
  <si>
    <t>За предыдущий период</t>
  </si>
  <si>
    <t>Прочие доходы</t>
  </si>
  <si>
    <t>Административные расходы</t>
  </si>
  <si>
    <t>060</t>
  </si>
  <si>
    <t>Прочие расходы</t>
  </si>
  <si>
    <t>070</t>
  </si>
  <si>
    <t>080</t>
  </si>
  <si>
    <t>090</t>
  </si>
  <si>
    <t>110</t>
  </si>
  <si>
    <t>120</t>
  </si>
  <si>
    <t>130</t>
  </si>
  <si>
    <t>140</t>
  </si>
  <si>
    <t>Курсовые разницы при пересчете показателей зарубежных предприятий из других валют</t>
  </si>
  <si>
    <t>150</t>
  </si>
  <si>
    <t>Прочий совокупный доход за отчетный период, за вычетом подоходного налога</t>
  </si>
  <si>
    <t>160</t>
  </si>
  <si>
    <t>170</t>
  </si>
  <si>
    <t>Прибыль причитающаяся:</t>
  </si>
  <si>
    <t>180</t>
  </si>
  <si>
    <t>190</t>
  </si>
  <si>
    <t xml:space="preserve">Прибыль за отчетный период </t>
  </si>
  <si>
    <t>Базовая прибыль на одну простую акцию (тенге)</t>
  </si>
  <si>
    <t>Чистая прибыль за период</t>
  </si>
  <si>
    <t>Средневзвешенное количество простых акций</t>
  </si>
  <si>
    <t>(прямой метод)</t>
  </si>
  <si>
    <t>I. ДВИЖЕНИЕ ДЕНЕЖНЫХ СРЕДСТВ ОТ ОПЕРАЦИОННОЙ ДЕЯТЕЛЬНОСТИ</t>
  </si>
  <si>
    <t>II. ДВИЖЕНИЕ ДЕНЕЖНЫХ СРЕДСТВ ОТ ИНВЕСТИЦИОННОЙ ДЕЯТЕЛЬНОСТИ</t>
  </si>
  <si>
    <t>045</t>
  </si>
  <si>
    <t>046</t>
  </si>
  <si>
    <t>056</t>
  </si>
  <si>
    <t>III. ДВИЖЕНИЕ ДЕНЕЖНЫХ СРЕДСТВ ОТ ФИНАНСОВОЙ ДЕЯТЕЛЬНОСТИ</t>
  </si>
  <si>
    <t>071</t>
  </si>
  <si>
    <t>072</t>
  </si>
  <si>
    <t>073</t>
  </si>
  <si>
    <t>074</t>
  </si>
  <si>
    <t>081</t>
  </si>
  <si>
    <t>082</t>
  </si>
  <si>
    <t>083</t>
  </si>
  <si>
    <t>084</t>
  </si>
  <si>
    <t>Деньги на начало отчетного периода</t>
  </si>
  <si>
    <t>Деньги на конец отчетного периода</t>
  </si>
  <si>
    <t>ОТЧЕТ ОБ ИЗМЕНЕНИЯХ В СОБСТВЕННОМ КАПИТАЛЕ</t>
  </si>
  <si>
    <t>Изменения в учетной политике</t>
  </si>
  <si>
    <t>Прибыль/убыток за период</t>
  </si>
  <si>
    <t>Курсовые разницы при пересчете в другую валюту</t>
  </si>
  <si>
    <t>Прочий совокупный доход</t>
  </si>
  <si>
    <t>Эмиссия акций</t>
  </si>
  <si>
    <r>
      <t xml:space="preserve">Наименование организации: </t>
    </r>
    <r>
      <rPr>
        <b/>
        <u/>
        <sz val="10"/>
        <color indexed="8"/>
        <rFont val="Times New Roman"/>
        <family val="1"/>
        <charset val="204"/>
      </rPr>
      <t>Акционерное общество "Холдинг КАЗЭКСПОРТАСТЫК"</t>
    </r>
  </si>
  <si>
    <r>
      <t xml:space="preserve">Вид деятельности организации: </t>
    </r>
    <r>
      <rPr>
        <b/>
        <u/>
        <sz val="10"/>
        <color indexed="8"/>
        <rFont val="Times New Roman"/>
        <family val="1"/>
        <charset val="204"/>
      </rPr>
      <t>Торгово-закупочная, внешнеэкономическая</t>
    </r>
  </si>
  <si>
    <r>
      <t xml:space="preserve">Организационно-правовая форма: </t>
    </r>
    <r>
      <rPr>
        <b/>
        <u/>
        <sz val="10"/>
        <color indexed="8"/>
        <rFont val="Times New Roman"/>
        <family val="1"/>
        <charset val="204"/>
      </rPr>
      <t>Акционерное общество</t>
    </r>
  </si>
  <si>
    <r>
      <t xml:space="preserve">Форма отчетности: </t>
    </r>
    <r>
      <rPr>
        <b/>
        <u/>
        <sz val="10"/>
        <color indexed="8"/>
        <rFont val="Times New Roman"/>
        <family val="1"/>
        <charset val="204"/>
      </rPr>
      <t>К</t>
    </r>
    <r>
      <rPr>
        <b/>
        <u/>
        <sz val="10"/>
        <color indexed="8"/>
        <rFont val="Times New Roman"/>
        <family val="1"/>
        <charset val="204"/>
      </rPr>
      <t>онсолидированная</t>
    </r>
  </si>
  <si>
    <r>
      <t xml:space="preserve">Юридический адрес (организации): </t>
    </r>
    <r>
      <rPr>
        <b/>
        <u/>
        <sz val="10"/>
        <color indexed="8"/>
        <rFont val="Times New Roman"/>
        <family val="1"/>
        <charset val="204"/>
      </rPr>
      <t>г. Астана, улица Отырар 1/1</t>
    </r>
  </si>
  <si>
    <t xml:space="preserve"> </t>
  </si>
  <si>
    <t>Место печати</t>
  </si>
  <si>
    <t>реализация товаров и услуг</t>
  </si>
  <si>
    <t>дивиденды</t>
  </si>
  <si>
    <t>прочие поступления</t>
  </si>
  <si>
    <t>платежи поставщикам за товары и услуги</t>
  </si>
  <si>
    <t>выплата вознаграждения по займам</t>
  </si>
  <si>
    <t>прочие выплаты</t>
  </si>
  <si>
    <t>реализация основных средств</t>
  </si>
  <si>
    <t>реализация нематериальных, биологических активов</t>
  </si>
  <si>
    <t>реализация других долгосрочных активов</t>
  </si>
  <si>
    <t>поступление банковских депозитов</t>
  </si>
  <si>
    <t>поступления от выплат основного долга по финансовой аренде</t>
  </si>
  <si>
    <t>приобретение основных средств</t>
  </si>
  <si>
    <t>приобретение нематериальных, биологических активов</t>
  </si>
  <si>
    <t>приобретение других долгосрочных активов</t>
  </si>
  <si>
    <t>приобретение активов для финансовой аренды</t>
  </si>
  <si>
    <t>предоставление займов другим организациям</t>
  </si>
  <si>
    <t>получение займов</t>
  </si>
  <si>
    <t>погашение займов</t>
  </si>
  <si>
    <t>приобретение собственных акций</t>
  </si>
  <si>
    <t>выплата дивидендов</t>
  </si>
  <si>
    <t>ОТЧЕТ О ДВИЖЕНИИ ДЕНЕЖНЫХ СРЕДСТВ</t>
  </si>
  <si>
    <t>На конец отчетного                периода</t>
  </si>
  <si>
    <t>На конец отчетного                  периода</t>
  </si>
  <si>
    <r>
      <t>БАЛАНС</t>
    </r>
    <r>
      <rPr>
        <sz val="10"/>
        <rFont val="Times New Roman"/>
        <family val="1"/>
        <charset val="204"/>
      </rPr>
      <t xml:space="preserve"> (строка 100+строка 200)</t>
    </r>
  </si>
  <si>
    <r>
      <t>БАЛАНС</t>
    </r>
    <r>
      <rPr>
        <sz val="10"/>
        <rFont val="Times New Roman"/>
        <family val="1"/>
        <charset val="204"/>
      </rPr>
      <t xml:space="preserve"> (строка 300 + строка 400 + строка 500)</t>
    </r>
  </si>
  <si>
    <r>
      <t xml:space="preserve">Валовый доход </t>
    </r>
    <r>
      <rPr>
        <sz val="10"/>
        <rFont val="Times New Roman"/>
        <family val="1"/>
        <charset val="204"/>
      </rPr>
      <t>(строка 010 - строка 020)</t>
    </r>
  </si>
  <si>
    <r>
      <t>3. Чистая сумма денежных средств от операционной деятельности</t>
    </r>
    <r>
      <rPr>
        <sz val="10"/>
        <rFont val="Times New Roman"/>
        <family val="1"/>
        <charset val="204"/>
      </rPr>
      <t xml:space="preserve"> (строка 010 - строка 020)</t>
    </r>
  </si>
  <si>
    <r>
      <t>3. Чистая сумма денежных средств от инвестиционной деятельности</t>
    </r>
    <r>
      <rPr>
        <sz val="10"/>
        <rFont val="Times New Roman"/>
        <family val="1"/>
        <charset val="204"/>
      </rPr>
      <t xml:space="preserve"> (строка 040 - строка 050)</t>
    </r>
  </si>
  <si>
    <r>
      <t xml:space="preserve">3. Чистая сумма денежных средств от финансовой деятельности </t>
    </r>
    <r>
      <rPr>
        <sz val="10"/>
        <rFont val="Times New Roman"/>
        <family val="1"/>
        <charset val="204"/>
      </rPr>
      <t>(строка 070 - строка 080)</t>
    </r>
  </si>
  <si>
    <t>Краткосрочная торговая и прочая кредиторская задолженность</t>
  </si>
  <si>
    <t xml:space="preserve">Расходы по реализации </t>
  </si>
  <si>
    <r>
      <t xml:space="preserve">Нетто затраты на финансирование </t>
    </r>
    <r>
      <rPr>
        <sz val="10"/>
        <rFont val="Times New Roman"/>
        <family val="1"/>
        <charset val="204"/>
      </rPr>
      <t>(строка 090 - строка 100)</t>
    </r>
  </si>
  <si>
    <r>
      <t xml:space="preserve">Прибыль до налогообложения </t>
    </r>
    <r>
      <rPr>
        <sz val="10"/>
        <rFont val="Times New Roman"/>
        <family val="1"/>
        <charset val="204"/>
      </rPr>
      <t>(строка 080 + строка 110)</t>
    </r>
  </si>
  <si>
    <r>
      <t xml:space="preserve">Прибыль за отчетный период </t>
    </r>
    <r>
      <rPr>
        <sz val="10"/>
        <rFont val="Times New Roman"/>
        <family val="1"/>
        <charset val="204"/>
      </rPr>
      <t>(строка 120 - строка 130)</t>
    </r>
  </si>
  <si>
    <t>Доходы от реализации продукции и оказания услуг</t>
  </si>
  <si>
    <t>Себестоимость реализации продукции и оказанния услуг</t>
  </si>
  <si>
    <r>
      <t xml:space="preserve">Прибыль от операционной деятельности </t>
    </r>
    <r>
      <rPr>
        <sz val="10"/>
        <rFont val="Times New Roman"/>
        <family val="1"/>
        <charset val="204"/>
      </rPr>
      <t>(строка 030 + строка 040 - строка 050 - строка 060 - строка 070)</t>
    </r>
  </si>
  <si>
    <t>Финансовые доходы</t>
  </si>
  <si>
    <t>Финансовые расходы</t>
  </si>
  <si>
    <t>Расход по подоходному налогу</t>
  </si>
  <si>
    <r>
      <t xml:space="preserve">Итого совокупный доход за отчетный период </t>
    </r>
    <r>
      <rPr>
        <sz val="10"/>
        <rFont val="Times New Roman"/>
        <family val="1"/>
        <charset val="204"/>
      </rPr>
      <t>(строка 160 + строка 170)</t>
    </r>
  </si>
  <si>
    <t>Собственникам Компании</t>
  </si>
  <si>
    <t>Неконтролирующим акционерам</t>
  </si>
  <si>
    <t>Итого совокупный доход причитающийся:</t>
  </si>
  <si>
    <t xml:space="preserve">Итого совокупный доход за отчетный период </t>
  </si>
  <si>
    <t>Краткосрочная торговая и прочая дебиторская задолженность</t>
  </si>
  <si>
    <t>Долгосрочная торговая и прочая дебиторская задолженность</t>
  </si>
  <si>
    <t>авансы, полученные от покупателей, заказчиков</t>
  </si>
  <si>
    <t>авансы, выданные поставщикам товаров и услуг</t>
  </si>
  <si>
    <t>выплаты по оплате труда</t>
  </si>
  <si>
    <t>подоходный налог и другие платежи в бюджет</t>
  </si>
  <si>
    <t xml:space="preserve"> 160</t>
  </si>
  <si>
    <t xml:space="preserve">Прибыль/убыток, признанная/ый непосредственно в самом капитале           </t>
  </si>
  <si>
    <t>Уставный (акционерный) капитал</t>
  </si>
  <si>
    <t>Итого</t>
  </si>
  <si>
    <t>Капитал, принадлежащий собственникам Компании</t>
  </si>
  <si>
    <t>Нераспреде-ленная прибыль</t>
  </si>
  <si>
    <r>
      <t xml:space="preserve">Общий совокупный доход за отчетный период </t>
    </r>
    <r>
      <rPr>
        <sz val="10"/>
        <rFont val="Times New Roman"/>
        <family val="1"/>
        <charset val="204"/>
      </rPr>
      <t>(строка 050 + строка 060)</t>
    </r>
  </si>
  <si>
    <r>
      <t xml:space="preserve">Общий совокупный доход за отчетный период </t>
    </r>
    <r>
      <rPr>
        <sz val="10"/>
        <rFont val="Times New Roman"/>
        <family val="1"/>
        <charset val="204"/>
      </rPr>
      <t>(строка 150 + строка 160)</t>
    </r>
  </si>
  <si>
    <r>
      <t xml:space="preserve">Сальдо на 31 декабря предыдущего года </t>
    </r>
    <r>
      <rPr>
        <sz val="10"/>
        <rFont val="Times New Roman"/>
        <family val="1"/>
        <charset val="204"/>
      </rPr>
      <t>(строка 170 - строка 180 + строка 190)</t>
    </r>
  </si>
  <si>
    <t>Код строки</t>
  </si>
  <si>
    <t>Доля неконтроли-рующих акционеров</t>
  </si>
  <si>
    <r>
      <t>1. Поступление денежных средств, Всего</t>
    </r>
    <r>
      <rPr>
        <sz val="10"/>
        <rFont val="Times New Roman"/>
        <family val="1"/>
        <charset val="204"/>
      </rPr>
      <t>, в том числе:</t>
    </r>
  </si>
  <si>
    <r>
      <t>2. Выбытие денежных средств, Всего,</t>
    </r>
    <r>
      <rPr>
        <sz val="10"/>
        <rFont val="Times New Roman"/>
        <family val="1"/>
        <charset val="204"/>
      </rPr>
      <t xml:space="preserve"> в том числе:</t>
    </r>
  </si>
  <si>
    <r>
      <t xml:space="preserve">1. Поступление денежных средств, Всего, </t>
    </r>
    <r>
      <rPr>
        <sz val="10"/>
        <rFont val="Times New Roman"/>
        <family val="1"/>
        <charset val="204"/>
      </rPr>
      <t>в том числе:</t>
    </r>
  </si>
  <si>
    <r>
      <t xml:space="preserve">2. Выбытие денежных средств, Всего, </t>
    </r>
    <r>
      <rPr>
        <sz val="10"/>
        <rFont val="Times New Roman"/>
        <family val="1"/>
        <charset val="204"/>
      </rPr>
      <t>в том числе:</t>
    </r>
  </si>
  <si>
    <t>полученные вознаграждения по финансовой аренде</t>
  </si>
  <si>
    <t>эмиссия акций и других финансовых инструментов</t>
  </si>
  <si>
    <r>
      <t xml:space="preserve">ИТОГО:Увеличение / уменьшение денежных средств </t>
    </r>
    <r>
      <rPr>
        <sz val="10"/>
        <rFont val="Times New Roman"/>
        <family val="1"/>
        <charset val="204"/>
      </rPr>
      <t>(строка 030 +/- строка 060 +/- строка 090)</t>
    </r>
  </si>
  <si>
    <t>Выплата дивидендов</t>
  </si>
  <si>
    <r>
      <t>Пересчитанное сальдо</t>
    </r>
    <r>
      <rPr>
        <sz val="10"/>
        <rFont val="Times New Roman"/>
        <family val="1"/>
        <charset val="204"/>
      </rPr>
      <t xml:space="preserve"> (строка 010 +/- строка 020)</t>
    </r>
  </si>
  <si>
    <r>
      <t>Пересчитанное сальдо</t>
    </r>
    <r>
      <rPr>
        <sz val="10"/>
        <rFont val="Times New Roman"/>
        <family val="1"/>
        <charset val="204"/>
      </rPr>
      <t xml:space="preserve"> (строка 110 +/- строка 120)</t>
    </r>
  </si>
  <si>
    <t>Дивиденды акционерам</t>
  </si>
  <si>
    <t>На начало отчетного               периода</t>
  </si>
  <si>
    <r>
      <t>Руководитель:</t>
    </r>
    <r>
      <rPr>
        <sz val="10"/>
        <color indexed="8"/>
        <rFont val="Times New Roman"/>
        <family val="1"/>
        <charset val="204"/>
      </rPr>
      <t xml:space="preserve"> </t>
    </r>
    <r>
      <rPr>
        <b/>
        <u/>
        <sz val="10"/>
        <color indexed="8"/>
        <rFont val="Times New Roman"/>
        <family val="1"/>
        <charset val="204"/>
      </rPr>
      <t>Касабеков Муратбек Алтынбекович</t>
    </r>
    <r>
      <rPr>
        <b/>
        <sz val="10"/>
        <color indexed="8"/>
        <rFont val="Times New Roman"/>
        <family val="1"/>
        <charset val="204"/>
      </rPr>
      <t xml:space="preserve">                                                        </t>
    </r>
    <r>
      <rPr>
        <sz val="10"/>
        <color indexed="8"/>
        <rFont val="Times New Roman"/>
        <family val="1"/>
        <charset val="204"/>
      </rPr>
      <t>________________</t>
    </r>
  </si>
  <si>
    <t>                                                                     (ФИО)                                                                                                                                                             (подпись)</t>
  </si>
  <si>
    <t>                                                                     (ФИО)                                                                                                                                                (подпись)</t>
  </si>
  <si>
    <t>                                                                                                              (ФИО)                                                                                                        (подпись)</t>
  </si>
  <si>
    <t xml:space="preserve">Сальдо на 1 января предыдущего года </t>
  </si>
  <si>
    <t xml:space="preserve">На начало отчетного               периода </t>
  </si>
  <si>
    <t>Сальдо на 1 января 2017 года</t>
  </si>
  <si>
    <r>
      <t>Сальдо на 30 Июня 2017 года</t>
    </r>
    <r>
      <rPr>
        <sz val="10"/>
        <color rgb="FF0070C0"/>
        <rFont val="Times New Roman"/>
        <family val="1"/>
        <charset val="204"/>
      </rPr>
      <t xml:space="preserve"> (строка 070 - строка 080 + строка 090)</t>
    </r>
  </si>
  <si>
    <r>
      <t>Зам. главного бухгалтера:</t>
    </r>
    <r>
      <rPr>
        <b/>
        <sz val="10"/>
        <color indexed="8"/>
        <rFont val="Times New Roman"/>
        <family val="1"/>
        <charset val="204"/>
      </rPr>
      <t xml:space="preserve"> </t>
    </r>
    <r>
      <rPr>
        <b/>
        <u/>
        <sz val="10"/>
        <color indexed="8"/>
        <rFont val="Times New Roman"/>
        <family val="1"/>
        <charset val="204"/>
      </rPr>
      <t>Саменова Асель Ибраимовна</t>
    </r>
    <r>
      <rPr>
        <b/>
        <sz val="10"/>
        <color indexed="8"/>
        <rFont val="Times New Roman"/>
        <family val="1"/>
        <charset val="204"/>
      </rPr>
      <t xml:space="preserve">                                                 ________________</t>
    </r>
  </si>
  <si>
    <r>
      <t>Зам. главного бухгалтера:</t>
    </r>
    <r>
      <rPr>
        <b/>
        <sz val="10"/>
        <color indexed="8"/>
        <rFont val="Times New Roman"/>
        <family val="1"/>
        <charset val="204"/>
      </rPr>
      <t xml:space="preserve"> </t>
    </r>
    <r>
      <rPr>
        <b/>
        <u/>
        <sz val="10"/>
        <color indexed="8"/>
        <rFont val="Times New Roman"/>
        <family val="1"/>
        <charset val="204"/>
      </rPr>
      <t xml:space="preserve">Саменова Асель Ибраимовна   </t>
    </r>
    <r>
      <rPr>
        <b/>
        <sz val="10"/>
        <color indexed="8"/>
        <rFont val="Times New Roman"/>
        <family val="1"/>
        <charset val="204"/>
      </rPr>
      <t xml:space="preserve">                                              ________________</t>
    </r>
  </si>
  <si>
    <r>
      <t>Зам. главного бухгалтера:</t>
    </r>
    <r>
      <rPr>
        <b/>
        <sz val="10"/>
        <color indexed="8"/>
        <rFont val="Times New Roman"/>
        <family val="1"/>
        <charset val="204"/>
      </rPr>
      <t xml:space="preserve"> </t>
    </r>
    <r>
      <rPr>
        <b/>
        <u/>
        <sz val="10"/>
        <color indexed="8"/>
        <rFont val="Times New Roman"/>
        <family val="1"/>
        <charset val="204"/>
      </rPr>
      <t xml:space="preserve">Саменова Асель Ибраимовна </t>
    </r>
    <r>
      <rPr>
        <b/>
        <sz val="10"/>
        <color indexed="8"/>
        <rFont val="Times New Roman"/>
        <family val="1"/>
        <charset val="204"/>
      </rPr>
      <t xml:space="preserve">                                            ________________</t>
    </r>
  </si>
  <si>
    <r>
      <t>Зам. главного бухгалтера:</t>
    </r>
    <r>
      <rPr>
        <b/>
        <sz val="10"/>
        <color indexed="8"/>
        <rFont val="Times New Roman"/>
        <family val="1"/>
        <charset val="204"/>
      </rPr>
      <t xml:space="preserve"> </t>
    </r>
    <r>
      <rPr>
        <b/>
        <u/>
        <sz val="10"/>
        <color indexed="8"/>
        <rFont val="Times New Roman"/>
        <family val="1"/>
        <charset val="204"/>
      </rPr>
      <t xml:space="preserve">Саменова Асель Ибраимовна </t>
    </r>
    <r>
      <rPr>
        <b/>
        <sz val="10"/>
        <color indexed="8"/>
        <rFont val="Times New Roman"/>
        <family val="1"/>
        <charset val="204"/>
      </rPr>
      <t xml:space="preserve">                                             ________________</t>
    </r>
  </si>
  <si>
    <t>по состоянию на 30 Июня 2017 года</t>
  </si>
  <si>
    <t>за год, заканчивающийся 30 Июня 2017 года</t>
  </si>
  <si>
    <t xml:space="preserve">Балансовая стоимость одной простой акций </t>
  </si>
  <si>
    <t>Балансовая стоимость одной простой акций на 30.06.2017 года (стр.5/стр.4)</t>
  </si>
  <si>
    <t>Базовая прибыль на одну простую акцию на 30.06.2017 года</t>
  </si>
</sst>
</file>

<file path=xl/styles.xml><?xml version="1.0" encoding="utf-8"?>
<styleSheet xmlns="http://schemas.openxmlformats.org/spreadsheetml/2006/main">
  <numFmts count="12">
    <numFmt numFmtId="41" formatCode="_-* #,##0_р_._-;\-* #,##0_р_._-;_-* &quot;-&quot;_р_._-;_-@_-"/>
    <numFmt numFmtId="43" formatCode="_-* #,##0.00_р_._-;\-* #,##0.00_р_._-;_-* &quot;-&quot;??_р_._-;_-@_-"/>
    <numFmt numFmtId="164" formatCode="_(* #,##0.0_);_(* \(#,##0.0\);_(* &quot;-&quot;??_);_(@_)"/>
    <numFmt numFmtId="165" formatCode="_-* #,##0.0_р_._-;\-* #,##0.0_р_._-;_-* &quot;-&quot;?_р_._-;_-@_-"/>
    <numFmt numFmtId="166" formatCode="_(* #,##0_);_(* \(#,##0\);_(* &quot;-&quot;??_);_(@_)"/>
    <numFmt numFmtId="167" formatCode="#,##0_р_."/>
    <numFmt numFmtId="168" formatCode="#,##0_ ;[Red]\-#,##0\ "/>
    <numFmt numFmtId="169" formatCode="#,##0.000_ ;[Red]\-#,##0.000\ "/>
    <numFmt numFmtId="170" formatCode="#,##0.00&quot;р.&quot;"/>
    <numFmt numFmtId="171" formatCode="#,##0.000_р_."/>
    <numFmt numFmtId="172" formatCode="_-* #,##0_р_._-;\-* #,##0_р_._-;_-* &quot;-&quot;?_р_._-;_-@_-"/>
    <numFmt numFmtId="173" formatCode="#,##0_ ;\-#,##0\ "/>
  </numFmts>
  <fonts count="23">
    <font>
      <sz val="10"/>
      <name val="Arial Cyr"/>
      <charset val="204"/>
    </font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rgb="FF0070C0"/>
      <name val="Times New Roman"/>
      <family val="1"/>
      <charset val="204"/>
    </font>
    <font>
      <sz val="10"/>
      <color rgb="FF0070C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2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16">
    <xf numFmtId="0" fontId="0" fillId="0" borderId="0" xfId="0"/>
    <xf numFmtId="0" fontId="3" fillId="0" borderId="0" xfId="0" applyFont="1"/>
    <xf numFmtId="0" fontId="4" fillId="0" borderId="0" xfId="0" applyFont="1"/>
    <xf numFmtId="167" fontId="3" fillId="0" borderId="0" xfId="0" applyNumberFormat="1" applyFont="1"/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67" fontId="3" fillId="0" borderId="1" xfId="0" applyNumberFormat="1" applyFont="1" applyBorder="1" applyAlignment="1">
      <alignment horizontal="center" vertical="center" wrapText="1"/>
    </xf>
    <xf numFmtId="167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8" fontId="3" fillId="3" borderId="1" xfId="0" applyNumberFormat="1" applyFont="1" applyFill="1" applyBorder="1"/>
    <xf numFmtId="168" fontId="3" fillId="3" borderId="1" xfId="0" applyNumberFormat="1" applyFont="1" applyFill="1" applyBorder="1" applyAlignment="1">
      <alignment vertical="center"/>
    </xf>
    <xf numFmtId="169" fontId="4" fillId="3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67" fontId="3" fillId="0" borderId="1" xfId="0" applyNumberFormat="1" applyFont="1" applyBorder="1"/>
    <xf numFmtId="171" fontId="4" fillId="0" borderId="1" xfId="0" applyNumberFormat="1" applyFont="1" applyBorder="1" applyAlignment="1">
      <alignment vertical="center"/>
    </xf>
    <xf numFmtId="168" fontId="5" fillId="3" borderId="2" xfId="0" applyNumberFormat="1" applyFont="1" applyFill="1" applyBorder="1" applyAlignment="1">
      <alignment vertical="center"/>
    </xf>
    <xf numFmtId="168" fontId="5" fillId="3" borderId="1" xfId="0" applyNumberFormat="1" applyFont="1" applyFill="1" applyBorder="1" applyAlignment="1">
      <alignment vertical="center"/>
    </xf>
    <xf numFmtId="168" fontId="5" fillId="3" borderId="3" xfId="0" applyNumberFormat="1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164" fontId="7" fillId="3" borderId="0" xfId="2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vertical="center"/>
    </xf>
    <xf numFmtId="164" fontId="8" fillId="3" borderId="0" xfId="2" applyNumberFormat="1" applyFont="1" applyFill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3" xfId="2" applyNumberFormat="1" applyFont="1" applyFill="1" applyBorder="1" applyAlignment="1">
      <alignment vertical="center"/>
    </xf>
    <xf numFmtId="3" fontId="7" fillId="3" borderId="0" xfId="0" applyNumberFormat="1" applyFont="1" applyFill="1" applyAlignment="1">
      <alignment vertical="center"/>
    </xf>
    <xf numFmtId="0" fontId="7" fillId="3" borderId="5" xfId="0" applyFont="1" applyFill="1" applyBorder="1" applyAlignment="1">
      <alignment vertical="center" wrapText="1"/>
    </xf>
    <xf numFmtId="49" fontId="7" fillId="3" borderId="6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vertical="center"/>
    </xf>
    <xf numFmtId="49" fontId="5" fillId="3" borderId="2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/>
    </xf>
    <xf numFmtId="0" fontId="5" fillId="3" borderId="4" xfId="0" applyFont="1" applyFill="1" applyBorder="1" applyAlignment="1">
      <alignment vertical="center" wrapText="1"/>
    </xf>
    <xf numFmtId="168" fontId="5" fillId="3" borderId="8" xfId="0" applyNumberFormat="1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164" fontId="5" fillId="3" borderId="2" xfId="2" applyNumberFormat="1" applyFont="1" applyFill="1" applyBorder="1" applyAlignment="1">
      <alignment horizontal="center" vertical="center" wrapText="1"/>
    </xf>
    <xf numFmtId="164" fontId="5" fillId="3" borderId="8" xfId="2" applyNumberFormat="1" applyFont="1" applyFill="1" applyBorder="1" applyAlignment="1">
      <alignment horizontal="center" vertical="center" wrapText="1"/>
    </xf>
    <xf numFmtId="3" fontId="5" fillId="3" borderId="0" xfId="0" applyNumberFormat="1" applyFont="1" applyFill="1" applyAlignment="1">
      <alignment vertical="center"/>
    </xf>
    <xf numFmtId="168" fontId="5" fillId="3" borderId="0" xfId="0" applyNumberFormat="1" applyFont="1" applyFill="1" applyAlignment="1">
      <alignment vertical="center"/>
    </xf>
    <xf numFmtId="168" fontId="7" fillId="3" borderId="0" xfId="0" applyNumberFormat="1" applyFont="1" applyFill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3" fontId="5" fillId="3" borderId="0" xfId="2" applyNumberFormat="1" applyFont="1" applyFill="1" applyBorder="1" applyAlignment="1">
      <alignment vertical="center"/>
    </xf>
    <xf numFmtId="166" fontId="7" fillId="3" borderId="0" xfId="2" applyNumberFormat="1" applyFont="1" applyFill="1" applyAlignment="1">
      <alignment vertical="center"/>
    </xf>
    <xf numFmtId="0" fontId="10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 wrapText="1"/>
    </xf>
    <xf numFmtId="0" fontId="10" fillId="3" borderId="0" xfId="0" applyFont="1" applyFill="1" applyAlignment="1">
      <alignment vertical="center"/>
    </xf>
    <xf numFmtId="0" fontId="16" fillId="3" borderId="0" xfId="0" applyFont="1" applyFill="1"/>
    <xf numFmtId="0" fontId="0" fillId="3" borderId="0" xfId="0" applyFill="1"/>
    <xf numFmtId="0" fontId="17" fillId="3" borderId="0" xfId="0" applyFont="1" applyFill="1" applyAlignment="1">
      <alignment vertical="top"/>
    </xf>
    <xf numFmtId="0" fontId="18" fillId="3" borderId="0" xfId="0" applyFont="1" applyFill="1"/>
    <xf numFmtId="164" fontId="7" fillId="3" borderId="0" xfId="3" applyNumberFormat="1" applyFont="1" applyFill="1" applyAlignment="1">
      <alignment vertical="center"/>
    </xf>
    <xf numFmtId="164" fontId="8" fillId="3" borderId="0" xfId="3" applyNumberFormat="1" applyFont="1" applyFill="1" applyAlignment="1">
      <alignment vertical="center"/>
    </xf>
    <xf numFmtId="0" fontId="7" fillId="3" borderId="9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vertical="center"/>
    </xf>
    <xf numFmtId="49" fontId="5" fillId="3" borderId="1" xfId="0" applyNumberFormat="1" applyFont="1" applyFill="1" applyBorder="1" applyAlignment="1">
      <alignment horizontal="center" vertical="center"/>
    </xf>
    <xf numFmtId="170" fontId="5" fillId="3" borderId="5" xfId="0" applyNumberFormat="1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horizontal="left" vertical="center" wrapText="1"/>
    </xf>
    <xf numFmtId="3" fontId="7" fillId="3" borderId="1" xfId="3" applyNumberFormat="1" applyFont="1" applyFill="1" applyBorder="1" applyAlignment="1">
      <alignment vertical="center"/>
    </xf>
    <xf numFmtId="3" fontId="7" fillId="3" borderId="3" xfId="3" applyNumberFormat="1" applyFont="1" applyFill="1" applyBorder="1" applyAlignment="1">
      <alignment vertical="center"/>
    </xf>
    <xf numFmtId="0" fontId="5" fillId="3" borderId="5" xfId="0" applyFont="1" applyFill="1" applyBorder="1" applyAlignment="1">
      <alignment horizontal="left" vertical="center" wrapText="1"/>
    </xf>
    <xf numFmtId="3" fontId="5" fillId="3" borderId="1" xfId="3" applyNumberFormat="1" applyFont="1" applyFill="1" applyBorder="1" applyAlignment="1">
      <alignment vertical="center" wrapText="1"/>
    </xf>
    <xf numFmtId="3" fontId="5" fillId="3" borderId="3" xfId="3" applyNumberFormat="1" applyFont="1" applyFill="1" applyBorder="1" applyAlignment="1">
      <alignment vertical="center" wrapText="1"/>
    </xf>
    <xf numFmtId="167" fontId="7" fillId="3" borderId="0" xfId="3" applyNumberFormat="1" applyFont="1" applyFill="1" applyAlignment="1">
      <alignment vertical="center"/>
    </xf>
    <xf numFmtId="167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7" fontId="7" fillId="3" borderId="0" xfId="0" applyNumberFormat="1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67" fontId="5" fillId="3" borderId="5" xfId="0" applyNumberFormat="1" applyFont="1" applyFill="1" applyBorder="1" applyAlignment="1">
      <alignment horizontal="left" vertical="center"/>
    </xf>
    <xf numFmtId="167" fontId="5" fillId="3" borderId="1" xfId="0" applyNumberFormat="1" applyFont="1" applyFill="1" applyBorder="1" applyAlignment="1">
      <alignment vertical="center"/>
    </xf>
    <xf numFmtId="167" fontId="5" fillId="3" borderId="3" xfId="0" applyNumberFormat="1" applyFont="1" applyFill="1" applyBorder="1" applyAlignment="1">
      <alignment vertical="center"/>
    </xf>
    <xf numFmtId="167" fontId="7" fillId="3" borderId="0" xfId="0" applyNumberFormat="1" applyFont="1" applyFill="1" applyAlignment="1">
      <alignment vertical="center"/>
    </xf>
    <xf numFmtId="167" fontId="5" fillId="3" borderId="3" xfId="3" applyNumberFormat="1" applyFont="1" applyFill="1" applyBorder="1" applyAlignment="1">
      <alignment vertical="center"/>
    </xf>
    <xf numFmtId="167" fontId="7" fillId="3" borderId="1" xfId="0" applyNumberFormat="1" applyFont="1" applyFill="1" applyBorder="1" applyAlignment="1">
      <alignment horizontal="center" vertical="center"/>
    </xf>
    <xf numFmtId="167" fontId="7" fillId="3" borderId="1" xfId="0" applyNumberFormat="1" applyFont="1" applyFill="1" applyBorder="1" applyAlignment="1">
      <alignment vertical="center"/>
    </xf>
    <xf numFmtId="167" fontId="7" fillId="3" borderId="3" xfId="0" applyNumberFormat="1" applyFont="1" applyFill="1" applyBorder="1" applyAlignment="1">
      <alignment vertical="center"/>
    </xf>
    <xf numFmtId="167" fontId="7" fillId="3" borderId="3" xfId="3" applyNumberFormat="1" applyFont="1" applyFill="1" applyBorder="1" applyAlignment="1">
      <alignment vertical="center"/>
    </xf>
    <xf numFmtId="167" fontId="5" fillId="3" borderId="5" xfId="0" applyNumberFormat="1" applyFont="1" applyFill="1" applyBorder="1" applyAlignment="1">
      <alignment vertical="center"/>
    </xf>
    <xf numFmtId="167" fontId="5" fillId="3" borderId="0" xfId="0" applyNumberFormat="1" applyFont="1" applyFill="1" applyAlignment="1">
      <alignment vertical="center"/>
    </xf>
    <xf numFmtId="167" fontId="7" fillId="3" borderId="0" xfId="0" applyNumberFormat="1" applyFont="1" applyFill="1" applyAlignment="1">
      <alignment vertical="center" wrapText="1"/>
    </xf>
    <xf numFmtId="167" fontId="5" fillId="3" borderId="5" xfId="0" applyNumberFormat="1" applyFont="1" applyFill="1" applyBorder="1" applyAlignment="1">
      <alignment vertical="center" wrapText="1"/>
    </xf>
    <xf numFmtId="167" fontId="5" fillId="3" borderId="0" xfId="0" applyNumberFormat="1" applyFont="1" applyFill="1" applyAlignment="1">
      <alignment vertical="center" wrapText="1"/>
    </xf>
    <xf numFmtId="167" fontId="5" fillId="3" borderId="1" xfId="0" applyNumberFormat="1" applyFont="1" applyFill="1" applyBorder="1" applyAlignment="1">
      <alignment horizontal="center" vertical="center"/>
    </xf>
    <xf numFmtId="167" fontId="5" fillId="3" borderId="1" xfId="3" applyNumberFormat="1" applyFont="1" applyFill="1" applyBorder="1" applyAlignment="1">
      <alignment vertical="center"/>
    </xf>
    <xf numFmtId="167" fontId="5" fillId="3" borderId="10" xfId="0" applyNumberFormat="1" applyFont="1" applyFill="1" applyBorder="1" applyAlignment="1">
      <alignment horizontal="center" vertical="center"/>
    </xf>
    <xf numFmtId="167" fontId="5" fillId="3" borderId="10" xfId="3" applyNumberFormat="1" applyFont="1" applyFill="1" applyBorder="1" applyAlignment="1">
      <alignment vertical="center"/>
    </xf>
    <xf numFmtId="167" fontId="5" fillId="3" borderId="11" xfId="3" applyNumberFormat="1" applyFont="1" applyFill="1" applyBorder="1" applyAlignment="1">
      <alignment vertical="center"/>
    </xf>
    <xf numFmtId="167" fontId="5" fillId="3" borderId="0" xfId="0" applyNumberFormat="1" applyFont="1" applyFill="1" applyBorder="1" applyAlignment="1">
      <alignment vertical="center"/>
    </xf>
    <xf numFmtId="167" fontId="5" fillId="3" borderId="0" xfId="0" applyNumberFormat="1" applyFont="1" applyFill="1" applyBorder="1" applyAlignment="1">
      <alignment horizontal="center" vertical="center"/>
    </xf>
    <xf numFmtId="167" fontId="5" fillId="3" borderId="0" xfId="3" applyNumberFormat="1" applyFont="1" applyFill="1" applyBorder="1" applyAlignment="1">
      <alignment vertical="center"/>
    </xf>
    <xf numFmtId="164" fontId="10" fillId="3" borderId="0" xfId="3" applyNumberFormat="1" applyFont="1" applyFill="1" applyAlignment="1">
      <alignment vertical="center"/>
    </xf>
    <xf numFmtId="0" fontId="5" fillId="3" borderId="0" xfId="0" applyFont="1" applyFill="1" applyAlignment="1">
      <alignment horizontal="center" vertical="center" wrapText="1"/>
    </xf>
    <xf numFmtId="168" fontId="7" fillId="3" borderId="1" xfId="0" applyNumberFormat="1" applyFont="1" applyFill="1" applyBorder="1" applyAlignment="1">
      <alignment vertical="center"/>
    </xf>
    <xf numFmtId="168" fontId="7" fillId="3" borderId="3" xfId="0" applyNumberFormat="1" applyFont="1" applyFill="1" applyBorder="1" applyAlignment="1">
      <alignment vertical="center"/>
    </xf>
    <xf numFmtId="3" fontId="5" fillId="3" borderId="1" xfId="3" applyNumberFormat="1" applyFont="1" applyFill="1" applyBorder="1" applyAlignment="1">
      <alignment vertical="center"/>
    </xf>
    <xf numFmtId="0" fontId="18" fillId="3" borderId="5" xfId="0" applyFont="1" applyFill="1" applyBorder="1" applyAlignment="1">
      <alignment horizontal="left" vertical="center" wrapText="1" indent="1"/>
    </xf>
    <xf numFmtId="0" fontId="5" fillId="3" borderId="12" xfId="0" applyFont="1" applyFill="1" applyBorder="1" applyAlignment="1">
      <alignment vertical="center"/>
    </xf>
    <xf numFmtId="168" fontId="5" fillId="3" borderId="6" xfId="0" applyNumberFormat="1" applyFont="1" applyFill="1" applyBorder="1" applyAlignment="1">
      <alignment vertical="center"/>
    </xf>
    <xf numFmtId="168" fontId="5" fillId="3" borderId="13" xfId="0" applyNumberFormat="1" applyFont="1" applyFill="1" applyBorder="1" applyAlignment="1">
      <alignment vertical="center"/>
    </xf>
    <xf numFmtId="0" fontId="16" fillId="3" borderId="4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167" fontId="5" fillId="3" borderId="2" xfId="4" applyNumberFormat="1" applyFont="1" applyFill="1" applyBorder="1" applyAlignment="1">
      <alignment vertical="center"/>
    </xf>
    <xf numFmtId="167" fontId="5" fillId="3" borderId="8" xfId="4" applyNumberFormat="1" applyFont="1" applyFill="1" applyBorder="1" applyAlignment="1">
      <alignment vertical="center"/>
    </xf>
    <xf numFmtId="164" fontId="5" fillId="3" borderId="0" xfId="2" applyNumberFormat="1" applyFont="1" applyFill="1" applyAlignment="1">
      <alignment horizontal="right"/>
    </xf>
    <xf numFmtId="164" fontId="5" fillId="3" borderId="0" xfId="3" applyNumberFormat="1" applyFont="1" applyFill="1" applyAlignment="1">
      <alignment horizontal="right"/>
    </xf>
    <xf numFmtId="0" fontId="5" fillId="3" borderId="6" xfId="0" applyFont="1" applyFill="1" applyBorder="1" applyAlignment="1">
      <alignment horizontal="center" vertical="center"/>
    </xf>
    <xf numFmtId="3" fontId="5" fillId="3" borderId="3" xfId="3" applyNumberFormat="1" applyFont="1" applyFill="1" applyBorder="1" applyAlignment="1">
      <alignment vertical="center"/>
    </xf>
    <xf numFmtId="168" fontId="7" fillId="3" borderId="7" xfId="0" applyNumberFormat="1" applyFont="1" applyFill="1" applyBorder="1" applyAlignment="1">
      <alignment vertical="center"/>
    </xf>
    <xf numFmtId="168" fontId="7" fillId="3" borderId="14" xfId="0" applyNumberFormat="1" applyFont="1" applyFill="1" applyBorder="1" applyAlignment="1">
      <alignment vertical="center"/>
    </xf>
    <xf numFmtId="164" fontId="5" fillId="3" borderId="2" xfId="3" applyNumberFormat="1" applyFont="1" applyFill="1" applyBorder="1" applyAlignment="1">
      <alignment horizontal="center" vertical="center" wrapText="1"/>
    </xf>
    <xf numFmtId="164" fontId="5" fillId="3" borderId="8" xfId="3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left" vertical="center" wrapText="1" indent="1"/>
    </xf>
    <xf numFmtId="167" fontId="5" fillId="3" borderId="5" xfId="0" applyNumberFormat="1" applyFont="1" applyFill="1" applyBorder="1" applyAlignment="1">
      <alignment horizontal="left" vertical="center" wrapText="1"/>
    </xf>
    <xf numFmtId="167" fontId="5" fillId="3" borderId="15" xfId="0" applyNumberFormat="1" applyFont="1" applyFill="1" applyBorder="1" applyAlignment="1"/>
    <xf numFmtId="41" fontId="5" fillId="3" borderId="0" xfId="2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67" fontId="5" fillId="0" borderId="1" xfId="0" applyNumberFormat="1" applyFont="1" applyBorder="1" applyAlignment="1">
      <alignment horizontal="right" vertical="center"/>
    </xf>
    <xf numFmtId="49" fontId="7" fillId="0" borderId="1" xfId="0" applyNumberFormat="1" applyFont="1" applyBorder="1" applyAlignment="1">
      <alignment horizontal="center" vertical="center" wrapText="1"/>
    </xf>
    <xf numFmtId="167" fontId="7" fillId="0" borderId="1" xfId="0" applyNumberFormat="1" applyFont="1" applyBorder="1" applyAlignment="1">
      <alignment horizontal="right" vertical="center"/>
    </xf>
    <xf numFmtId="167" fontId="7" fillId="0" borderId="1" xfId="3" applyNumberFormat="1" applyFont="1" applyBorder="1" applyAlignment="1">
      <alignment horizontal="right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7" fontId="7" fillId="0" borderId="1" xfId="0" applyNumberFormat="1" applyFont="1" applyFill="1" applyBorder="1" applyAlignment="1">
      <alignment horizontal="right" vertical="center"/>
    </xf>
    <xf numFmtId="0" fontId="7" fillId="0" borderId="16" xfId="0" applyFont="1" applyBorder="1" applyAlignment="1">
      <alignment horizontal="center" vertical="center"/>
    </xf>
    <xf numFmtId="167" fontId="7" fillId="0" borderId="16" xfId="0" applyNumberFormat="1" applyFont="1" applyBorder="1" applyAlignment="1">
      <alignment horizontal="right" vertical="center"/>
    </xf>
    <xf numFmtId="167" fontId="7" fillId="0" borderId="17" xfId="0" applyNumberFormat="1" applyFont="1" applyFill="1" applyBorder="1" applyAlignment="1">
      <alignment horizontal="right" vertical="center"/>
    </xf>
    <xf numFmtId="167" fontId="7" fillId="0" borderId="0" xfId="0" applyNumberFormat="1" applyFont="1" applyBorder="1" applyAlignment="1">
      <alignment horizontal="right" vertical="center"/>
    </xf>
    <xf numFmtId="167" fontId="5" fillId="0" borderId="3" xfId="0" applyNumberFormat="1" applyFont="1" applyBorder="1" applyAlignment="1">
      <alignment horizontal="right" vertical="center"/>
    </xf>
    <xf numFmtId="0" fontId="7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/>
    </xf>
    <xf numFmtId="167" fontId="5" fillId="0" borderId="14" xfId="0" applyNumberFormat="1" applyFont="1" applyBorder="1" applyAlignment="1">
      <alignment horizontal="right" vertical="center"/>
    </xf>
    <xf numFmtId="0" fontId="7" fillId="0" borderId="5" xfId="0" applyFont="1" applyBorder="1" applyAlignment="1">
      <alignment vertical="center"/>
    </xf>
    <xf numFmtId="0" fontId="5" fillId="0" borderId="18" xfId="0" applyFont="1" applyBorder="1" applyAlignment="1">
      <alignment horizontal="left" vertical="center" wrapText="1"/>
    </xf>
    <xf numFmtId="167" fontId="5" fillId="0" borderId="19" xfId="0" applyNumberFormat="1" applyFont="1" applyBorder="1" applyAlignment="1">
      <alignment horizontal="right" vertical="center"/>
    </xf>
    <xf numFmtId="167" fontId="5" fillId="0" borderId="20" xfId="0" applyNumberFormat="1" applyFont="1" applyBorder="1" applyAlignment="1">
      <alignment horizontal="right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right" vertical="center"/>
    </xf>
    <xf numFmtId="165" fontId="5" fillId="0" borderId="1" xfId="0" applyNumberFormat="1" applyFont="1" applyBorder="1" applyAlignment="1">
      <alignment horizontal="right" vertical="center"/>
    </xf>
    <xf numFmtId="172" fontId="5" fillId="0" borderId="1" xfId="0" applyNumberFormat="1" applyFont="1" applyBorder="1" applyAlignment="1">
      <alignment horizontal="right" vertical="center"/>
    </xf>
    <xf numFmtId="167" fontId="7" fillId="0" borderId="22" xfId="3" applyNumberFormat="1" applyFont="1" applyBorder="1" applyAlignment="1">
      <alignment horizontal="right" vertical="center"/>
    </xf>
    <xf numFmtId="167" fontId="7" fillId="0" borderId="22" xfId="0" applyNumberFormat="1" applyFont="1" applyBorder="1" applyAlignment="1">
      <alignment horizontal="right" vertical="center"/>
    </xf>
    <xf numFmtId="167" fontId="7" fillId="0" borderId="23" xfId="0" applyNumberFormat="1" applyFont="1" applyBorder="1" applyAlignment="1">
      <alignment horizontal="right" vertical="center"/>
    </xf>
    <xf numFmtId="165" fontId="7" fillId="0" borderId="3" xfId="0" applyNumberFormat="1" applyFont="1" applyBorder="1" applyAlignment="1">
      <alignment horizontal="right" vertical="center"/>
    </xf>
    <xf numFmtId="167" fontId="7" fillId="0" borderId="14" xfId="0" applyNumberFormat="1" applyFont="1" applyBorder="1" applyAlignment="1">
      <alignment horizontal="right" vertical="center"/>
    </xf>
    <xf numFmtId="172" fontId="7" fillId="0" borderId="1" xfId="0" applyNumberFormat="1" applyFont="1" applyBorder="1" applyAlignment="1">
      <alignment horizontal="right" vertical="center"/>
    </xf>
    <xf numFmtId="0" fontId="5" fillId="0" borderId="19" xfId="0" applyFont="1" applyBorder="1" applyAlignment="1">
      <alignment horizontal="center" vertical="center"/>
    </xf>
    <xf numFmtId="0" fontId="18" fillId="0" borderId="5" xfId="0" applyFont="1" applyFill="1" applyBorder="1" applyAlignment="1">
      <alignment horizontal="left" vertical="center" wrapText="1" indent="1"/>
    </xf>
    <xf numFmtId="173" fontId="7" fillId="3" borderId="1" xfId="0" applyNumberFormat="1" applyFont="1" applyFill="1" applyBorder="1" applyAlignment="1">
      <alignment vertical="center"/>
    </xf>
    <xf numFmtId="173" fontId="7" fillId="3" borderId="3" xfId="0" applyNumberFormat="1" applyFont="1" applyFill="1" applyBorder="1" applyAlignment="1">
      <alignment vertical="center"/>
    </xf>
    <xf numFmtId="173" fontId="5" fillId="3" borderId="1" xfId="0" applyNumberFormat="1" applyFont="1" applyFill="1" applyBorder="1" applyAlignment="1">
      <alignment vertical="center"/>
    </xf>
    <xf numFmtId="173" fontId="5" fillId="3" borderId="3" xfId="0" applyNumberFormat="1" applyFont="1" applyFill="1" applyBorder="1" applyAlignment="1">
      <alignment vertical="center"/>
    </xf>
    <xf numFmtId="173" fontId="7" fillId="3" borderId="6" xfId="0" applyNumberFormat="1" applyFont="1" applyFill="1" applyBorder="1" applyAlignment="1">
      <alignment vertical="center"/>
    </xf>
    <xf numFmtId="173" fontId="7" fillId="3" borderId="13" xfId="0" applyNumberFormat="1" applyFont="1" applyFill="1" applyBorder="1" applyAlignment="1">
      <alignment vertical="center"/>
    </xf>
    <xf numFmtId="166" fontId="5" fillId="3" borderId="1" xfId="0" applyNumberFormat="1" applyFont="1" applyFill="1" applyBorder="1" applyAlignment="1">
      <alignment vertical="center"/>
    </xf>
    <xf numFmtId="167" fontId="7" fillId="0" borderId="7" xfId="0" applyNumberFormat="1" applyFont="1" applyBorder="1" applyAlignment="1">
      <alignment horizontal="right" vertical="center"/>
    </xf>
    <xf numFmtId="0" fontId="7" fillId="0" borderId="25" xfId="0" applyFont="1" applyBorder="1" applyAlignment="1">
      <alignment horizontal="left" vertical="center" wrapText="1"/>
    </xf>
    <xf numFmtId="49" fontId="7" fillId="0" borderId="22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9" fillId="3" borderId="0" xfId="0" applyFont="1" applyFill="1"/>
    <xf numFmtId="0" fontId="5" fillId="3" borderId="15" xfId="0" applyFont="1" applyFill="1" applyBorder="1" applyAlignment="1">
      <alignment vertical="center" wrapText="1"/>
    </xf>
    <xf numFmtId="49" fontId="5" fillId="3" borderId="10" xfId="0" applyNumberFormat="1" applyFont="1" applyFill="1" applyBorder="1" applyAlignment="1">
      <alignment horizontal="center" vertical="center"/>
    </xf>
    <xf numFmtId="168" fontId="5" fillId="3" borderId="10" xfId="0" applyNumberFormat="1" applyFont="1" applyFill="1" applyBorder="1" applyAlignment="1">
      <alignment vertical="center"/>
    </xf>
    <xf numFmtId="168" fontId="5" fillId="3" borderId="11" xfId="0" applyNumberFormat="1" applyFont="1" applyFill="1" applyBorder="1" applyAlignment="1">
      <alignment vertical="center"/>
    </xf>
    <xf numFmtId="166" fontId="5" fillId="3" borderId="3" xfId="0" applyNumberFormat="1" applyFont="1" applyFill="1" applyBorder="1" applyAlignment="1">
      <alignment vertical="center"/>
    </xf>
    <xf numFmtId="0" fontId="16" fillId="3" borderId="0" xfId="1" applyFont="1" applyFill="1"/>
    <xf numFmtId="0" fontId="21" fillId="3" borderId="9" xfId="0" applyFont="1" applyFill="1" applyBorder="1" applyAlignment="1">
      <alignment vertical="center" wrapText="1"/>
    </xf>
    <xf numFmtId="41" fontId="7" fillId="3" borderId="0" xfId="0" applyNumberFormat="1" applyFont="1" applyFill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left"/>
    </xf>
    <xf numFmtId="0" fontId="5" fillId="3" borderId="29" xfId="0" applyFont="1" applyFill="1" applyBorder="1" applyAlignment="1">
      <alignment horizontal="left" vertical="center" wrapText="1"/>
    </xf>
    <xf numFmtId="0" fontId="5" fillId="3" borderId="30" xfId="0" applyFont="1" applyFill="1" applyBorder="1" applyAlignment="1">
      <alignment horizontal="left" vertical="center" wrapText="1"/>
    </xf>
    <xf numFmtId="0" fontId="5" fillId="3" borderId="24" xfId="0" applyFont="1" applyFill="1" applyBorder="1" applyAlignment="1">
      <alignment horizontal="left" vertical="center" wrapText="1"/>
    </xf>
    <xf numFmtId="0" fontId="5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horizontal="left" vertical="center"/>
    </xf>
    <xf numFmtId="0" fontId="5" fillId="3" borderId="24" xfId="0" applyFont="1" applyFill="1" applyBorder="1" applyAlignment="1">
      <alignment horizontal="left" vertical="center"/>
    </xf>
    <xf numFmtId="0" fontId="5" fillId="3" borderId="26" xfId="0" applyFont="1" applyFill="1" applyBorder="1" applyAlignment="1">
      <alignment horizontal="left" vertical="center" wrapText="1"/>
    </xf>
    <xf numFmtId="0" fontId="5" fillId="3" borderId="27" xfId="0" applyFont="1" applyFill="1" applyBorder="1" applyAlignment="1">
      <alignment horizontal="left" vertical="center" wrapText="1"/>
    </xf>
    <xf numFmtId="0" fontId="5" fillId="3" borderId="28" xfId="0" applyFont="1" applyFill="1" applyBorder="1" applyAlignment="1">
      <alignment horizontal="left" vertical="center" wrapText="1"/>
    </xf>
    <xf numFmtId="0" fontId="5" fillId="3" borderId="26" xfId="0" applyFont="1" applyFill="1" applyBorder="1" applyAlignment="1">
      <alignment horizontal="left" vertical="center"/>
    </xf>
    <xf numFmtId="0" fontId="5" fillId="3" borderId="27" xfId="0" applyFont="1" applyFill="1" applyBorder="1" applyAlignment="1">
      <alignment horizontal="left" vertical="center"/>
    </xf>
    <xf numFmtId="0" fontId="5" fillId="3" borderId="28" xfId="0" applyFont="1" applyFill="1" applyBorder="1" applyAlignment="1">
      <alignment horizontal="left" vertical="center"/>
    </xf>
    <xf numFmtId="0" fontId="20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167" fontId="5" fillId="3" borderId="29" xfId="0" applyNumberFormat="1" applyFont="1" applyFill="1" applyBorder="1" applyAlignment="1">
      <alignment horizontal="left" vertical="center"/>
    </xf>
    <xf numFmtId="167" fontId="5" fillId="3" borderId="30" xfId="0" applyNumberFormat="1" applyFont="1" applyFill="1" applyBorder="1" applyAlignment="1">
      <alignment horizontal="left" vertical="center"/>
    </xf>
    <xf numFmtId="167" fontId="5" fillId="3" borderId="24" xfId="0" applyNumberFormat="1" applyFont="1" applyFill="1" applyBorder="1" applyAlignment="1">
      <alignment horizontal="left" vertical="center"/>
    </xf>
    <xf numFmtId="0" fontId="5" fillId="0" borderId="3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5">
    <cellStyle name="Обычный" xfId="0" builtinId="0"/>
    <cellStyle name="Обычный 5" xfId="1"/>
    <cellStyle name="Финансовый" xfId="2" builtinId="3"/>
    <cellStyle name="Финансовый 2" xfId="3"/>
    <cellStyle name="Финансовый 5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B1:I111"/>
  <sheetViews>
    <sheetView tabSelected="1" zoomScaleSheetLayoutView="90" workbookViewId="0">
      <selection activeCell="B14" sqref="B14"/>
    </sheetView>
  </sheetViews>
  <sheetFormatPr defaultRowHeight="12.75"/>
  <cols>
    <col min="1" max="1" width="1.28515625" style="22" customWidth="1"/>
    <col min="2" max="2" width="59.140625" style="22" customWidth="1"/>
    <col min="3" max="3" width="7" style="23" customWidth="1"/>
    <col min="4" max="4" width="17" style="24" customWidth="1"/>
    <col min="5" max="5" width="18.140625" style="24" customWidth="1"/>
    <col min="6" max="6" width="9.7109375" style="22" bestFit="1" customWidth="1"/>
    <col min="7" max="8" width="10.140625" style="22" bestFit="1" customWidth="1"/>
    <col min="9" max="16384" width="9.140625" style="22"/>
  </cols>
  <sheetData>
    <row r="1" spans="2:7" ht="6" customHeight="1"/>
    <row r="2" spans="2:7" ht="15.75">
      <c r="B2" s="185" t="s">
        <v>79</v>
      </c>
      <c r="C2" s="185"/>
      <c r="D2" s="185"/>
      <c r="E2" s="185"/>
    </row>
    <row r="3" spans="2:7">
      <c r="B3" s="186" t="s">
        <v>233</v>
      </c>
      <c r="C3" s="186"/>
      <c r="D3" s="186"/>
      <c r="E3" s="186"/>
    </row>
    <row r="4" spans="2:7">
      <c r="B4" s="186"/>
      <c r="C4" s="186"/>
      <c r="D4" s="186"/>
      <c r="E4" s="186"/>
    </row>
    <row r="5" spans="2:7">
      <c r="B5" s="187"/>
      <c r="C5" s="187"/>
      <c r="D5" s="187"/>
      <c r="E5" s="187"/>
    </row>
    <row r="6" spans="2:7">
      <c r="B6" s="188" t="s">
        <v>140</v>
      </c>
      <c r="C6" s="188"/>
      <c r="D6" s="188"/>
      <c r="E6" s="188"/>
    </row>
    <row r="7" spans="2:7">
      <c r="B7" s="188" t="s">
        <v>141</v>
      </c>
      <c r="C7" s="188"/>
      <c r="D7" s="188"/>
      <c r="E7" s="188"/>
    </row>
    <row r="8" spans="2:7">
      <c r="B8" s="188" t="s">
        <v>142</v>
      </c>
      <c r="C8" s="188"/>
      <c r="D8" s="188"/>
      <c r="E8" s="188"/>
    </row>
    <row r="9" spans="2:7">
      <c r="B9" s="188" t="s">
        <v>143</v>
      </c>
      <c r="C9" s="188"/>
      <c r="D9" s="188"/>
      <c r="E9" s="188"/>
    </row>
    <row r="10" spans="2:7">
      <c r="B10" s="188" t="s">
        <v>144</v>
      </c>
      <c r="C10" s="188"/>
      <c r="D10" s="188"/>
      <c r="E10" s="188"/>
    </row>
    <row r="11" spans="2:7" ht="12" customHeight="1" thickBot="1">
      <c r="B11" s="27"/>
      <c r="D11" s="28"/>
      <c r="E11" s="115" t="s">
        <v>78</v>
      </c>
    </row>
    <row r="12" spans="2:7" ht="39" thickBot="1">
      <c r="B12" s="29" t="s">
        <v>0</v>
      </c>
      <c r="C12" s="44" t="s">
        <v>207</v>
      </c>
      <c r="D12" s="45" t="s">
        <v>168</v>
      </c>
      <c r="E12" s="46" t="s">
        <v>226</v>
      </c>
    </row>
    <row r="13" spans="2:7" ht="13.5" customHeight="1">
      <c r="B13" s="198" t="s">
        <v>32</v>
      </c>
      <c r="C13" s="199"/>
      <c r="D13" s="199"/>
      <c r="E13" s="200"/>
    </row>
    <row r="14" spans="2:7" ht="13.5" customHeight="1">
      <c r="B14" s="107" t="s">
        <v>33</v>
      </c>
      <c r="C14" s="31" t="s">
        <v>1</v>
      </c>
      <c r="D14" s="104">
        <v>152232</v>
      </c>
      <c r="E14" s="105">
        <v>82890</v>
      </c>
    </row>
    <row r="15" spans="2:7" ht="13.5" customHeight="1">
      <c r="B15" s="107" t="s">
        <v>34</v>
      </c>
      <c r="C15" s="31" t="s">
        <v>2</v>
      </c>
      <c r="D15" s="104"/>
      <c r="E15" s="33"/>
    </row>
    <row r="16" spans="2:7" ht="13.5" customHeight="1">
      <c r="B16" s="107" t="s">
        <v>192</v>
      </c>
      <c r="C16" s="31" t="s">
        <v>16</v>
      </c>
      <c r="D16" s="104">
        <v>20604500</v>
      </c>
      <c r="E16" s="105">
        <v>17762081</v>
      </c>
      <c r="G16" s="34"/>
    </row>
    <row r="17" spans="2:8" ht="13.5" customHeight="1">
      <c r="B17" s="107" t="s">
        <v>35</v>
      </c>
      <c r="C17" s="31" t="s">
        <v>17</v>
      </c>
      <c r="D17" s="104">
        <v>7199684</v>
      </c>
      <c r="E17" s="105">
        <v>8920573</v>
      </c>
    </row>
    <row r="18" spans="2:8" ht="13.5" customHeight="1">
      <c r="B18" s="107" t="s">
        <v>43</v>
      </c>
      <c r="C18" s="31" t="s">
        <v>18</v>
      </c>
      <c r="D18" s="104">
        <v>6448684</v>
      </c>
      <c r="E18" s="105">
        <v>264237</v>
      </c>
      <c r="G18" s="34"/>
    </row>
    <row r="19" spans="2:8" ht="13.5" customHeight="1">
      <c r="B19" s="107" t="s">
        <v>36</v>
      </c>
      <c r="C19" s="31" t="s">
        <v>19</v>
      </c>
      <c r="D19" s="104">
        <v>266958</v>
      </c>
      <c r="E19" s="105">
        <v>548780</v>
      </c>
    </row>
    <row r="20" spans="2:8" ht="13.5" customHeight="1">
      <c r="B20" s="107" t="s">
        <v>37</v>
      </c>
      <c r="C20" s="31" t="s">
        <v>20</v>
      </c>
      <c r="D20" s="104">
        <v>5341236</v>
      </c>
      <c r="E20" s="105">
        <v>6461492</v>
      </c>
      <c r="G20" s="34"/>
    </row>
    <row r="21" spans="2:8" ht="13.5" customHeight="1">
      <c r="B21" s="65" t="s">
        <v>38</v>
      </c>
      <c r="C21" s="66" t="s">
        <v>15</v>
      </c>
      <c r="D21" s="20">
        <f>SUM(D14:D20)</f>
        <v>40013294</v>
      </c>
      <c r="E21" s="21">
        <f>SUM(E14:E20)</f>
        <v>34040053</v>
      </c>
      <c r="G21" s="34"/>
      <c r="H21" s="34"/>
    </row>
    <row r="22" spans="2:8" ht="13.5" customHeight="1">
      <c r="B22" s="192" t="s">
        <v>76</v>
      </c>
      <c r="C22" s="193"/>
      <c r="D22" s="193"/>
      <c r="E22" s="194"/>
    </row>
    <row r="23" spans="2:8" ht="13.5" customHeight="1">
      <c r="B23" s="107" t="s">
        <v>39</v>
      </c>
      <c r="C23" s="31" t="s">
        <v>3</v>
      </c>
      <c r="D23" s="104"/>
      <c r="E23" s="105"/>
    </row>
    <row r="24" spans="2:8" s="40" customFormat="1" ht="13.5" customHeight="1">
      <c r="B24" s="107" t="s">
        <v>193</v>
      </c>
      <c r="C24" s="31" t="s">
        <v>21</v>
      </c>
      <c r="D24" s="104">
        <v>27911717</v>
      </c>
      <c r="E24" s="105">
        <v>28931477</v>
      </c>
    </row>
    <row r="25" spans="2:8" s="40" customFormat="1" ht="13.5" customHeight="1">
      <c r="B25" s="107" t="s">
        <v>40</v>
      </c>
      <c r="C25" s="31" t="s">
        <v>22</v>
      </c>
      <c r="D25" s="104"/>
      <c r="E25" s="105"/>
    </row>
    <row r="26" spans="2:8" s="40" customFormat="1" ht="13.5" customHeight="1">
      <c r="B26" s="107" t="s">
        <v>41</v>
      </c>
      <c r="C26" s="31" t="s">
        <v>23</v>
      </c>
      <c r="D26" s="104"/>
      <c r="E26" s="105"/>
    </row>
    <row r="27" spans="2:8" s="40" customFormat="1" ht="13.5" customHeight="1">
      <c r="B27" s="107" t="s">
        <v>42</v>
      </c>
      <c r="C27" s="31" t="s">
        <v>24</v>
      </c>
      <c r="D27" s="104">
        <v>10777797</v>
      </c>
      <c r="E27" s="105">
        <v>11506284</v>
      </c>
    </row>
    <row r="28" spans="2:8" s="40" customFormat="1" ht="13.5" customHeight="1">
      <c r="B28" s="107" t="s">
        <v>43</v>
      </c>
      <c r="C28" s="31" t="s">
        <v>25</v>
      </c>
      <c r="D28" s="104">
        <v>1174602</v>
      </c>
      <c r="E28" s="105">
        <v>1669762</v>
      </c>
    </row>
    <row r="29" spans="2:8" s="40" customFormat="1" ht="13.5" customHeight="1">
      <c r="B29" s="107" t="s">
        <v>80</v>
      </c>
      <c r="C29" s="31" t="s">
        <v>26</v>
      </c>
      <c r="D29" s="104">
        <v>4238678</v>
      </c>
      <c r="E29" s="105">
        <v>4294422</v>
      </c>
    </row>
    <row r="30" spans="2:8" s="41" customFormat="1" ht="13.5" customHeight="1">
      <c r="B30" s="107" t="s">
        <v>44</v>
      </c>
      <c r="C30" s="31" t="s">
        <v>45</v>
      </c>
      <c r="D30" s="104">
        <v>2406194</v>
      </c>
      <c r="E30" s="105">
        <v>2406194</v>
      </c>
    </row>
    <row r="31" spans="2:8" ht="13.5" customHeight="1">
      <c r="B31" s="107" t="s">
        <v>46</v>
      </c>
      <c r="C31" s="31" t="s">
        <v>47</v>
      </c>
      <c r="D31" s="104">
        <v>489164</v>
      </c>
      <c r="E31" s="105">
        <v>489164</v>
      </c>
      <c r="F31" s="49"/>
    </row>
    <row r="32" spans="2:8" ht="13.5" customHeight="1">
      <c r="B32" s="107" t="s">
        <v>48</v>
      </c>
      <c r="C32" s="31" t="s">
        <v>49</v>
      </c>
      <c r="D32" s="104">
        <v>39570585</v>
      </c>
      <c r="E32" s="105">
        <v>39884047</v>
      </c>
      <c r="F32" s="49"/>
    </row>
    <row r="33" spans="2:7" ht="13.5" customHeight="1" thickBot="1">
      <c r="B33" s="177" t="s">
        <v>50</v>
      </c>
      <c r="C33" s="178" t="s">
        <v>12</v>
      </c>
      <c r="D33" s="179">
        <f>SUM(D24:D32)</f>
        <v>86568737</v>
      </c>
      <c r="E33" s="180">
        <f>SUM(E24:E32)</f>
        <v>89181350</v>
      </c>
    </row>
    <row r="34" spans="2:7" s="25" customFormat="1" ht="14.25" customHeight="1" thickBot="1">
      <c r="B34" s="42" t="s">
        <v>170</v>
      </c>
      <c r="C34" s="38"/>
      <c r="D34" s="19">
        <f>D21+D33</f>
        <v>126582031</v>
      </c>
      <c r="E34" s="43">
        <f>E21+E33</f>
        <v>123221403</v>
      </c>
    </row>
    <row r="35" spans="2:7" s="25" customFormat="1" ht="39" thickBot="1">
      <c r="B35" s="29" t="s">
        <v>51</v>
      </c>
      <c r="C35" s="44" t="s">
        <v>207</v>
      </c>
      <c r="D35" s="45" t="s">
        <v>169</v>
      </c>
      <c r="E35" s="46" t="s">
        <v>220</v>
      </c>
    </row>
    <row r="36" spans="2:7" s="25" customFormat="1" ht="13.5" customHeight="1">
      <c r="B36" s="195" t="s">
        <v>67</v>
      </c>
      <c r="C36" s="196"/>
      <c r="D36" s="196"/>
      <c r="E36" s="197"/>
    </row>
    <row r="37" spans="2:7" s="25" customFormat="1" ht="13.5" customHeight="1">
      <c r="B37" s="107" t="s">
        <v>52</v>
      </c>
      <c r="C37" s="31" t="s">
        <v>4</v>
      </c>
      <c r="D37" s="104">
        <v>30198881</v>
      </c>
      <c r="E37" s="105">
        <v>29788852</v>
      </c>
    </row>
    <row r="38" spans="2:7" s="25" customFormat="1" ht="13.5" customHeight="1">
      <c r="B38" s="107" t="s">
        <v>77</v>
      </c>
      <c r="C38" s="31" t="s">
        <v>5</v>
      </c>
      <c r="D38" s="104">
        <v>50044</v>
      </c>
      <c r="E38" s="105">
        <v>51530</v>
      </c>
    </row>
    <row r="39" spans="2:7" s="25" customFormat="1" ht="13.5" customHeight="1">
      <c r="B39" s="107" t="s">
        <v>54</v>
      </c>
      <c r="C39" s="31" t="s">
        <v>53</v>
      </c>
      <c r="D39" s="104">
        <v>127629</v>
      </c>
      <c r="E39" s="105">
        <v>92065</v>
      </c>
    </row>
    <row r="40" spans="2:7" s="25" customFormat="1" ht="13.5" customHeight="1">
      <c r="B40" s="107" t="s">
        <v>176</v>
      </c>
      <c r="C40" s="31" t="s">
        <v>55</v>
      </c>
      <c r="D40" s="104">
        <v>19781762</v>
      </c>
      <c r="E40" s="105">
        <v>21158208</v>
      </c>
      <c r="G40" s="47"/>
    </row>
    <row r="41" spans="2:7" s="25" customFormat="1" ht="13.5" customHeight="1">
      <c r="B41" s="107" t="s">
        <v>57</v>
      </c>
      <c r="C41" s="31" t="s">
        <v>56</v>
      </c>
      <c r="D41" s="104"/>
      <c r="E41" s="105"/>
    </row>
    <row r="42" spans="2:7" s="25" customFormat="1" ht="13.5" customHeight="1">
      <c r="B42" s="107" t="s">
        <v>59</v>
      </c>
      <c r="C42" s="31" t="s">
        <v>58</v>
      </c>
      <c r="D42" s="104">
        <v>92007</v>
      </c>
      <c r="E42" s="105">
        <v>92007</v>
      </c>
      <c r="F42" s="47"/>
    </row>
    <row r="43" spans="2:7" s="25" customFormat="1" ht="13.5" customHeight="1">
      <c r="B43" s="68" t="s">
        <v>60</v>
      </c>
      <c r="C43" s="66" t="s">
        <v>14</v>
      </c>
      <c r="D43" s="20">
        <f>SUM(D37:D42)</f>
        <v>50250323</v>
      </c>
      <c r="E43" s="21">
        <f>SUM(E37:E42)</f>
        <v>51182662</v>
      </c>
    </row>
    <row r="44" spans="2:7" s="25" customFormat="1" ht="13.5" customHeight="1">
      <c r="B44" s="189" t="s">
        <v>13</v>
      </c>
      <c r="C44" s="190"/>
      <c r="D44" s="190"/>
      <c r="E44" s="191"/>
    </row>
    <row r="45" spans="2:7" s="25" customFormat="1" ht="13.5" customHeight="1">
      <c r="B45" s="107" t="s">
        <v>61</v>
      </c>
      <c r="C45" s="31" t="s">
        <v>6</v>
      </c>
      <c r="D45" s="104">
        <v>82396640</v>
      </c>
      <c r="E45" s="105">
        <v>82373871</v>
      </c>
    </row>
    <row r="46" spans="2:7" s="25" customFormat="1" ht="13.5" customHeight="1">
      <c r="B46" s="107" t="s">
        <v>62</v>
      </c>
      <c r="C46" s="31" t="s">
        <v>7</v>
      </c>
      <c r="D46" s="104">
        <v>1067194</v>
      </c>
      <c r="E46" s="105">
        <v>1067194</v>
      </c>
    </row>
    <row r="47" spans="2:7" s="25" customFormat="1" ht="13.5" customHeight="1">
      <c r="B47" s="107" t="s">
        <v>63</v>
      </c>
      <c r="C47" s="31" t="s">
        <v>8</v>
      </c>
      <c r="D47" s="104"/>
      <c r="E47" s="105"/>
    </row>
    <row r="48" spans="2:7" s="25" customFormat="1" ht="13.5" customHeight="1">
      <c r="B48" s="107" t="s">
        <v>64</v>
      </c>
      <c r="C48" s="31" t="s">
        <v>9</v>
      </c>
      <c r="D48" s="104">
        <v>2469323</v>
      </c>
      <c r="E48" s="105">
        <v>2469323</v>
      </c>
    </row>
    <row r="49" spans="2:9" s="25" customFormat="1" ht="13.5" customHeight="1">
      <c r="B49" s="107" t="s">
        <v>65</v>
      </c>
      <c r="C49" s="31" t="s">
        <v>10</v>
      </c>
      <c r="D49" s="104">
        <v>267901</v>
      </c>
      <c r="E49" s="105">
        <v>267901</v>
      </c>
      <c r="I49" s="48"/>
    </row>
    <row r="50" spans="2:9" ht="13.5" customHeight="1">
      <c r="B50" s="65" t="s">
        <v>66</v>
      </c>
      <c r="C50" s="79">
        <v>400</v>
      </c>
      <c r="D50" s="20">
        <f>SUM(D45:D49)</f>
        <v>86201058</v>
      </c>
      <c r="E50" s="21">
        <f>SUM(E45:E49)</f>
        <v>86178289</v>
      </c>
    </row>
    <row r="51" spans="2:9" ht="13.5" customHeight="1">
      <c r="B51" s="192" t="s">
        <v>75</v>
      </c>
      <c r="C51" s="193"/>
      <c r="D51" s="193"/>
      <c r="E51" s="194"/>
    </row>
    <row r="52" spans="2:9" ht="13.5" customHeight="1">
      <c r="B52" s="107" t="s">
        <v>68</v>
      </c>
      <c r="C52" s="31" t="s">
        <v>11</v>
      </c>
      <c r="D52" s="104">
        <v>21348097</v>
      </c>
      <c r="E52" s="105">
        <v>21348097</v>
      </c>
    </row>
    <row r="53" spans="2:9" s="25" customFormat="1" ht="13.5" customHeight="1">
      <c r="B53" s="107" t="s">
        <v>69</v>
      </c>
      <c r="C53" s="31" t="s">
        <v>27</v>
      </c>
      <c r="D53" s="104"/>
      <c r="E53" s="105"/>
    </row>
    <row r="54" spans="2:9" ht="13.5" customHeight="1">
      <c r="B54" s="107" t="s">
        <v>70</v>
      </c>
      <c r="C54" s="31" t="s">
        <v>28</v>
      </c>
      <c r="D54" s="104"/>
      <c r="E54" s="105"/>
    </row>
    <row r="55" spans="2:9" ht="13.5" customHeight="1">
      <c r="B55" s="107" t="s">
        <v>71</v>
      </c>
      <c r="C55" s="31" t="s">
        <v>29</v>
      </c>
      <c r="D55" s="165"/>
      <c r="E55" s="166"/>
      <c r="F55" s="34"/>
    </row>
    <row r="56" spans="2:9" ht="13.5" customHeight="1">
      <c r="B56" s="107" t="s">
        <v>72</v>
      </c>
      <c r="C56" s="31" t="s">
        <v>30</v>
      </c>
      <c r="D56" s="104">
        <v>-29834890</v>
      </c>
      <c r="E56" s="105">
        <v>-33846030</v>
      </c>
      <c r="F56" s="49"/>
      <c r="H56" s="34"/>
    </row>
    <row r="57" spans="2:9" ht="13.5" customHeight="1">
      <c r="B57" s="107" t="s">
        <v>73</v>
      </c>
      <c r="C57" s="31" t="s">
        <v>31</v>
      </c>
      <c r="D57" s="104">
        <v>-1382557</v>
      </c>
      <c r="E57" s="105">
        <v>-1641615</v>
      </c>
      <c r="F57" s="49"/>
      <c r="G57" s="34"/>
      <c r="H57" s="34"/>
    </row>
    <row r="58" spans="2:9" ht="13.5" customHeight="1" thickBot="1">
      <c r="B58" s="108" t="s">
        <v>74</v>
      </c>
      <c r="C58" s="117">
        <v>500</v>
      </c>
      <c r="D58" s="109">
        <f>SUM(D52:D57)</f>
        <v>-9869350</v>
      </c>
      <c r="E58" s="110">
        <f>SUM(E52:E57)</f>
        <v>-14139548</v>
      </c>
      <c r="G58" s="34"/>
    </row>
    <row r="59" spans="2:9" ht="14.25" customHeight="1" thickBot="1">
      <c r="B59" s="37" t="s">
        <v>171</v>
      </c>
      <c r="C59" s="50"/>
      <c r="D59" s="19">
        <f>D43+D50+D58</f>
        <v>126582031</v>
      </c>
      <c r="E59" s="43">
        <f>E43+E50+E58</f>
        <v>123221403</v>
      </c>
    </row>
    <row r="60" spans="2:9" ht="14.25" customHeight="1" thickBot="1">
      <c r="B60" s="111" t="s">
        <v>89</v>
      </c>
      <c r="C60" s="112" t="s">
        <v>145</v>
      </c>
      <c r="D60" s="113">
        <f>'Расчет балан ст-ти'!C11*1000</f>
        <v>-35033.777419491707</v>
      </c>
      <c r="E60" s="114">
        <f>'Расчет балан ст-ти'!D11*1000</f>
        <v>-44210.9635538207</v>
      </c>
    </row>
    <row r="61" spans="2:9" ht="13.5">
      <c r="B61" s="51"/>
      <c r="C61" s="52"/>
      <c r="D61" s="126">
        <f>D34-D59</f>
        <v>0</v>
      </c>
      <c r="E61" s="126">
        <f>E34-E59</f>
        <v>0</v>
      </c>
    </row>
    <row r="62" spans="2:9" ht="13.5">
      <c r="B62" s="51"/>
      <c r="C62" s="52"/>
      <c r="D62" s="53"/>
      <c r="E62" s="53"/>
    </row>
    <row r="63" spans="2:9" s="25" customFormat="1">
      <c r="B63" s="58" t="s">
        <v>221</v>
      </c>
      <c r="C63" s="59"/>
      <c r="D63" s="24"/>
      <c r="E63" s="54"/>
    </row>
    <row r="64" spans="2:9" s="25" customFormat="1">
      <c r="B64" s="60" t="s">
        <v>223</v>
      </c>
      <c r="C64" s="59"/>
      <c r="D64" s="24"/>
      <c r="E64" s="54"/>
    </row>
    <row r="65" spans="2:5">
      <c r="B65" s="61"/>
      <c r="C65" s="59"/>
      <c r="E65" s="54"/>
    </row>
    <row r="66" spans="2:5" ht="15" customHeight="1">
      <c r="B66" s="182" t="s">
        <v>229</v>
      </c>
      <c r="C66" s="59"/>
      <c r="E66" s="54"/>
    </row>
    <row r="67" spans="2:5">
      <c r="B67" s="60" t="s">
        <v>224</v>
      </c>
      <c r="C67" s="59"/>
      <c r="E67" s="54"/>
    </row>
    <row r="68" spans="2:5">
      <c r="B68" s="176" t="s">
        <v>146</v>
      </c>
      <c r="C68" s="59"/>
      <c r="E68" s="54"/>
    </row>
    <row r="69" spans="2:5">
      <c r="E69" s="54"/>
    </row>
    <row r="70" spans="2:5">
      <c r="E70" s="54"/>
    </row>
    <row r="71" spans="2:5" ht="20.25" customHeight="1">
      <c r="E71" s="54"/>
    </row>
    <row r="72" spans="2:5">
      <c r="E72" s="54"/>
    </row>
    <row r="76" spans="2:5" s="25" customFormat="1">
      <c r="B76" s="22"/>
      <c r="C76" s="23"/>
      <c r="D76" s="24"/>
      <c r="E76" s="24"/>
    </row>
    <row r="77" spans="2:5" s="25" customFormat="1">
      <c r="B77" s="22"/>
      <c r="C77" s="23"/>
      <c r="D77" s="24"/>
      <c r="E77" s="24"/>
    </row>
    <row r="79" spans="2:5" ht="15" customHeight="1"/>
    <row r="80" spans="2:5" ht="35.25" customHeight="1"/>
    <row r="82" spans="2:5" s="25" customFormat="1">
      <c r="B82" s="22"/>
      <c r="C82" s="23"/>
      <c r="D82" s="24"/>
      <c r="E82" s="24"/>
    </row>
    <row r="87" spans="2:5" s="25" customFormat="1">
      <c r="B87" s="22"/>
      <c r="C87" s="23"/>
      <c r="D87" s="24"/>
      <c r="E87" s="24"/>
    </row>
    <row r="88" spans="2:5" s="25" customFormat="1">
      <c r="B88" s="22"/>
      <c r="C88" s="23"/>
      <c r="D88" s="24"/>
      <c r="E88" s="24"/>
    </row>
    <row r="91" spans="2:5" s="25" customFormat="1">
      <c r="B91" s="22"/>
      <c r="C91" s="23"/>
      <c r="D91" s="24"/>
      <c r="E91" s="24"/>
    </row>
    <row r="92" spans="2:5" s="25" customFormat="1">
      <c r="B92" s="22"/>
      <c r="C92" s="23"/>
      <c r="D92" s="24"/>
      <c r="E92" s="24"/>
    </row>
    <row r="97" spans="2:5" s="25" customFormat="1">
      <c r="B97" s="22"/>
      <c r="C97" s="23"/>
      <c r="D97" s="24"/>
      <c r="E97" s="24"/>
    </row>
    <row r="98" spans="2:5" s="56" customFormat="1">
      <c r="B98" s="22"/>
      <c r="C98" s="23"/>
      <c r="D98" s="24"/>
      <c r="E98" s="24"/>
    </row>
    <row r="99" spans="2:5" s="25" customFormat="1">
      <c r="B99" s="22"/>
      <c r="C99" s="23"/>
      <c r="D99" s="24"/>
      <c r="E99" s="24"/>
    </row>
    <row r="105" spans="2:5" s="25" customFormat="1">
      <c r="B105" s="22"/>
      <c r="C105" s="23"/>
      <c r="D105" s="24"/>
      <c r="E105" s="24"/>
    </row>
    <row r="106" spans="2:5" ht="16.5" customHeight="1"/>
    <row r="109" spans="2:5" s="57" customFormat="1" ht="9.75" customHeight="1">
      <c r="B109" s="22"/>
      <c r="C109" s="23"/>
      <c r="D109" s="24"/>
      <c r="E109" s="24"/>
    </row>
    <row r="111" spans="2:5" s="57" customFormat="1" ht="9.75" customHeight="1">
      <c r="B111" s="22"/>
      <c r="C111" s="23"/>
      <c r="D111" s="24"/>
      <c r="E111" s="24"/>
    </row>
  </sheetData>
  <mergeCells count="14">
    <mergeCell ref="B44:E44"/>
    <mergeCell ref="B51:E51"/>
    <mergeCell ref="B8:E8"/>
    <mergeCell ref="B9:E9"/>
    <mergeCell ref="B10:E10"/>
    <mergeCell ref="B36:E36"/>
    <mergeCell ref="B13:E13"/>
    <mergeCell ref="B22:E22"/>
    <mergeCell ref="B2:E2"/>
    <mergeCell ref="B3:E3"/>
    <mergeCell ref="B5:E5"/>
    <mergeCell ref="B6:E6"/>
    <mergeCell ref="B7:E7"/>
    <mergeCell ref="B4:E4"/>
  </mergeCells>
  <phoneticPr fontId="0" type="noConversion"/>
  <pageMargins left="0.59055118110236227" right="0.39370078740157483" top="0.51181102362204722" bottom="0.39370078740157483" header="0.31496062992125984" footer="0.15748031496062992"/>
  <pageSetup paperSize="9" scale="8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C1:I52"/>
  <sheetViews>
    <sheetView zoomScaleSheetLayoutView="100" workbookViewId="0">
      <selection activeCell="C13" sqref="C13"/>
    </sheetView>
  </sheetViews>
  <sheetFormatPr defaultRowHeight="12.75"/>
  <cols>
    <col min="1" max="1" width="1.28515625" style="22" customWidth="1"/>
    <col min="2" max="2" width="2.85546875" style="22" customWidth="1"/>
    <col min="3" max="3" width="73" style="22" customWidth="1"/>
    <col min="4" max="4" width="6.85546875" style="23" customWidth="1"/>
    <col min="5" max="5" width="14.140625" style="62" customWidth="1"/>
    <col min="6" max="6" width="14.5703125" style="62" customWidth="1"/>
    <col min="7" max="16384" width="9.140625" style="22"/>
  </cols>
  <sheetData>
    <row r="1" spans="3:9" ht="9" customHeight="1"/>
    <row r="2" spans="3:9" ht="15.75">
      <c r="C2" s="185" t="s">
        <v>90</v>
      </c>
      <c r="D2" s="185"/>
      <c r="E2" s="185"/>
      <c r="F2" s="185"/>
    </row>
    <row r="3" spans="3:9">
      <c r="C3" s="186" t="s">
        <v>234</v>
      </c>
      <c r="D3" s="186"/>
      <c r="E3" s="186"/>
      <c r="F3" s="186"/>
    </row>
    <row r="4" spans="3:9" ht="9" customHeight="1">
      <c r="C4" s="186"/>
      <c r="D4" s="186"/>
      <c r="E4" s="186"/>
      <c r="F4" s="186"/>
    </row>
    <row r="5" spans="3:9" ht="19.5" customHeight="1">
      <c r="C5" s="201"/>
      <c r="D5" s="201"/>
      <c r="E5" s="201"/>
      <c r="F5" s="201"/>
    </row>
    <row r="6" spans="3:9">
      <c r="C6" s="188" t="s">
        <v>140</v>
      </c>
      <c r="D6" s="188"/>
      <c r="E6" s="188"/>
      <c r="F6" s="188"/>
    </row>
    <row r="7" spans="3:9">
      <c r="C7" s="188" t="s">
        <v>141</v>
      </c>
      <c r="D7" s="188"/>
      <c r="E7" s="188"/>
      <c r="F7" s="188"/>
    </row>
    <row r="8" spans="3:9">
      <c r="C8" s="188" t="s">
        <v>142</v>
      </c>
      <c r="D8" s="188"/>
      <c r="E8" s="188"/>
      <c r="F8" s="188"/>
    </row>
    <row r="9" spans="3:9">
      <c r="C9" s="188" t="s">
        <v>143</v>
      </c>
      <c r="D9" s="188"/>
      <c r="E9" s="188"/>
      <c r="F9" s="188"/>
    </row>
    <row r="10" spans="3:9">
      <c r="C10" s="188" t="s">
        <v>144</v>
      </c>
      <c r="D10" s="188"/>
      <c r="E10" s="188"/>
      <c r="F10" s="188"/>
    </row>
    <row r="11" spans="3:9" ht="14.25" thickBot="1">
      <c r="E11" s="63"/>
      <c r="F11" s="116" t="s">
        <v>78</v>
      </c>
    </row>
    <row r="12" spans="3:9" ht="39" customHeight="1" thickBot="1">
      <c r="C12" s="29" t="s">
        <v>91</v>
      </c>
      <c r="D12" s="44" t="s">
        <v>207</v>
      </c>
      <c r="E12" s="121" t="s">
        <v>92</v>
      </c>
      <c r="F12" s="122" t="s">
        <v>93</v>
      </c>
    </row>
    <row r="13" spans="3:9" ht="14.1" customHeight="1">
      <c r="C13" s="64" t="s">
        <v>181</v>
      </c>
      <c r="D13" s="39" t="s">
        <v>1</v>
      </c>
      <c r="E13" s="119">
        <v>7928339</v>
      </c>
      <c r="F13" s="120">
        <v>12197280</v>
      </c>
      <c r="I13" s="49"/>
    </row>
    <row r="14" spans="3:9" ht="14.1" customHeight="1">
      <c r="C14" s="30" t="s">
        <v>182</v>
      </c>
      <c r="D14" s="31" t="s">
        <v>3</v>
      </c>
      <c r="E14" s="104">
        <v>7908514</v>
      </c>
      <c r="F14" s="105">
        <v>11441636</v>
      </c>
      <c r="I14" s="49"/>
    </row>
    <row r="15" spans="3:9" ht="14.1" customHeight="1">
      <c r="C15" s="65" t="s">
        <v>172</v>
      </c>
      <c r="D15" s="66" t="s">
        <v>4</v>
      </c>
      <c r="E15" s="20">
        <f>E13-E14</f>
        <v>19825</v>
      </c>
      <c r="F15" s="21">
        <f>F13-F14</f>
        <v>755644</v>
      </c>
    </row>
    <row r="16" spans="3:9" ht="13.5" customHeight="1">
      <c r="C16" s="35" t="s">
        <v>94</v>
      </c>
      <c r="D16" s="31" t="s">
        <v>6</v>
      </c>
      <c r="E16" s="104">
        <v>6441673</v>
      </c>
      <c r="F16" s="105">
        <v>9006839</v>
      </c>
    </row>
    <row r="17" spans="3:8" ht="13.5" customHeight="1">
      <c r="C17" s="32" t="s">
        <v>177</v>
      </c>
      <c r="D17" s="31" t="s">
        <v>11</v>
      </c>
      <c r="E17" s="104">
        <v>162923</v>
      </c>
      <c r="F17" s="105">
        <v>226419</v>
      </c>
    </row>
    <row r="18" spans="3:8" ht="13.5" customHeight="1">
      <c r="C18" s="32" t="s">
        <v>95</v>
      </c>
      <c r="D18" s="31" t="s">
        <v>96</v>
      </c>
      <c r="E18" s="104">
        <v>534312</v>
      </c>
      <c r="F18" s="105">
        <v>598515</v>
      </c>
    </row>
    <row r="19" spans="3:8" ht="13.5" customHeight="1">
      <c r="C19" s="32" t="s">
        <v>97</v>
      </c>
      <c r="D19" s="31" t="s">
        <v>98</v>
      </c>
      <c r="E19" s="104">
        <v>62624</v>
      </c>
      <c r="F19" s="105">
        <v>12622</v>
      </c>
    </row>
    <row r="20" spans="3:8" ht="25.5">
      <c r="C20" s="67" t="s">
        <v>183</v>
      </c>
      <c r="D20" s="66" t="s">
        <v>99</v>
      </c>
      <c r="E20" s="20">
        <f>E15+E16-E17-E18-E19</f>
        <v>5701639</v>
      </c>
      <c r="F20" s="21">
        <f>F15++F16-F17-F18-F19</f>
        <v>8924927</v>
      </c>
    </row>
    <row r="21" spans="3:8" ht="14.1" customHeight="1">
      <c r="C21" s="32" t="s">
        <v>184</v>
      </c>
      <c r="D21" s="31" t="s">
        <v>100</v>
      </c>
      <c r="E21" s="104">
        <v>1008005</v>
      </c>
      <c r="F21" s="105">
        <v>1185893</v>
      </c>
    </row>
    <row r="22" spans="3:8" ht="14.1" customHeight="1">
      <c r="C22" s="32" t="s">
        <v>185</v>
      </c>
      <c r="D22" s="31" t="s">
        <v>15</v>
      </c>
      <c r="E22" s="104">
        <v>2407552</v>
      </c>
      <c r="F22" s="105">
        <v>2273372</v>
      </c>
    </row>
    <row r="23" spans="3:8" ht="14.1" customHeight="1">
      <c r="C23" s="68" t="s">
        <v>178</v>
      </c>
      <c r="D23" s="66" t="s">
        <v>101</v>
      </c>
      <c r="E23" s="167">
        <f>E21-E22</f>
        <v>-1399547</v>
      </c>
      <c r="F23" s="168">
        <f>F21-F22</f>
        <v>-1087479</v>
      </c>
    </row>
    <row r="24" spans="3:8" ht="14.1" customHeight="1">
      <c r="C24" s="65" t="s">
        <v>179</v>
      </c>
      <c r="D24" s="66" t="s">
        <v>102</v>
      </c>
      <c r="E24" s="20">
        <f>E20+E23</f>
        <v>4302092</v>
      </c>
      <c r="F24" s="21">
        <f>F20+F23</f>
        <v>7837448</v>
      </c>
    </row>
    <row r="25" spans="3:8" ht="14.25" customHeight="1">
      <c r="C25" s="32" t="s">
        <v>186</v>
      </c>
      <c r="D25" s="31" t="s">
        <v>103</v>
      </c>
      <c r="E25" s="104">
        <v>31894</v>
      </c>
      <c r="F25" s="105">
        <v>34120</v>
      </c>
    </row>
    <row r="26" spans="3:8" ht="14.1" customHeight="1">
      <c r="C26" s="65" t="s">
        <v>180</v>
      </c>
      <c r="D26" s="66" t="s">
        <v>104</v>
      </c>
      <c r="E26" s="20">
        <f>E24-E25</f>
        <v>4270198</v>
      </c>
      <c r="F26" s="21">
        <f>F24-F25</f>
        <v>7803328</v>
      </c>
      <c r="G26" s="34"/>
    </row>
    <row r="27" spans="3:8" ht="14.1" customHeight="1">
      <c r="C27" s="65" t="s">
        <v>138</v>
      </c>
      <c r="D27" s="66"/>
      <c r="E27" s="106"/>
      <c r="F27" s="118"/>
    </row>
    <row r="28" spans="3:8">
      <c r="C28" s="30" t="s">
        <v>105</v>
      </c>
      <c r="D28" s="31" t="s">
        <v>106</v>
      </c>
      <c r="E28" s="70"/>
      <c r="F28" s="71"/>
    </row>
    <row r="29" spans="3:8">
      <c r="C29" s="69" t="s">
        <v>107</v>
      </c>
      <c r="D29" s="66" t="s">
        <v>108</v>
      </c>
      <c r="E29" s="167"/>
      <c r="F29" s="168"/>
    </row>
    <row r="30" spans="3:8" ht="14.1" customHeight="1">
      <c r="C30" s="72" t="s">
        <v>187</v>
      </c>
      <c r="D30" s="66" t="s">
        <v>109</v>
      </c>
      <c r="E30" s="20">
        <f>E26+E29</f>
        <v>4270198</v>
      </c>
      <c r="F30" s="21">
        <f>F26+F29</f>
        <v>7803328</v>
      </c>
      <c r="H30" s="34"/>
    </row>
    <row r="31" spans="3:8" ht="14.1" customHeight="1">
      <c r="C31" s="68" t="s">
        <v>110</v>
      </c>
      <c r="D31" s="66"/>
      <c r="E31" s="73"/>
      <c r="F31" s="74"/>
    </row>
    <row r="32" spans="3:8" ht="14.1" customHeight="1">
      <c r="C32" s="123" t="s">
        <v>188</v>
      </c>
      <c r="D32" s="31" t="s">
        <v>111</v>
      </c>
      <c r="E32" s="104">
        <f>E26-E33</f>
        <v>4011140</v>
      </c>
      <c r="F32" s="105">
        <f>F26-F33</f>
        <v>7567859</v>
      </c>
    </row>
    <row r="33" spans="3:8" ht="14.1" customHeight="1">
      <c r="C33" s="123" t="s">
        <v>189</v>
      </c>
      <c r="D33" s="31" t="s">
        <v>112</v>
      </c>
      <c r="E33" s="165">
        <v>259058</v>
      </c>
      <c r="F33" s="166">
        <v>235469</v>
      </c>
      <c r="H33" s="34"/>
    </row>
    <row r="34" spans="3:8" ht="14.1" customHeight="1">
      <c r="C34" s="65" t="s">
        <v>113</v>
      </c>
      <c r="D34" s="66" t="s">
        <v>12</v>
      </c>
      <c r="E34" s="20">
        <f>E32+E33</f>
        <v>4270198</v>
      </c>
      <c r="F34" s="21">
        <f>F32+F33</f>
        <v>7803328</v>
      </c>
    </row>
    <row r="35" spans="3:8" ht="14.1" customHeight="1">
      <c r="C35" s="68" t="s">
        <v>190</v>
      </c>
      <c r="D35" s="66"/>
      <c r="E35" s="73"/>
      <c r="F35" s="74"/>
    </row>
    <row r="36" spans="3:8" ht="14.1" customHeight="1">
      <c r="C36" s="123" t="s">
        <v>188</v>
      </c>
      <c r="D36" s="31" t="s">
        <v>111</v>
      </c>
      <c r="E36" s="104">
        <f>E32+E29</f>
        <v>4011140</v>
      </c>
      <c r="F36" s="105">
        <f>F32+F29</f>
        <v>7567859</v>
      </c>
    </row>
    <row r="37" spans="3:8" ht="14.1" customHeight="1" thickBot="1">
      <c r="C37" s="123" t="s">
        <v>189</v>
      </c>
      <c r="D37" s="36" t="s">
        <v>112</v>
      </c>
      <c r="E37" s="169">
        <f>E33</f>
        <v>259058</v>
      </c>
      <c r="F37" s="170">
        <f>F33</f>
        <v>235469</v>
      </c>
    </row>
    <row r="38" spans="3:8" ht="14.25" customHeight="1" thickBot="1">
      <c r="C38" s="37" t="s">
        <v>191</v>
      </c>
      <c r="D38" s="38" t="s">
        <v>12</v>
      </c>
      <c r="E38" s="19">
        <f>E36+E37</f>
        <v>4270198</v>
      </c>
      <c r="F38" s="43">
        <f>F36+F37</f>
        <v>7803328</v>
      </c>
    </row>
    <row r="39" spans="3:8" ht="14.25" customHeight="1" thickBot="1">
      <c r="C39" s="37" t="s">
        <v>114</v>
      </c>
      <c r="D39" s="38"/>
      <c r="E39" s="19">
        <f>'Расчет балан ст-ти'!C16*1000</f>
        <v>8509.3555093555096</v>
      </c>
      <c r="F39" s="43">
        <f>'Расчет балан ст-ти'!D16*1000</f>
        <v>16054.688361831219</v>
      </c>
    </row>
    <row r="40" spans="3:8">
      <c r="E40" s="75"/>
    </row>
    <row r="41" spans="3:8">
      <c r="E41" s="75"/>
    </row>
    <row r="42" spans="3:8">
      <c r="E42" s="75"/>
    </row>
    <row r="43" spans="3:8" s="25" customFormat="1">
      <c r="C43" s="58" t="s">
        <v>221</v>
      </c>
      <c r="D43" s="59"/>
      <c r="E43" s="24"/>
      <c r="F43" s="54"/>
    </row>
    <row r="44" spans="3:8" s="25" customFormat="1">
      <c r="C44" s="60" t="s">
        <v>223</v>
      </c>
      <c r="D44" s="59"/>
      <c r="E44" s="24"/>
      <c r="F44" s="54"/>
    </row>
    <row r="45" spans="3:8">
      <c r="C45" s="61"/>
      <c r="D45" s="59"/>
      <c r="E45" s="24"/>
      <c r="F45" s="54"/>
    </row>
    <row r="46" spans="3:8" ht="15" customHeight="1">
      <c r="C46" s="182" t="s">
        <v>230</v>
      </c>
      <c r="D46" s="59"/>
      <c r="E46" s="24"/>
      <c r="F46" s="54"/>
    </row>
    <row r="47" spans="3:8">
      <c r="C47" s="60" t="s">
        <v>224</v>
      </c>
      <c r="D47" s="59"/>
      <c r="E47" s="24"/>
      <c r="F47" s="54"/>
    </row>
    <row r="48" spans="3:8">
      <c r="C48" s="60"/>
      <c r="D48" s="59"/>
      <c r="E48" s="24"/>
    </row>
    <row r="49" spans="3:5">
      <c r="C49" s="176" t="s">
        <v>146</v>
      </c>
      <c r="D49" s="59"/>
      <c r="E49" s="24"/>
    </row>
    <row r="50" spans="3:5">
      <c r="E50" s="24"/>
    </row>
    <row r="51" spans="3:5">
      <c r="E51" s="24"/>
    </row>
    <row r="52" spans="3:5">
      <c r="E52" s="24"/>
    </row>
  </sheetData>
  <mergeCells count="9">
    <mergeCell ref="C8:F8"/>
    <mergeCell ref="C9:F9"/>
    <mergeCell ref="C10:F10"/>
    <mergeCell ref="C2:F2"/>
    <mergeCell ref="C3:F3"/>
    <mergeCell ref="C5:F5"/>
    <mergeCell ref="C6:F6"/>
    <mergeCell ref="C7:F7"/>
    <mergeCell ref="C4:F4"/>
  </mergeCells>
  <pageMargins left="0.59055118110236227" right="0.39370078740157483" top="0.51181102362204722" bottom="0.59055118110236227" header="0.51181102362204722" footer="0.51181102362204722"/>
  <pageSetup paperSize="9" scale="81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1:J65"/>
  <sheetViews>
    <sheetView topLeftCell="B1" zoomScaleSheetLayoutView="90" workbookViewId="0">
      <selection activeCell="B15" sqref="B15"/>
    </sheetView>
  </sheetViews>
  <sheetFormatPr defaultRowHeight="12.75"/>
  <cols>
    <col min="1" max="1" width="1.140625" style="22" customWidth="1"/>
    <col min="2" max="2" width="74" style="22" customWidth="1"/>
    <col min="3" max="3" width="6.85546875" style="23" customWidth="1"/>
    <col min="4" max="5" width="14.5703125" style="62" customWidth="1"/>
    <col min="6" max="6" width="13.42578125" style="22" customWidth="1"/>
    <col min="7" max="16384" width="9.140625" style="22"/>
  </cols>
  <sheetData>
    <row r="1" spans="2:10" ht="15.75">
      <c r="B1" s="185" t="s">
        <v>167</v>
      </c>
      <c r="C1" s="185"/>
      <c r="D1" s="185"/>
      <c r="E1" s="185"/>
    </row>
    <row r="2" spans="2:10">
      <c r="B2" s="186" t="s">
        <v>234</v>
      </c>
      <c r="C2" s="186"/>
      <c r="D2" s="186"/>
      <c r="E2" s="186"/>
    </row>
    <row r="3" spans="2:10">
      <c r="B3" s="202" t="s">
        <v>117</v>
      </c>
      <c r="C3" s="202"/>
      <c r="D3" s="202"/>
      <c r="E3" s="202"/>
    </row>
    <row r="4" spans="2:10" ht="9.75" customHeight="1">
      <c r="B4" s="186"/>
      <c r="C4" s="186"/>
      <c r="D4" s="186"/>
      <c r="E4" s="186"/>
    </row>
    <row r="5" spans="2:10" ht="9" customHeight="1">
      <c r="B5" s="201"/>
      <c r="C5" s="201"/>
      <c r="D5" s="201"/>
      <c r="E5" s="201"/>
    </row>
    <row r="6" spans="2:10">
      <c r="B6" s="188" t="s">
        <v>140</v>
      </c>
      <c r="C6" s="188"/>
      <c r="D6" s="188"/>
      <c r="E6" s="188"/>
    </row>
    <row r="7" spans="2:10">
      <c r="B7" s="188" t="s">
        <v>141</v>
      </c>
      <c r="C7" s="188"/>
      <c r="D7" s="188"/>
      <c r="E7" s="188"/>
    </row>
    <row r="8" spans="2:10">
      <c r="B8" s="188" t="s">
        <v>142</v>
      </c>
      <c r="C8" s="188"/>
      <c r="D8" s="188"/>
      <c r="E8" s="188"/>
    </row>
    <row r="9" spans="2:10">
      <c r="B9" s="188" t="s">
        <v>143</v>
      </c>
      <c r="C9" s="188"/>
      <c r="D9" s="188"/>
      <c r="E9" s="188"/>
    </row>
    <row r="10" spans="2:10">
      <c r="B10" s="188" t="s">
        <v>144</v>
      </c>
      <c r="C10" s="188"/>
      <c r="D10" s="188"/>
      <c r="E10" s="188"/>
    </row>
    <row r="11" spans="2:10" ht="13.5" thickBot="1">
      <c r="E11" s="116" t="s">
        <v>78</v>
      </c>
    </row>
    <row r="12" spans="2:10" ht="39" customHeight="1" thickBot="1">
      <c r="B12" s="29" t="s">
        <v>91</v>
      </c>
      <c r="C12" s="44" t="s">
        <v>207</v>
      </c>
      <c r="D12" s="121" t="s">
        <v>92</v>
      </c>
      <c r="E12" s="122" t="s">
        <v>93</v>
      </c>
      <c r="F12" s="76"/>
      <c r="G12" s="77"/>
      <c r="H12" s="77"/>
      <c r="I12" s="77"/>
      <c r="J12" s="77"/>
    </row>
    <row r="13" spans="2:10" s="23" customFormat="1" ht="14.1" customHeight="1">
      <c r="B13" s="192" t="s">
        <v>118</v>
      </c>
      <c r="C13" s="193"/>
      <c r="D13" s="193"/>
      <c r="E13" s="194"/>
      <c r="F13" s="78"/>
    </row>
    <row r="14" spans="2:10" ht="14.1" customHeight="1">
      <c r="B14" s="80" t="s">
        <v>209</v>
      </c>
      <c r="C14" s="94" t="s">
        <v>1</v>
      </c>
      <c r="D14" s="81">
        <f>SUM(D15:D18)</f>
        <v>2986563</v>
      </c>
      <c r="E14" s="82">
        <f>SUM(E15:E18)</f>
        <v>3951875</v>
      </c>
      <c r="F14" s="83"/>
    </row>
    <row r="15" spans="2:10" ht="14.1" customHeight="1">
      <c r="B15" s="107" t="s">
        <v>147</v>
      </c>
      <c r="C15" s="85" t="s">
        <v>2</v>
      </c>
      <c r="D15" s="86">
        <v>2169133</v>
      </c>
      <c r="E15" s="87">
        <v>3580799</v>
      </c>
      <c r="F15" s="83"/>
    </row>
    <row r="16" spans="2:10" ht="14.1" customHeight="1">
      <c r="B16" s="164" t="s">
        <v>194</v>
      </c>
      <c r="C16" s="85" t="s">
        <v>16</v>
      </c>
      <c r="D16" s="86">
        <v>46476</v>
      </c>
      <c r="E16" s="87">
        <v>43695</v>
      </c>
      <c r="F16" s="83"/>
    </row>
    <row r="17" spans="2:6" ht="14.1" customHeight="1">
      <c r="B17" s="107" t="s">
        <v>148</v>
      </c>
      <c r="C17" s="85" t="s">
        <v>17</v>
      </c>
      <c r="D17" s="86"/>
      <c r="E17" s="87"/>
      <c r="F17" s="83"/>
    </row>
    <row r="18" spans="2:6" ht="14.1" customHeight="1">
      <c r="B18" s="107" t="s">
        <v>149</v>
      </c>
      <c r="C18" s="85" t="s">
        <v>18</v>
      </c>
      <c r="D18" s="86">
        <v>770954</v>
      </c>
      <c r="E18" s="87">
        <v>327381</v>
      </c>
      <c r="F18" s="83"/>
    </row>
    <row r="19" spans="2:6" s="25" customFormat="1" ht="14.1" customHeight="1">
      <c r="B19" s="89" t="s">
        <v>210</v>
      </c>
      <c r="C19" s="94" t="s">
        <v>3</v>
      </c>
      <c r="D19" s="81">
        <f>SUM(D20:D25)</f>
        <v>2509628</v>
      </c>
      <c r="E19" s="82">
        <f>SUM(E20:E25)</f>
        <v>4032315</v>
      </c>
      <c r="F19" s="90"/>
    </row>
    <row r="20" spans="2:6" ht="14.1" customHeight="1">
      <c r="B20" s="107" t="s">
        <v>150</v>
      </c>
      <c r="C20" s="85" t="s">
        <v>21</v>
      </c>
      <c r="D20" s="86">
        <v>1166454</v>
      </c>
      <c r="E20" s="87">
        <v>3128138</v>
      </c>
      <c r="F20" s="83"/>
    </row>
    <row r="21" spans="2:6" ht="14.1" customHeight="1">
      <c r="B21" s="164" t="s">
        <v>195</v>
      </c>
      <c r="C21" s="85" t="s">
        <v>22</v>
      </c>
      <c r="D21" s="86">
        <v>134094</v>
      </c>
      <c r="E21" s="87">
        <v>102905</v>
      </c>
      <c r="F21" s="83"/>
    </row>
    <row r="22" spans="2:6" s="40" customFormat="1" ht="14.1" customHeight="1">
      <c r="B22" s="164" t="s">
        <v>196</v>
      </c>
      <c r="C22" s="85" t="s">
        <v>23</v>
      </c>
      <c r="D22" s="86">
        <v>664212</v>
      </c>
      <c r="E22" s="87">
        <v>347729</v>
      </c>
      <c r="F22" s="91"/>
    </row>
    <row r="23" spans="2:6" s="40" customFormat="1" ht="14.1" customHeight="1">
      <c r="B23" s="107" t="s">
        <v>151</v>
      </c>
      <c r="C23" s="85" t="s">
        <v>24</v>
      </c>
      <c r="D23" s="86">
        <v>81242</v>
      </c>
      <c r="E23" s="87">
        <v>94949</v>
      </c>
      <c r="F23" s="91"/>
    </row>
    <row r="24" spans="2:6" s="40" customFormat="1" ht="14.1" customHeight="1">
      <c r="B24" s="107" t="s">
        <v>197</v>
      </c>
      <c r="C24" s="85" t="s">
        <v>25</v>
      </c>
      <c r="D24" s="86">
        <v>175039</v>
      </c>
      <c r="E24" s="87">
        <v>131257</v>
      </c>
      <c r="F24" s="91"/>
    </row>
    <row r="25" spans="2:6" s="40" customFormat="1" ht="13.5" customHeight="1">
      <c r="B25" s="107" t="s">
        <v>152</v>
      </c>
      <c r="C25" s="31" t="s">
        <v>26</v>
      </c>
      <c r="D25" s="86">
        <v>288587</v>
      </c>
      <c r="E25" s="87">
        <v>227337</v>
      </c>
      <c r="F25" s="91"/>
    </row>
    <row r="26" spans="2:6" s="56" customFormat="1" ht="26.25" customHeight="1">
      <c r="B26" s="92" t="s">
        <v>173</v>
      </c>
      <c r="C26" s="94" t="s">
        <v>4</v>
      </c>
      <c r="D26" s="81">
        <f>D14-D19</f>
        <v>476935</v>
      </c>
      <c r="E26" s="82">
        <f>E14-E19</f>
        <v>-80440</v>
      </c>
      <c r="F26" s="93"/>
    </row>
    <row r="27" spans="2:6" s="40" customFormat="1" ht="14.1" customHeight="1">
      <c r="B27" s="203" t="s">
        <v>119</v>
      </c>
      <c r="C27" s="204"/>
      <c r="D27" s="204"/>
      <c r="E27" s="205"/>
    </row>
    <row r="28" spans="2:6" s="56" customFormat="1" ht="14.1" customHeight="1">
      <c r="B28" s="89" t="s">
        <v>211</v>
      </c>
      <c r="C28" s="94" t="s">
        <v>6</v>
      </c>
      <c r="D28" s="81">
        <f>SUM(D29:D34)</f>
        <v>10</v>
      </c>
      <c r="E28" s="82">
        <f>SUM(E29:E34)</f>
        <v>114949</v>
      </c>
    </row>
    <row r="29" spans="2:6" ht="13.5" customHeight="1">
      <c r="B29" s="107" t="s">
        <v>153</v>
      </c>
      <c r="C29" s="85" t="s">
        <v>7</v>
      </c>
      <c r="D29" s="86">
        <v>10</v>
      </c>
      <c r="E29" s="87">
        <v>114949</v>
      </c>
    </row>
    <row r="30" spans="2:6" ht="14.1" customHeight="1">
      <c r="B30" s="107" t="s">
        <v>154</v>
      </c>
      <c r="C30" s="85" t="s">
        <v>8</v>
      </c>
      <c r="D30" s="86"/>
      <c r="E30" s="87"/>
    </row>
    <row r="31" spans="2:6" ht="14.1" customHeight="1">
      <c r="B31" s="107" t="s">
        <v>155</v>
      </c>
      <c r="C31" s="85" t="s">
        <v>9</v>
      </c>
      <c r="D31" s="86"/>
      <c r="E31" s="87"/>
    </row>
    <row r="32" spans="2:6" ht="14.1" customHeight="1">
      <c r="B32" s="107" t="s">
        <v>156</v>
      </c>
      <c r="C32" s="85" t="s">
        <v>10</v>
      </c>
      <c r="D32" s="86"/>
      <c r="E32" s="87"/>
    </row>
    <row r="33" spans="2:6" ht="14.1" customHeight="1">
      <c r="B33" s="107" t="s">
        <v>157</v>
      </c>
      <c r="C33" s="85" t="s">
        <v>120</v>
      </c>
      <c r="D33" s="86"/>
      <c r="E33" s="87"/>
    </row>
    <row r="34" spans="2:6" ht="14.1" customHeight="1">
      <c r="B34" s="107" t="s">
        <v>149</v>
      </c>
      <c r="C34" s="85" t="s">
        <v>121</v>
      </c>
      <c r="D34" s="86"/>
      <c r="E34" s="87"/>
    </row>
    <row r="35" spans="2:6" s="25" customFormat="1" ht="14.1" customHeight="1">
      <c r="B35" s="92" t="s">
        <v>212</v>
      </c>
      <c r="C35" s="94" t="s">
        <v>11</v>
      </c>
      <c r="D35" s="81">
        <f>SUM(D36:D41)</f>
        <v>964</v>
      </c>
      <c r="E35" s="82">
        <f>SUM(E36:E41)</f>
        <v>72325</v>
      </c>
    </row>
    <row r="36" spans="2:6" s="25" customFormat="1" ht="14.1" customHeight="1">
      <c r="B36" s="107" t="s">
        <v>158</v>
      </c>
      <c r="C36" s="85" t="s">
        <v>27</v>
      </c>
      <c r="D36" s="86">
        <v>964</v>
      </c>
      <c r="E36" s="87">
        <v>72325</v>
      </c>
    </row>
    <row r="37" spans="2:6" s="25" customFormat="1" ht="14.1" customHeight="1">
      <c r="B37" s="107" t="s">
        <v>159</v>
      </c>
      <c r="C37" s="85" t="s">
        <v>28</v>
      </c>
      <c r="D37" s="171"/>
      <c r="E37" s="88"/>
    </row>
    <row r="38" spans="2:6" s="25" customFormat="1" ht="14.1" customHeight="1">
      <c r="B38" s="107" t="s">
        <v>160</v>
      </c>
      <c r="C38" s="85" t="s">
        <v>29</v>
      </c>
      <c r="D38" s="86"/>
      <c r="E38" s="88"/>
    </row>
    <row r="39" spans="2:6" s="25" customFormat="1" ht="14.1" customHeight="1">
      <c r="B39" s="107" t="s">
        <v>161</v>
      </c>
      <c r="C39" s="85" t="s">
        <v>30</v>
      </c>
      <c r="D39" s="86"/>
      <c r="E39" s="88"/>
    </row>
    <row r="40" spans="2:6" s="25" customFormat="1" ht="14.1" customHeight="1">
      <c r="B40" s="107" t="s">
        <v>162</v>
      </c>
      <c r="C40" s="85" t="s">
        <v>31</v>
      </c>
      <c r="D40" s="86"/>
      <c r="E40" s="88"/>
    </row>
    <row r="41" spans="2:6" s="25" customFormat="1" ht="14.1" customHeight="1">
      <c r="B41" s="107" t="s">
        <v>152</v>
      </c>
      <c r="C41" s="85" t="s">
        <v>122</v>
      </c>
      <c r="D41" s="86"/>
      <c r="E41" s="88"/>
    </row>
    <row r="42" spans="2:6" s="25" customFormat="1" ht="25.5">
      <c r="B42" s="92" t="s">
        <v>174</v>
      </c>
      <c r="C42" s="94" t="s">
        <v>96</v>
      </c>
      <c r="D42" s="81">
        <f>D28-D35</f>
        <v>-954</v>
      </c>
      <c r="E42" s="82">
        <f>E28-E35</f>
        <v>42624</v>
      </c>
    </row>
    <row r="43" spans="2:6" s="25" customFormat="1" ht="14.1" customHeight="1">
      <c r="B43" s="203" t="s">
        <v>123</v>
      </c>
      <c r="C43" s="204"/>
      <c r="D43" s="204"/>
      <c r="E43" s="205"/>
    </row>
    <row r="44" spans="2:6" s="25" customFormat="1" ht="14.1" customHeight="1">
      <c r="B44" s="89" t="s">
        <v>211</v>
      </c>
      <c r="C44" s="94" t="s">
        <v>98</v>
      </c>
      <c r="D44" s="81">
        <f>SUM(D45:D48)</f>
        <v>0</v>
      </c>
      <c r="E44" s="82">
        <f>SUM(E45:E48)</f>
        <v>383910</v>
      </c>
      <c r="F44" s="90"/>
    </row>
    <row r="45" spans="2:6" ht="14.1" customHeight="1">
      <c r="B45" s="107" t="s">
        <v>214</v>
      </c>
      <c r="C45" s="85" t="s">
        <v>124</v>
      </c>
      <c r="D45" s="171"/>
      <c r="E45" s="181"/>
      <c r="F45" s="83"/>
    </row>
    <row r="46" spans="2:6" ht="14.1" customHeight="1">
      <c r="B46" s="107" t="s">
        <v>163</v>
      </c>
      <c r="C46" s="85" t="s">
        <v>125</v>
      </c>
      <c r="D46" s="86">
        <v>0</v>
      </c>
      <c r="E46" s="87">
        <v>383910</v>
      </c>
      <c r="F46" s="83"/>
    </row>
    <row r="47" spans="2:6" s="25" customFormat="1" ht="14.1" customHeight="1">
      <c r="B47" s="107" t="s">
        <v>213</v>
      </c>
      <c r="C47" s="85" t="s">
        <v>126</v>
      </c>
      <c r="D47" s="86"/>
      <c r="E47" s="87"/>
      <c r="F47" s="90"/>
    </row>
    <row r="48" spans="2:6" ht="14.1" customHeight="1">
      <c r="B48" s="107" t="s">
        <v>149</v>
      </c>
      <c r="C48" s="85" t="s">
        <v>127</v>
      </c>
      <c r="D48" s="86"/>
      <c r="E48" s="87"/>
      <c r="F48" s="83"/>
    </row>
    <row r="49" spans="2:6" s="25" customFormat="1" ht="14.1" customHeight="1">
      <c r="B49" s="92" t="s">
        <v>212</v>
      </c>
      <c r="C49" s="94" t="s">
        <v>99</v>
      </c>
      <c r="D49" s="81">
        <f>SUM(D50:D53)</f>
        <v>406639</v>
      </c>
      <c r="E49" s="82">
        <f>SUM(E50:E53)</f>
        <v>331476</v>
      </c>
      <c r="F49" s="90"/>
    </row>
    <row r="50" spans="2:6" ht="14.1" customHeight="1">
      <c r="B50" s="107" t="s">
        <v>164</v>
      </c>
      <c r="C50" s="85" t="s">
        <v>128</v>
      </c>
      <c r="D50" s="86">
        <v>393678</v>
      </c>
      <c r="E50" s="87">
        <v>331476</v>
      </c>
      <c r="F50" s="83"/>
    </row>
    <row r="51" spans="2:6" ht="14.1" customHeight="1">
      <c r="B51" s="107" t="s">
        <v>165</v>
      </c>
      <c r="C51" s="85" t="s">
        <v>129</v>
      </c>
      <c r="D51" s="86"/>
      <c r="E51" s="87"/>
      <c r="F51" s="83"/>
    </row>
    <row r="52" spans="2:6" ht="14.1" customHeight="1">
      <c r="B52" s="107" t="s">
        <v>166</v>
      </c>
      <c r="C52" s="85" t="s">
        <v>130</v>
      </c>
      <c r="D52" s="86">
        <v>12961</v>
      </c>
      <c r="E52" s="87">
        <v>0</v>
      </c>
      <c r="F52" s="83"/>
    </row>
    <row r="53" spans="2:6" ht="14.1" customHeight="1">
      <c r="B53" s="107" t="s">
        <v>152</v>
      </c>
      <c r="C53" s="85" t="s">
        <v>131</v>
      </c>
      <c r="D53" s="86"/>
      <c r="E53" s="87"/>
      <c r="F53" s="83"/>
    </row>
    <row r="54" spans="2:6" s="25" customFormat="1" ht="25.5">
      <c r="B54" s="124" t="s">
        <v>175</v>
      </c>
      <c r="C54" s="94" t="s">
        <v>100</v>
      </c>
      <c r="D54" s="81">
        <f>D44-D49</f>
        <v>-406639</v>
      </c>
      <c r="E54" s="82">
        <f>E44-E49</f>
        <v>52434</v>
      </c>
      <c r="F54" s="90"/>
    </row>
    <row r="55" spans="2:6" ht="25.5">
      <c r="B55" s="124" t="s">
        <v>215</v>
      </c>
      <c r="C55" s="94"/>
      <c r="D55" s="81">
        <f>D26+D42+D54</f>
        <v>69342</v>
      </c>
      <c r="E55" s="82">
        <f>E26+E42+E54</f>
        <v>14618</v>
      </c>
      <c r="F55" s="83"/>
    </row>
    <row r="56" spans="2:6" ht="15" customHeight="1">
      <c r="B56" s="89" t="s">
        <v>132</v>
      </c>
      <c r="C56" s="94"/>
      <c r="D56" s="95">
        <f>Ф1!E14</f>
        <v>82890</v>
      </c>
      <c r="E56" s="84">
        <v>42250</v>
      </c>
      <c r="F56" s="83"/>
    </row>
    <row r="57" spans="2:6" ht="15" customHeight="1" thickBot="1">
      <c r="B57" s="125" t="s">
        <v>133</v>
      </c>
      <c r="C57" s="96"/>
      <c r="D57" s="97">
        <f>D55+D56</f>
        <v>152232</v>
      </c>
      <c r="E57" s="98">
        <f>E55+E56</f>
        <v>56868</v>
      </c>
      <c r="F57" s="83"/>
    </row>
    <row r="58" spans="2:6">
      <c r="B58" s="99"/>
      <c r="C58" s="100"/>
      <c r="D58" s="101"/>
      <c r="E58" s="101"/>
      <c r="F58" s="83"/>
    </row>
    <row r="59" spans="2:6">
      <c r="B59" s="99"/>
      <c r="C59" s="100"/>
      <c r="D59" s="101"/>
      <c r="E59" s="101"/>
      <c r="F59" s="83"/>
    </row>
    <row r="60" spans="2:6" s="25" customFormat="1">
      <c r="B60" s="58" t="s">
        <v>221</v>
      </c>
      <c r="C60" s="59"/>
      <c r="D60" s="24"/>
      <c r="E60" s="54"/>
    </row>
    <row r="61" spans="2:6" s="25" customFormat="1">
      <c r="B61" s="60" t="s">
        <v>222</v>
      </c>
      <c r="C61" s="59"/>
      <c r="D61" s="24"/>
      <c r="E61" s="54"/>
    </row>
    <row r="62" spans="2:6">
      <c r="B62" s="61"/>
      <c r="C62" s="59"/>
      <c r="D62" s="24"/>
      <c r="E62" s="54"/>
    </row>
    <row r="63" spans="2:6" ht="15" customHeight="1">
      <c r="B63" s="182" t="s">
        <v>231</v>
      </c>
      <c r="C63" s="59"/>
      <c r="D63" s="24"/>
      <c r="E63" s="54"/>
    </row>
    <row r="64" spans="2:6">
      <c r="B64" s="60" t="s">
        <v>224</v>
      </c>
      <c r="C64" s="59"/>
      <c r="D64" s="24"/>
      <c r="E64" s="54"/>
    </row>
    <row r="65" spans="2:5" s="57" customFormat="1" ht="12.75" customHeight="1">
      <c r="B65" s="176" t="s">
        <v>146</v>
      </c>
      <c r="C65" s="55"/>
      <c r="D65" s="22"/>
      <c r="E65" s="102"/>
    </row>
  </sheetData>
  <mergeCells count="13">
    <mergeCell ref="B43:E43"/>
    <mergeCell ref="B6:E6"/>
    <mergeCell ref="B7:E7"/>
    <mergeCell ref="B8:E8"/>
    <mergeCell ref="B9:E9"/>
    <mergeCell ref="B10:E10"/>
    <mergeCell ref="B27:E27"/>
    <mergeCell ref="B1:E1"/>
    <mergeCell ref="B2:E2"/>
    <mergeCell ref="B3:E3"/>
    <mergeCell ref="B5:E5"/>
    <mergeCell ref="B13:E13"/>
    <mergeCell ref="B4:E4"/>
  </mergeCells>
  <pageMargins left="0.59055118110236227" right="0.39370078740157483" top="0.51181102362204722" bottom="0.39370078740157483" header="0.23622047244094491" footer="0.15748031496062992"/>
  <pageSetup paperSize="9" scale="83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19"/>
  <sheetViews>
    <sheetView topLeftCell="A4" workbookViewId="0">
      <selection activeCell="A14" sqref="A14"/>
    </sheetView>
  </sheetViews>
  <sheetFormatPr defaultRowHeight="12.75"/>
  <cols>
    <col min="1" max="1" width="73.140625" style="22" customWidth="1"/>
    <col min="2" max="2" width="7.140625" style="22" customWidth="1"/>
    <col min="3" max="3" width="17" style="23" customWidth="1"/>
    <col min="4" max="4" width="15.5703125" style="62" customWidth="1"/>
    <col min="5" max="5" width="14" style="62" customWidth="1"/>
    <col min="6" max="6" width="14.42578125" style="62" customWidth="1"/>
    <col min="7" max="7" width="14.5703125" style="62" customWidth="1"/>
    <col min="8" max="8" width="9.85546875" style="62" customWidth="1"/>
    <col min="9" max="9" width="12.42578125" style="62" customWidth="1"/>
    <col min="10" max="10" width="11.85546875" style="62" customWidth="1"/>
    <col min="11" max="11" width="11.7109375" style="22" customWidth="1"/>
    <col min="12" max="16384" width="9.140625" style="22"/>
  </cols>
  <sheetData>
    <row r="1" spans="1:10" ht="9.75" customHeight="1"/>
    <row r="2" spans="1:10" ht="15.75">
      <c r="A2" s="185" t="s">
        <v>134</v>
      </c>
      <c r="B2" s="185"/>
      <c r="C2" s="185"/>
      <c r="D2" s="185"/>
      <c r="E2" s="185"/>
      <c r="F2" s="185"/>
      <c r="G2" s="185"/>
    </row>
    <row r="3" spans="1:10">
      <c r="A3" s="186" t="s">
        <v>234</v>
      </c>
      <c r="B3" s="186"/>
      <c r="C3" s="186"/>
      <c r="D3" s="186"/>
      <c r="E3" s="186"/>
      <c r="F3" s="186"/>
      <c r="G3" s="186"/>
    </row>
    <row r="4" spans="1:10">
      <c r="A4" s="186"/>
      <c r="B4" s="186"/>
      <c r="C4" s="186"/>
      <c r="D4" s="186"/>
      <c r="E4" s="186"/>
      <c r="F4" s="186"/>
      <c r="G4" s="186"/>
    </row>
    <row r="5" spans="1:10" ht="9.75" customHeight="1">
      <c r="A5" s="202"/>
      <c r="B5" s="187"/>
      <c r="C5" s="187"/>
      <c r="D5" s="187"/>
      <c r="E5" s="187"/>
      <c r="F5" s="187"/>
      <c r="G5" s="187"/>
    </row>
    <row r="6" spans="1:10">
      <c r="A6" s="188" t="s">
        <v>140</v>
      </c>
      <c r="B6" s="188"/>
      <c r="C6" s="188"/>
    </row>
    <row r="7" spans="1:10">
      <c r="A7" s="188" t="s">
        <v>141</v>
      </c>
      <c r="B7" s="188"/>
      <c r="C7" s="188"/>
    </row>
    <row r="8" spans="1:10">
      <c r="A8" s="188" t="s">
        <v>142</v>
      </c>
      <c r="B8" s="188"/>
      <c r="C8" s="188"/>
    </row>
    <row r="9" spans="1:10">
      <c r="A9" s="188" t="s">
        <v>143</v>
      </c>
      <c r="B9" s="188"/>
      <c r="C9" s="188"/>
    </row>
    <row r="10" spans="1:10">
      <c r="A10" s="188" t="s">
        <v>144</v>
      </c>
      <c r="B10" s="188"/>
      <c r="C10" s="188"/>
    </row>
    <row r="11" spans="1:10" ht="9.75" customHeight="1" thickBot="1">
      <c r="A11" s="25"/>
      <c r="B11" s="25"/>
      <c r="C11" s="26"/>
      <c r="G11" s="116" t="s">
        <v>78</v>
      </c>
    </row>
    <row r="12" spans="1:10" ht="18.75" customHeight="1">
      <c r="A12" s="206"/>
      <c r="B12" s="208" t="s">
        <v>207</v>
      </c>
      <c r="C12" s="210" t="s">
        <v>202</v>
      </c>
      <c r="D12" s="211"/>
      <c r="E12" s="212"/>
      <c r="F12" s="208" t="s">
        <v>208</v>
      </c>
      <c r="G12" s="213" t="s">
        <v>74</v>
      </c>
      <c r="H12" s="22"/>
      <c r="I12" s="22"/>
      <c r="J12" s="22"/>
    </row>
    <row r="13" spans="1:10" s="103" customFormat="1" ht="39" thickBot="1">
      <c r="A13" s="207"/>
      <c r="B13" s="209"/>
      <c r="C13" s="152" t="s">
        <v>200</v>
      </c>
      <c r="D13" s="153" t="s">
        <v>203</v>
      </c>
      <c r="E13" s="153" t="s">
        <v>201</v>
      </c>
      <c r="F13" s="209"/>
      <c r="G13" s="214"/>
    </row>
    <row r="14" spans="1:10" ht="13.5" customHeight="1">
      <c r="A14" s="173" t="s">
        <v>227</v>
      </c>
      <c r="B14" s="174" t="s">
        <v>1</v>
      </c>
      <c r="C14" s="157">
        <f>C16</f>
        <v>21348097</v>
      </c>
      <c r="D14" s="157">
        <f>D16</f>
        <v>-33846030</v>
      </c>
      <c r="E14" s="158">
        <f>SUM(C14:D14)</f>
        <v>-12497933</v>
      </c>
      <c r="F14" s="158">
        <f>F16</f>
        <v>-1641615</v>
      </c>
      <c r="G14" s="159">
        <f>E14+F14</f>
        <v>-14139548</v>
      </c>
      <c r="H14" s="22"/>
      <c r="I14" s="83"/>
      <c r="J14" s="22"/>
    </row>
    <row r="15" spans="1:10" s="25" customFormat="1" ht="13.5" customHeight="1">
      <c r="A15" s="142" t="s">
        <v>135</v>
      </c>
      <c r="B15" s="130" t="s">
        <v>3</v>
      </c>
      <c r="C15" s="131"/>
      <c r="D15" s="131"/>
      <c r="E15" s="154">
        <f t="shared" ref="E15:E30" si="0">SUM(C15:D15)</f>
        <v>0</v>
      </c>
      <c r="F15" s="131"/>
      <c r="G15" s="160">
        <f t="shared" ref="G15:G33" si="1">E15+F15</f>
        <v>0</v>
      </c>
      <c r="I15" s="83"/>
    </row>
    <row r="16" spans="1:10" ht="13.5" customHeight="1">
      <c r="A16" s="145" t="s">
        <v>217</v>
      </c>
      <c r="B16" s="175" t="s">
        <v>4</v>
      </c>
      <c r="C16" s="129">
        <f t="shared" ref="C16:G16" si="2">C33</f>
        <v>21348097</v>
      </c>
      <c r="D16" s="129">
        <f>D33</f>
        <v>-33846030</v>
      </c>
      <c r="E16" s="129">
        <f t="shared" si="2"/>
        <v>-12497933</v>
      </c>
      <c r="F16" s="129">
        <f t="shared" si="2"/>
        <v>-1641615</v>
      </c>
      <c r="G16" s="141">
        <f t="shared" si="2"/>
        <v>-14139548</v>
      </c>
      <c r="H16" s="22"/>
      <c r="I16" s="83"/>
      <c r="J16" s="22"/>
    </row>
    <row r="17" spans="1:10" s="25" customFormat="1" ht="13.5" customHeight="1">
      <c r="A17" s="145" t="s">
        <v>199</v>
      </c>
      <c r="B17" s="130" t="s">
        <v>6</v>
      </c>
      <c r="C17" s="131"/>
      <c r="D17" s="131"/>
      <c r="E17" s="154">
        <f t="shared" si="0"/>
        <v>0</v>
      </c>
      <c r="F17" s="131"/>
      <c r="G17" s="160">
        <f t="shared" si="1"/>
        <v>0</v>
      </c>
      <c r="H17" s="90"/>
      <c r="I17" s="83"/>
    </row>
    <row r="18" spans="1:10" s="25" customFormat="1" ht="13.5" customHeight="1">
      <c r="A18" s="143" t="s">
        <v>136</v>
      </c>
      <c r="B18" s="130" t="s">
        <v>11</v>
      </c>
      <c r="C18" s="131"/>
      <c r="D18" s="132">
        <f>Ф2!E32</f>
        <v>4011140</v>
      </c>
      <c r="E18" s="131">
        <f>SUM(C18:D18)</f>
        <v>4011140</v>
      </c>
      <c r="F18" s="131">
        <f>Ф2!E33</f>
        <v>259058</v>
      </c>
      <c r="G18" s="161">
        <f t="shared" si="1"/>
        <v>4270198</v>
      </c>
      <c r="H18" s="90"/>
      <c r="I18" s="83"/>
    </row>
    <row r="19" spans="1:10" s="25" customFormat="1" ht="13.5" customHeight="1">
      <c r="A19" s="143" t="s">
        <v>137</v>
      </c>
      <c r="B19" s="130" t="s">
        <v>96</v>
      </c>
      <c r="C19" s="131"/>
      <c r="D19" s="132"/>
      <c r="E19" s="154">
        <f t="shared" si="0"/>
        <v>0</v>
      </c>
      <c r="F19" s="131"/>
      <c r="G19" s="160">
        <f t="shared" si="1"/>
        <v>0</v>
      </c>
      <c r="I19" s="83"/>
    </row>
    <row r="20" spans="1:10" s="25" customFormat="1" ht="13.5" customHeight="1">
      <c r="A20" s="145" t="s">
        <v>204</v>
      </c>
      <c r="B20" s="130" t="s">
        <v>98</v>
      </c>
      <c r="C20" s="155">
        <f>C17+C18</f>
        <v>0</v>
      </c>
      <c r="D20" s="129">
        <f>D17+D18</f>
        <v>4011140</v>
      </c>
      <c r="E20" s="129">
        <f t="shared" si="0"/>
        <v>4011140</v>
      </c>
      <c r="F20" s="129">
        <f>F18</f>
        <v>259058</v>
      </c>
      <c r="G20" s="147">
        <f t="shared" si="1"/>
        <v>4270198</v>
      </c>
      <c r="I20" s="83"/>
    </row>
    <row r="21" spans="1:10" s="56" customFormat="1" ht="13.5" customHeight="1">
      <c r="A21" s="143" t="s">
        <v>216</v>
      </c>
      <c r="B21" s="130" t="s">
        <v>99</v>
      </c>
      <c r="C21" s="131"/>
      <c r="D21" s="131"/>
      <c r="E21" s="162"/>
      <c r="F21" s="131"/>
      <c r="G21" s="160">
        <f t="shared" si="1"/>
        <v>0</v>
      </c>
      <c r="H21" s="93"/>
      <c r="I21" s="83"/>
    </row>
    <row r="22" spans="1:10" ht="13.5" customHeight="1">
      <c r="A22" s="144" t="s">
        <v>139</v>
      </c>
      <c r="B22" s="133" t="s">
        <v>100</v>
      </c>
      <c r="C22" s="132"/>
      <c r="D22" s="131"/>
      <c r="E22" s="154">
        <f t="shared" si="0"/>
        <v>0</v>
      </c>
      <c r="F22" s="131"/>
      <c r="G22" s="160">
        <f t="shared" si="1"/>
        <v>0</v>
      </c>
      <c r="H22" s="22"/>
      <c r="I22" s="184"/>
      <c r="J22" s="22"/>
    </row>
    <row r="23" spans="1:10" ht="13.5" customHeight="1">
      <c r="A23" s="183" t="s">
        <v>228</v>
      </c>
      <c r="B23" s="134">
        <v>100</v>
      </c>
      <c r="C23" s="129">
        <f t="shared" ref="C23:G23" si="3">C16+C20-C21+C22</f>
        <v>21348097</v>
      </c>
      <c r="D23" s="129">
        <f>D16+D20-D21+D22</f>
        <v>-29834890</v>
      </c>
      <c r="E23" s="129">
        <f t="shared" si="3"/>
        <v>-8486793</v>
      </c>
      <c r="F23" s="129">
        <f>F16+F20-F21+F22</f>
        <v>-1382557</v>
      </c>
      <c r="G23" s="141">
        <f t="shared" si="3"/>
        <v>-9869350</v>
      </c>
      <c r="H23" s="22"/>
      <c r="I23" s="184">
        <f>G23-Ф1!D58</f>
        <v>0</v>
      </c>
      <c r="J23" s="22"/>
    </row>
    <row r="24" spans="1:10" ht="13.5" customHeight="1">
      <c r="A24" s="148" t="s">
        <v>225</v>
      </c>
      <c r="B24" s="135">
        <v>110</v>
      </c>
      <c r="C24" s="172">
        <v>21348097</v>
      </c>
      <c r="D24" s="131">
        <v>-26995825</v>
      </c>
      <c r="E24" s="131">
        <f t="shared" si="0"/>
        <v>-5647728</v>
      </c>
      <c r="F24" s="131">
        <v>-1286097</v>
      </c>
      <c r="G24" s="161">
        <f t="shared" si="1"/>
        <v>-6933825</v>
      </c>
      <c r="H24" s="22"/>
      <c r="I24" s="184"/>
      <c r="J24" s="22"/>
    </row>
    <row r="25" spans="1:10" ht="13.5" customHeight="1">
      <c r="A25" s="148" t="s">
        <v>135</v>
      </c>
      <c r="B25" s="135">
        <v>120</v>
      </c>
      <c r="C25" s="131"/>
      <c r="D25" s="131"/>
      <c r="E25" s="154">
        <f t="shared" si="0"/>
        <v>0</v>
      </c>
      <c r="F25" s="131"/>
      <c r="G25" s="160">
        <f t="shared" si="1"/>
        <v>0</v>
      </c>
      <c r="H25" s="22"/>
      <c r="I25" s="184"/>
      <c r="J25" s="22"/>
    </row>
    <row r="26" spans="1:10" ht="13.5" customHeight="1">
      <c r="A26" s="146" t="s">
        <v>218</v>
      </c>
      <c r="B26" s="127">
        <v>130</v>
      </c>
      <c r="C26" s="129">
        <f>SUM(C24:C25)</f>
        <v>21348097</v>
      </c>
      <c r="D26" s="129">
        <f t="shared" ref="D26:G26" si="4">SUM(D24:D25)</f>
        <v>-26995825</v>
      </c>
      <c r="E26" s="129">
        <f t="shared" si="4"/>
        <v>-5647728</v>
      </c>
      <c r="F26" s="129">
        <f t="shared" si="4"/>
        <v>-1286097</v>
      </c>
      <c r="G26" s="141">
        <f t="shared" si="4"/>
        <v>-6933825</v>
      </c>
      <c r="H26" s="22"/>
      <c r="I26" s="184"/>
      <c r="J26" s="22"/>
    </row>
    <row r="27" spans="1:10" ht="13.5" customHeight="1">
      <c r="A27" s="145" t="s">
        <v>199</v>
      </c>
      <c r="B27" s="137">
        <v>140</v>
      </c>
      <c r="C27" s="138"/>
      <c r="D27" s="139"/>
      <c r="E27" s="162">
        <f t="shared" si="0"/>
        <v>0</v>
      </c>
      <c r="F27" s="140"/>
      <c r="G27" s="160">
        <f t="shared" si="1"/>
        <v>0</v>
      </c>
      <c r="H27" s="22"/>
      <c r="I27" s="184"/>
      <c r="J27" s="22"/>
    </row>
    <row r="28" spans="1:10" ht="13.5" customHeight="1">
      <c r="A28" s="148" t="s">
        <v>136</v>
      </c>
      <c r="B28" s="135">
        <v>150</v>
      </c>
      <c r="C28" s="131"/>
      <c r="D28" s="136">
        <v>-6722384</v>
      </c>
      <c r="E28" s="131">
        <f t="shared" si="0"/>
        <v>-6722384</v>
      </c>
      <c r="F28" s="131">
        <v>-355518</v>
      </c>
      <c r="G28" s="161">
        <f t="shared" si="1"/>
        <v>-7077902</v>
      </c>
      <c r="H28" s="22"/>
      <c r="I28" s="184"/>
      <c r="J28" s="22"/>
    </row>
    <row r="29" spans="1:10" ht="13.5" customHeight="1">
      <c r="A29" s="143" t="s">
        <v>137</v>
      </c>
      <c r="B29" s="130" t="s">
        <v>198</v>
      </c>
      <c r="C29" s="156"/>
      <c r="D29" s="132"/>
      <c r="E29" s="131"/>
      <c r="F29" s="131"/>
      <c r="G29" s="160">
        <f t="shared" si="1"/>
        <v>0</v>
      </c>
      <c r="H29" s="22"/>
      <c r="I29" s="184"/>
      <c r="J29" s="22"/>
    </row>
    <row r="30" spans="1:10" ht="13.5" customHeight="1">
      <c r="A30" s="145" t="s">
        <v>205</v>
      </c>
      <c r="B30" s="128">
        <v>170</v>
      </c>
      <c r="C30" s="156">
        <f>C28+C29</f>
        <v>0</v>
      </c>
      <c r="D30" s="156">
        <f>D28+D29</f>
        <v>-6722384</v>
      </c>
      <c r="E30" s="129">
        <f t="shared" si="0"/>
        <v>-6722384</v>
      </c>
      <c r="F30" s="156">
        <f>F28+F29</f>
        <v>-355518</v>
      </c>
      <c r="G30" s="147">
        <f t="shared" si="1"/>
        <v>-7077902</v>
      </c>
      <c r="H30" s="22"/>
      <c r="I30" s="184"/>
      <c r="J30" s="22"/>
    </row>
    <row r="31" spans="1:10" ht="13.5" customHeight="1">
      <c r="A31" s="148" t="s">
        <v>219</v>
      </c>
      <c r="B31" s="135">
        <v>180</v>
      </c>
      <c r="C31" s="131"/>
      <c r="D31" s="131">
        <v>127821</v>
      </c>
      <c r="E31" s="162">
        <v>127821</v>
      </c>
      <c r="F31" s="131"/>
      <c r="G31" s="161">
        <f t="shared" si="1"/>
        <v>127821</v>
      </c>
      <c r="H31" s="22"/>
      <c r="I31" s="184"/>
      <c r="J31" s="22"/>
    </row>
    <row r="32" spans="1:10" ht="13.5" customHeight="1">
      <c r="A32" s="148" t="s">
        <v>139</v>
      </c>
      <c r="B32" s="135">
        <v>190</v>
      </c>
      <c r="C32" s="131"/>
      <c r="D32" s="131"/>
      <c r="E32" s="131"/>
      <c r="F32" s="131"/>
      <c r="G32" s="160">
        <f t="shared" si="1"/>
        <v>0</v>
      </c>
      <c r="H32" s="22"/>
      <c r="I32" s="184"/>
      <c r="J32" s="22"/>
    </row>
    <row r="33" spans="1:10" s="57" customFormat="1" ht="13.5" thickBot="1">
      <c r="A33" s="149" t="s">
        <v>206</v>
      </c>
      <c r="B33" s="163">
        <v>200</v>
      </c>
      <c r="C33" s="150">
        <f>C26+C30-C31+C32</f>
        <v>21348097</v>
      </c>
      <c r="D33" s="150">
        <f>D26+D30-D31+D32</f>
        <v>-33846030</v>
      </c>
      <c r="E33" s="150">
        <f>E26+E30-E31+E32</f>
        <v>-12497933</v>
      </c>
      <c r="F33" s="150">
        <f>F26+F30-F31+F32</f>
        <v>-1641615</v>
      </c>
      <c r="G33" s="151">
        <f t="shared" si="1"/>
        <v>-14139548</v>
      </c>
      <c r="I33" s="184">
        <f>G33-Ф1!E58</f>
        <v>0</v>
      </c>
    </row>
    <row r="34" spans="1:10">
      <c r="A34" s="99"/>
      <c r="B34" s="100"/>
      <c r="C34" s="101"/>
      <c r="D34" s="22"/>
      <c r="E34" s="22"/>
      <c r="F34" s="22"/>
      <c r="G34" s="22"/>
      <c r="H34" s="22"/>
      <c r="I34" s="22"/>
      <c r="J34" s="22"/>
    </row>
    <row r="35" spans="1:10">
      <c r="A35" s="99"/>
      <c r="B35" s="100"/>
      <c r="C35" s="101"/>
      <c r="D35" s="22"/>
      <c r="E35" s="22"/>
      <c r="F35" s="22"/>
      <c r="G35" s="22"/>
      <c r="H35" s="22"/>
      <c r="I35" s="22"/>
      <c r="J35" s="22"/>
    </row>
    <row r="36" spans="1:10">
      <c r="A36" s="99"/>
      <c r="B36" s="100"/>
      <c r="C36" s="101"/>
      <c r="D36" s="22"/>
      <c r="E36" s="22"/>
      <c r="F36" s="22"/>
      <c r="G36" s="22"/>
      <c r="H36" s="22"/>
      <c r="I36" s="22"/>
      <c r="J36" s="22"/>
    </row>
    <row r="37" spans="1:10" s="25" customFormat="1">
      <c r="A37" s="58" t="s">
        <v>221</v>
      </c>
      <c r="B37" s="59"/>
      <c r="C37" s="24"/>
    </row>
    <row r="38" spans="1:10" s="25" customFormat="1">
      <c r="A38" s="60" t="s">
        <v>223</v>
      </c>
      <c r="B38" s="59"/>
      <c r="C38" s="24"/>
    </row>
    <row r="39" spans="1:10">
      <c r="A39" s="61"/>
      <c r="B39" s="59"/>
      <c r="C39" s="24"/>
      <c r="D39" s="22"/>
      <c r="E39" s="22"/>
      <c r="F39" s="22"/>
      <c r="G39" s="22"/>
      <c r="H39" s="22"/>
      <c r="I39" s="22"/>
      <c r="J39" s="22"/>
    </row>
    <row r="40" spans="1:10" ht="15" customHeight="1">
      <c r="A40" s="182" t="s">
        <v>232</v>
      </c>
      <c r="B40" s="59"/>
      <c r="C40" s="24"/>
      <c r="D40" s="22"/>
      <c r="E40" s="22"/>
      <c r="F40" s="22"/>
      <c r="G40" s="22"/>
      <c r="H40" s="22"/>
      <c r="I40" s="22"/>
      <c r="J40" s="22"/>
    </row>
    <row r="41" spans="1:10">
      <c r="A41" s="60" t="s">
        <v>224</v>
      </c>
      <c r="B41" s="59"/>
      <c r="C41" s="24"/>
      <c r="D41" s="22"/>
      <c r="E41" s="22"/>
      <c r="F41" s="22"/>
      <c r="G41" s="22"/>
      <c r="H41" s="22"/>
      <c r="I41" s="22"/>
      <c r="J41" s="22"/>
    </row>
    <row r="42" spans="1:10" ht="12.75" customHeight="1">
      <c r="A42" s="60"/>
      <c r="B42" s="23"/>
      <c r="C42" s="62"/>
      <c r="D42" s="22"/>
      <c r="E42" s="22"/>
      <c r="F42" s="22"/>
      <c r="G42" s="22"/>
      <c r="H42" s="22"/>
      <c r="I42" s="22"/>
      <c r="J42" s="22"/>
    </row>
    <row r="43" spans="1:10" s="57" customFormat="1" ht="12.75" customHeight="1">
      <c r="A43" s="176" t="s">
        <v>146</v>
      </c>
      <c r="B43" s="55"/>
      <c r="C43" s="22"/>
    </row>
    <row r="44" spans="1:10">
      <c r="B44" s="23"/>
      <c r="C44" s="62"/>
      <c r="D44" s="22"/>
      <c r="E44" s="22"/>
      <c r="F44" s="22"/>
      <c r="G44" s="22"/>
      <c r="H44" s="22"/>
      <c r="I44" s="22"/>
      <c r="J44" s="22"/>
    </row>
    <row r="45" spans="1:10">
      <c r="B45" s="23"/>
      <c r="C45" s="62"/>
      <c r="D45" s="22"/>
      <c r="E45" s="22"/>
      <c r="F45" s="22"/>
      <c r="G45" s="22"/>
      <c r="H45" s="22"/>
      <c r="I45" s="22"/>
      <c r="J45" s="22"/>
    </row>
    <row r="46" spans="1:10">
      <c r="B46" s="23"/>
      <c r="C46" s="62"/>
      <c r="D46" s="22"/>
      <c r="E46" s="22"/>
      <c r="F46" s="22"/>
      <c r="G46" s="22"/>
      <c r="H46" s="22"/>
      <c r="I46" s="22"/>
      <c r="J46" s="22"/>
    </row>
    <row r="47" spans="1:10">
      <c r="B47" s="23"/>
      <c r="C47" s="62"/>
      <c r="D47" s="22"/>
      <c r="E47" s="22"/>
      <c r="F47" s="22"/>
      <c r="G47" s="22"/>
      <c r="H47" s="22"/>
      <c r="I47" s="22"/>
      <c r="J47" s="22"/>
    </row>
    <row r="48" spans="1:10">
      <c r="B48" s="23"/>
      <c r="C48" s="62"/>
      <c r="D48" s="22"/>
      <c r="E48" s="22"/>
      <c r="F48" s="22"/>
      <c r="G48" s="22"/>
      <c r="H48" s="22"/>
      <c r="I48" s="22"/>
      <c r="J48" s="22"/>
    </row>
    <row r="49" spans="2:10">
      <c r="B49" s="23"/>
      <c r="C49" s="62"/>
      <c r="D49" s="22"/>
      <c r="E49" s="22"/>
      <c r="F49" s="22"/>
      <c r="G49" s="22"/>
      <c r="H49" s="22"/>
      <c r="I49" s="22"/>
      <c r="J49" s="22"/>
    </row>
    <row r="50" spans="2:10">
      <c r="D50" s="22"/>
      <c r="E50" s="22"/>
      <c r="F50" s="22"/>
      <c r="G50" s="22"/>
      <c r="H50" s="22"/>
      <c r="I50" s="22"/>
      <c r="J50" s="22"/>
    </row>
    <row r="51" spans="2:10">
      <c r="D51" s="22"/>
      <c r="E51" s="22"/>
      <c r="F51" s="22"/>
      <c r="G51" s="22"/>
      <c r="H51" s="22"/>
      <c r="I51" s="22"/>
      <c r="J51" s="22"/>
    </row>
    <row r="52" spans="2:10">
      <c r="D52" s="22"/>
      <c r="E52" s="22"/>
      <c r="F52" s="22"/>
      <c r="G52" s="22"/>
      <c r="H52" s="22"/>
      <c r="I52" s="22"/>
      <c r="J52" s="22"/>
    </row>
    <row r="53" spans="2:10">
      <c r="D53" s="22"/>
      <c r="E53" s="22"/>
      <c r="F53" s="22"/>
      <c r="G53" s="22"/>
      <c r="H53" s="22"/>
      <c r="I53" s="22"/>
      <c r="J53" s="22"/>
    </row>
    <row r="54" spans="2:10">
      <c r="D54" s="22"/>
      <c r="E54" s="22"/>
      <c r="F54" s="22"/>
      <c r="G54" s="22"/>
      <c r="H54" s="22"/>
      <c r="I54" s="22"/>
      <c r="J54" s="22"/>
    </row>
    <row r="55" spans="2:10">
      <c r="D55" s="22"/>
      <c r="E55" s="22"/>
      <c r="F55" s="22"/>
      <c r="G55" s="22"/>
      <c r="H55" s="22"/>
      <c r="I55" s="22"/>
      <c r="J55" s="22"/>
    </row>
    <row r="56" spans="2:10">
      <c r="D56" s="22"/>
      <c r="E56" s="22"/>
      <c r="F56" s="22"/>
      <c r="G56" s="22"/>
      <c r="H56" s="22"/>
      <c r="I56" s="22"/>
      <c r="J56" s="22"/>
    </row>
    <row r="57" spans="2:10">
      <c r="D57" s="22"/>
      <c r="E57" s="22"/>
      <c r="F57" s="22"/>
      <c r="G57" s="22"/>
      <c r="H57" s="22"/>
      <c r="I57" s="22"/>
      <c r="J57" s="22"/>
    </row>
    <row r="58" spans="2:10">
      <c r="D58" s="22"/>
      <c r="E58" s="22"/>
      <c r="F58" s="22"/>
      <c r="G58" s="22"/>
      <c r="H58" s="22"/>
      <c r="I58" s="22"/>
      <c r="J58" s="22"/>
    </row>
    <row r="59" spans="2:10">
      <c r="D59" s="22"/>
      <c r="E59" s="22"/>
      <c r="F59" s="22"/>
      <c r="G59" s="22"/>
      <c r="H59" s="22"/>
      <c r="I59" s="22"/>
      <c r="J59" s="22"/>
    </row>
    <row r="60" spans="2:10">
      <c r="D60" s="22"/>
      <c r="E60" s="22"/>
      <c r="F60" s="22"/>
      <c r="G60" s="22"/>
      <c r="H60" s="22"/>
      <c r="I60" s="22"/>
      <c r="J60" s="22"/>
    </row>
    <row r="61" spans="2:10">
      <c r="D61" s="22"/>
      <c r="E61" s="22"/>
      <c r="F61" s="22"/>
      <c r="G61" s="22"/>
      <c r="H61" s="22"/>
      <c r="I61" s="22"/>
      <c r="J61" s="22"/>
    </row>
    <row r="62" spans="2:10">
      <c r="D62" s="22"/>
      <c r="E62" s="22"/>
      <c r="F62" s="22"/>
      <c r="G62" s="22"/>
      <c r="H62" s="22"/>
      <c r="I62" s="22"/>
      <c r="J62" s="22"/>
    </row>
    <row r="63" spans="2:10">
      <c r="D63" s="22"/>
      <c r="E63" s="22"/>
      <c r="F63" s="22"/>
      <c r="G63" s="22"/>
      <c r="H63" s="22"/>
      <c r="I63" s="22"/>
      <c r="J63" s="22"/>
    </row>
    <row r="64" spans="2:10">
      <c r="D64" s="22"/>
      <c r="E64" s="22"/>
      <c r="F64" s="22"/>
      <c r="G64" s="22"/>
      <c r="H64" s="22"/>
      <c r="I64" s="22"/>
      <c r="J64" s="22"/>
    </row>
    <row r="65" spans="4:10">
      <c r="D65" s="22"/>
      <c r="E65" s="22"/>
      <c r="F65" s="22"/>
      <c r="G65" s="22"/>
      <c r="H65" s="22"/>
      <c r="I65" s="22"/>
      <c r="J65" s="22"/>
    </row>
    <row r="66" spans="4:10">
      <c r="D66" s="22"/>
      <c r="E66" s="22"/>
      <c r="F66" s="22"/>
      <c r="G66" s="22"/>
      <c r="H66" s="22"/>
      <c r="I66" s="22"/>
      <c r="J66" s="22"/>
    </row>
    <row r="67" spans="4:10">
      <c r="D67" s="22"/>
      <c r="E67" s="22"/>
      <c r="F67" s="22"/>
      <c r="G67" s="22"/>
      <c r="H67" s="22"/>
      <c r="I67" s="22"/>
      <c r="J67" s="22"/>
    </row>
    <row r="68" spans="4:10">
      <c r="D68" s="22"/>
      <c r="E68" s="22"/>
      <c r="F68" s="22"/>
      <c r="G68" s="22"/>
      <c r="H68" s="22"/>
      <c r="I68" s="22"/>
      <c r="J68" s="22"/>
    </row>
    <row r="69" spans="4:10">
      <c r="D69" s="22"/>
      <c r="E69" s="22"/>
      <c r="F69" s="22"/>
      <c r="G69" s="22"/>
      <c r="H69" s="22"/>
      <c r="I69" s="22"/>
      <c r="J69" s="22"/>
    </row>
    <row r="70" spans="4:10">
      <c r="D70" s="22"/>
      <c r="E70" s="22"/>
      <c r="F70" s="22"/>
      <c r="G70" s="22"/>
      <c r="H70" s="22"/>
      <c r="I70" s="22"/>
      <c r="J70" s="22"/>
    </row>
    <row r="71" spans="4:10">
      <c r="D71" s="22"/>
      <c r="E71" s="22"/>
      <c r="F71" s="22"/>
      <c r="G71" s="22"/>
      <c r="H71" s="22"/>
      <c r="I71" s="22"/>
      <c r="J71" s="22"/>
    </row>
    <row r="72" spans="4:10">
      <c r="D72" s="22"/>
      <c r="E72" s="22"/>
      <c r="F72" s="22"/>
      <c r="G72" s="22"/>
      <c r="H72" s="22"/>
      <c r="I72" s="22"/>
      <c r="J72" s="22"/>
    </row>
    <row r="73" spans="4:10">
      <c r="D73" s="22"/>
      <c r="E73" s="22"/>
      <c r="F73" s="22"/>
      <c r="G73" s="22"/>
      <c r="H73" s="22"/>
      <c r="I73" s="22"/>
      <c r="J73" s="22"/>
    </row>
    <row r="74" spans="4:10">
      <c r="D74" s="22"/>
      <c r="E74" s="22"/>
      <c r="F74" s="22"/>
      <c r="G74" s="22"/>
      <c r="H74" s="22"/>
      <c r="I74" s="22"/>
      <c r="J74" s="22"/>
    </row>
    <row r="75" spans="4:10">
      <c r="D75" s="22"/>
      <c r="E75" s="22"/>
      <c r="F75" s="22"/>
      <c r="G75" s="22"/>
      <c r="H75" s="22"/>
      <c r="I75" s="22"/>
      <c r="J75" s="22"/>
    </row>
    <row r="76" spans="4:10">
      <c r="D76" s="22"/>
      <c r="E76" s="22"/>
      <c r="F76" s="22"/>
      <c r="G76" s="22"/>
      <c r="H76" s="22"/>
      <c r="I76" s="22"/>
      <c r="J76" s="22"/>
    </row>
    <row r="77" spans="4:10">
      <c r="D77" s="22"/>
      <c r="E77" s="22"/>
      <c r="F77" s="22"/>
      <c r="G77" s="22"/>
      <c r="H77" s="22"/>
      <c r="I77" s="22"/>
      <c r="J77" s="22"/>
    </row>
    <row r="78" spans="4:10">
      <c r="D78" s="22"/>
      <c r="E78" s="22"/>
      <c r="F78" s="22"/>
      <c r="G78" s="22"/>
      <c r="H78" s="22"/>
      <c r="I78" s="22"/>
      <c r="J78" s="22"/>
    </row>
    <row r="79" spans="4:10">
      <c r="D79" s="22"/>
      <c r="E79" s="22"/>
      <c r="F79" s="22"/>
      <c r="G79" s="22"/>
      <c r="H79" s="22"/>
      <c r="I79" s="22"/>
      <c r="J79" s="22"/>
    </row>
    <row r="80" spans="4:10">
      <c r="D80" s="22"/>
      <c r="E80" s="22"/>
      <c r="F80" s="22"/>
      <c r="G80" s="22"/>
      <c r="H80" s="22"/>
      <c r="I80" s="22"/>
      <c r="J80" s="22"/>
    </row>
    <row r="81" spans="4:10">
      <c r="D81" s="22"/>
      <c r="E81" s="22"/>
      <c r="F81" s="22"/>
      <c r="G81" s="22"/>
      <c r="H81" s="22"/>
      <c r="I81" s="22"/>
      <c r="J81" s="22"/>
    </row>
    <row r="82" spans="4:10">
      <c r="D82" s="22"/>
      <c r="E82" s="22"/>
      <c r="F82" s="22"/>
      <c r="G82" s="22"/>
      <c r="H82" s="22"/>
      <c r="I82" s="22"/>
      <c r="J82" s="22"/>
    </row>
    <row r="83" spans="4:10">
      <c r="D83" s="22"/>
      <c r="E83" s="22"/>
      <c r="F83" s="22"/>
      <c r="G83" s="22"/>
      <c r="H83" s="22"/>
      <c r="I83" s="22"/>
      <c r="J83" s="22"/>
    </row>
    <row r="84" spans="4:10">
      <c r="D84" s="22"/>
      <c r="E84" s="22"/>
      <c r="F84" s="22"/>
      <c r="G84" s="22"/>
      <c r="H84" s="22"/>
      <c r="I84" s="22"/>
      <c r="J84" s="22"/>
    </row>
    <row r="85" spans="4:10">
      <c r="D85" s="22"/>
      <c r="E85" s="22"/>
      <c r="F85" s="22"/>
      <c r="G85" s="22"/>
      <c r="H85" s="22"/>
      <c r="I85" s="22"/>
      <c r="J85" s="22"/>
    </row>
    <row r="86" spans="4:10">
      <c r="D86" s="22"/>
      <c r="E86" s="22"/>
      <c r="F86" s="22"/>
      <c r="G86" s="22"/>
      <c r="H86" s="22"/>
      <c r="I86" s="22"/>
      <c r="J86" s="22"/>
    </row>
    <row r="87" spans="4:10">
      <c r="D87" s="22"/>
      <c r="E87" s="22"/>
      <c r="F87" s="22"/>
      <c r="G87" s="22"/>
      <c r="H87" s="22"/>
      <c r="I87" s="22"/>
      <c r="J87" s="22"/>
    </row>
    <row r="88" spans="4:10">
      <c r="D88" s="22"/>
      <c r="E88" s="22"/>
      <c r="F88" s="22"/>
      <c r="G88" s="22"/>
      <c r="H88" s="22"/>
      <c r="I88" s="22"/>
      <c r="J88" s="22"/>
    </row>
    <row r="89" spans="4:10">
      <c r="D89" s="22"/>
      <c r="E89" s="22"/>
      <c r="F89" s="22"/>
      <c r="G89" s="22"/>
      <c r="H89" s="22"/>
      <c r="I89" s="22"/>
      <c r="J89" s="22"/>
    </row>
    <row r="90" spans="4:10">
      <c r="D90" s="22"/>
      <c r="E90" s="22"/>
      <c r="F90" s="22"/>
      <c r="G90" s="22"/>
      <c r="H90" s="22"/>
      <c r="I90" s="22"/>
      <c r="J90" s="22"/>
    </row>
    <row r="91" spans="4:10">
      <c r="D91" s="22"/>
      <c r="E91" s="22"/>
      <c r="F91" s="22"/>
      <c r="G91" s="22"/>
      <c r="H91" s="22"/>
      <c r="I91" s="22"/>
      <c r="J91" s="22"/>
    </row>
    <row r="92" spans="4:10">
      <c r="D92" s="22"/>
      <c r="E92" s="22"/>
      <c r="F92" s="22"/>
      <c r="G92" s="22"/>
      <c r="H92" s="22"/>
      <c r="I92" s="22"/>
      <c r="J92" s="22"/>
    </row>
    <row r="93" spans="4:10">
      <c r="D93" s="22"/>
      <c r="E93" s="22"/>
      <c r="F93" s="22"/>
      <c r="G93" s="22"/>
      <c r="H93" s="22"/>
      <c r="I93" s="22"/>
      <c r="J93" s="22"/>
    </row>
    <row r="94" spans="4:10">
      <c r="D94" s="22"/>
      <c r="E94" s="22"/>
      <c r="F94" s="22"/>
      <c r="G94" s="22"/>
      <c r="H94" s="22"/>
      <c r="I94" s="22"/>
      <c r="J94" s="22"/>
    </row>
    <row r="95" spans="4:10">
      <c r="D95" s="22"/>
      <c r="E95" s="22"/>
      <c r="F95" s="22"/>
      <c r="G95" s="22"/>
      <c r="H95" s="22"/>
      <c r="I95" s="22"/>
      <c r="J95" s="22"/>
    </row>
    <row r="96" spans="4:10">
      <c r="D96" s="22"/>
      <c r="E96" s="22"/>
      <c r="F96" s="22"/>
      <c r="G96" s="22"/>
      <c r="H96" s="22"/>
      <c r="I96" s="22"/>
      <c r="J96" s="22"/>
    </row>
    <row r="97" spans="4:10">
      <c r="D97" s="22"/>
      <c r="E97" s="22"/>
      <c r="F97" s="22"/>
      <c r="G97" s="22"/>
      <c r="H97" s="22"/>
      <c r="I97" s="22"/>
      <c r="J97" s="22"/>
    </row>
    <row r="98" spans="4:10">
      <c r="D98" s="22"/>
      <c r="E98" s="22"/>
      <c r="F98" s="22"/>
      <c r="G98" s="22"/>
      <c r="H98" s="22"/>
      <c r="I98" s="22"/>
      <c r="J98" s="22"/>
    </row>
    <row r="99" spans="4:10">
      <c r="D99" s="22"/>
      <c r="E99" s="22"/>
      <c r="F99" s="22"/>
      <c r="G99" s="22"/>
      <c r="H99" s="22"/>
      <c r="I99" s="22"/>
      <c r="J99" s="22"/>
    </row>
    <row r="100" spans="4:10">
      <c r="D100" s="22"/>
      <c r="E100" s="22"/>
      <c r="F100" s="22"/>
      <c r="G100" s="22"/>
      <c r="H100" s="22"/>
      <c r="I100" s="22"/>
      <c r="J100" s="22"/>
    </row>
    <row r="101" spans="4:10">
      <c r="D101" s="22"/>
      <c r="E101" s="22"/>
      <c r="F101" s="22"/>
      <c r="G101" s="22"/>
      <c r="H101" s="22"/>
      <c r="I101" s="22"/>
      <c r="J101" s="22"/>
    </row>
    <row r="102" spans="4:10">
      <c r="D102" s="22"/>
      <c r="E102" s="22"/>
      <c r="F102" s="22"/>
      <c r="G102" s="22"/>
      <c r="H102" s="22"/>
      <c r="I102" s="22"/>
      <c r="J102" s="22"/>
    </row>
    <row r="103" spans="4:10">
      <c r="D103" s="22"/>
      <c r="E103" s="22"/>
      <c r="F103" s="22"/>
      <c r="G103" s="22"/>
      <c r="H103" s="22"/>
      <c r="I103" s="22"/>
      <c r="J103" s="22"/>
    </row>
    <row r="104" spans="4:10">
      <c r="D104" s="22"/>
      <c r="E104" s="22"/>
      <c r="F104" s="22"/>
      <c r="G104" s="22"/>
      <c r="H104" s="22"/>
      <c r="I104" s="22"/>
      <c r="J104" s="22"/>
    </row>
    <row r="105" spans="4:10">
      <c r="D105" s="22"/>
      <c r="E105" s="22"/>
      <c r="F105" s="22"/>
      <c r="G105" s="22"/>
      <c r="H105" s="22"/>
      <c r="I105" s="22"/>
      <c r="J105" s="22"/>
    </row>
    <row r="106" spans="4:10">
      <c r="D106" s="22"/>
      <c r="E106" s="22"/>
      <c r="F106" s="22"/>
      <c r="G106" s="22"/>
      <c r="H106" s="22"/>
      <c r="I106" s="22"/>
      <c r="J106" s="22"/>
    </row>
    <row r="107" spans="4:10">
      <c r="D107" s="22"/>
      <c r="E107" s="22"/>
      <c r="F107" s="22"/>
      <c r="G107" s="22"/>
      <c r="H107" s="22"/>
      <c r="I107" s="22"/>
      <c r="J107" s="22"/>
    </row>
    <row r="108" spans="4:10">
      <c r="D108" s="22"/>
      <c r="E108" s="22"/>
      <c r="F108" s="22"/>
      <c r="G108" s="22"/>
      <c r="H108" s="22"/>
      <c r="I108" s="22"/>
      <c r="J108" s="22"/>
    </row>
    <row r="109" spans="4:10">
      <c r="D109" s="22"/>
      <c r="E109" s="22"/>
      <c r="F109" s="22"/>
      <c r="G109" s="22"/>
      <c r="H109" s="22"/>
      <c r="I109" s="22"/>
      <c r="J109" s="22"/>
    </row>
    <row r="110" spans="4:10">
      <c r="D110" s="22"/>
      <c r="E110" s="22"/>
      <c r="F110" s="22"/>
      <c r="G110" s="22"/>
      <c r="H110" s="22"/>
      <c r="I110" s="22"/>
      <c r="J110" s="22"/>
    </row>
    <row r="111" spans="4:10">
      <c r="D111" s="22"/>
      <c r="E111" s="22"/>
      <c r="F111" s="22"/>
      <c r="G111" s="22"/>
      <c r="H111" s="22"/>
      <c r="I111" s="22"/>
      <c r="J111" s="22"/>
    </row>
    <row r="112" spans="4:10">
      <c r="D112" s="22"/>
      <c r="E112" s="22"/>
      <c r="F112" s="22"/>
      <c r="G112" s="22"/>
      <c r="H112" s="22"/>
      <c r="I112" s="22"/>
      <c r="J112" s="22"/>
    </row>
    <row r="113" spans="4:10">
      <c r="D113" s="22"/>
      <c r="E113" s="22"/>
      <c r="F113" s="22"/>
      <c r="G113" s="22"/>
      <c r="H113" s="22"/>
      <c r="I113" s="22"/>
      <c r="J113" s="22"/>
    </row>
    <row r="114" spans="4:10">
      <c r="D114" s="22"/>
      <c r="E114" s="22"/>
      <c r="F114" s="22"/>
      <c r="G114" s="22"/>
      <c r="H114" s="22"/>
      <c r="I114" s="22"/>
      <c r="J114" s="22"/>
    </row>
    <row r="115" spans="4:10">
      <c r="D115" s="22"/>
      <c r="E115" s="22"/>
      <c r="F115" s="22"/>
      <c r="G115" s="22"/>
      <c r="H115" s="22"/>
      <c r="I115" s="22"/>
      <c r="J115" s="22"/>
    </row>
    <row r="116" spans="4:10">
      <c r="D116" s="22"/>
      <c r="E116" s="22"/>
      <c r="F116" s="22"/>
      <c r="G116" s="22"/>
      <c r="H116" s="22"/>
      <c r="I116" s="22"/>
      <c r="J116" s="22"/>
    </row>
    <row r="117" spans="4:10">
      <c r="D117" s="22"/>
      <c r="E117" s="22"/>
      <c r="F117" s="22"/>
      <c r="G117" s="22"/>
      <c r="H117" s="22"/>
      <c r="I117" s="22"/>
      <c r="J117" s="22"/>
    </row>
    <row r="118" spans="4:10">
      <c r="D118" s="22"/>
      <c r="E118" s="22"/>
      <c r="F118" s="22"/>
      <c r="G118" s="22"/>
      <c r="H118" s="22"/>
      <c r="I118" s="22"/>
      <c r="J118" s="22"/>
    </row>
    <row r="119" spans="4:10">
      <c r="D119" s="22"/>
      <c r="E119" s="22"/>
      <c r="F119" s="22"/>
      <c r="G119" s="22"/>
      <c r="H119" s="22"/>
      <c r="I119" s="22"/>
      <c r="J119" s="22"/>
    </row>
  </sheetData>
  <mergeCells count="14">
    <mergeCell ref="A2:G2"/>
    <mergeCell ref="A3:G3"/>
    <mergeCell ref="A5:G5"/>
    <mergeCell ref="A12:A13"/>
    <mergeCell ref="B12:B13"/>
    <mergeCell ref="C12:E12"/>
    <mergeCell ref="F12:F13"/>
    <mergeCell ref="G12:G13"/>
    <mergeCell ref="A6:C6"/>
    <mergeCell ref="A7:C7"/>
    <mergeCell ref="A8:C8"/>
    <mergeCell ref="A9:C9"/>
    <mergeCell ref="A10:C10"/>
    <mergeCell ref="A4:G4"/>
  </mergeCells>
  <pageMargins left="0.47244094488188981" right="0.39370078740157483" top="0.59055118110236227" bottom="0.39370078740157483" header="0.51181102362204722" footer="0.51181102362204722"/>
  <pageSetup paperSize="9" scale="85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2:F18"/>
  <sheetViews>
    <sheetView workbookViewId="0">
      <selection activeCell="C12" sqref="C12"/>
    </sheetView>
  </sheetViews>
  <sheetFormatPr defaultRowHeight="12.75"/>
  <cols>
    <col min="1" max="1" width="4.42578125" customWidth="1"/>
    <col min="2" max="2" width="78.28515625" customWidth="1"/>
    <col min="3" max="3" width="14" customWidth="1"/>
    <col min="4" max="4" width="15.85546875" customWidth="1"/>
    <col min="5" max="5" width="11.7109375" bestFit="1" customWidth="1"/>
  </cols>
  <sheetData>
    <row r="2" spans="1:6" ht="15">
      <c r="A2" s="215" t="s">
        <v>235</v>
      </c>
      <c r="B2" s="215"/>
      <c r="C2" s="215"/>
      <c r="D2" s="215"/>
      <c r="E2" s="1"/>
      <c r="F2" s="1"/>
    </row>
    <row r="3" spans="1:6" ht="15">
      <c r="A3" s="215" t="str">
        <f>Ф1!B3</f>
        <v>по состоянию на 30 Июня 2017 года</v>
      </c>
      <c r="B3" s="215"/>
      <c r="C3" s="215"/>
      <c r="D3" s="215"/>
      <c r="E3" s="1"/>
      <c r="F3" s="1"/>
    </row>
    <row r="4" spans="1:6" ht="15">
      <c r="B4" s="2"/>
      <c r="C4" s="2"/>
      <c r="D4" s="1"/>
      <c r="E4" s="1"/>
      <c r="F4" s="1"/>
    </row>
    <row r="5" spans="1:6" ht="28.5">
      <c r="A5" s="8" t="s">
        <v>85</v>
      </c>
      <c r="B5" s="9" t="s">
        <v>87</v>
      </c>
      <c r="C5" s="8" t="s">
        <v>88</v>
      </c>
      <c r="D5" s="8" t="s">
        <v>88</v>
      </c>
      <c r="E5" s="1"/>
      <c r="F5" s="1"/>
    </row>
    <row r="6" spans="1:6" ht="15">
      <c r="A6" s="7">
        <v>1</v>
      </c>
      <c r="B6" s="5" t="s">
        <v>81</v>
      </c>
      <c r="C6" s="10">
        <f>Ф1!D34</f>
        <v>126582031</v>
      </c>
      <c r="D6" s="10">
        <f>Ф1!E34</f>
        <v>123221403</v>
      </c>
      <c r="E6" s="1"/>
      <c r="F6" s="1"/>
    </row>
    <row r="7" spans="1:6" ht="15">
      <c r="A7" s="7">
        <v>2</v>
      </c>
      <c r="B7" s="5" t="s">
        <v>82</v>
      </c>
      <c r="C7" s="11">
        <f>Ф1!D29+Ф1!D30</f>
        <v>6644872</v>
      </c>
      <c r="D7" s="11">
        <f>Ф1!E29+Ф1!E30</f>
        <v>6700616</v>
      </c>
      <c r="E7" s="1"/>
      <c r="F7" s="1"/>
    </row>
    <row r="8" spans="1:6" ht="15">
      <c r="A8" s="7">
        <v>3</v>
      </c>
      <c r="B8" s="5" t="s">
        <v>83</v>
      </c>
      <c r="C8" s="11">
        <f>Ф1!D43+Ф1!D50</f>
        <v>136451381</v>
      </c>
      <c r="D8" s="11">
        <f>Ф1!E43+Ф1!E50</f>
        <v>137360951</v>
      </c>
      <c r="E8" s="1"/>
      <c r="F8" s="1"/>
    </row>
    <row r="9" spans="1:6" ht="15">
      <c r="A9" s="7">
        <v>4</v>
      </c>
      <c r="B9" s="5" t="s">
        <v>84</v>
      </c>
      <c r="C9" s="11">
        <v>471380</v>
      </c>
      <c r="D9" s="11">
        <v>471380</v>
      </c>
      <c r="E9" s="1"/>
      <c r="F9" s="1"/>
    </row>
    <row r="10" spans="1:6" ht="15">
      <c r="A10" s="7">
        <v>5</v>
      </c>
      <c r="B10" s="5" t="s">
        <v>86</v>
      </c>
      <c r="C10" s="11">
        <f>(C6-C7)-C8</f>
        <v>-16514222</v>
      </c>
      <c r="D10" s="11">
        <f>(D6-D7)-D8</f>
        <v>-20840164</v>
      </c>
      <c r="E10" s="3"/>
      <c r="F10" s="1"/>
    </row>
    <row r="11" spans="1:6" ht="28.5">
      <c r="A11" s="8"/>
      <c r="B11" s="6" t="s">
        <v>236</v>
      </c>
      <c r="C11" s="12">
        <f>C10/C9</f>
        <v>-35.033777419491706</v>
      </c>
      <c r="D11" s="12">
        <f>D10/D9</f>
        <v>-44.210963553820697</v>
      </c>
      <c r="E11" s="1"/>
      <c r="F11" s="1"/>
    </row>
    <row r="12" spans="1:6" ht="15">
      <c r="B12" s="4"/>
      <c r="C12" s="4"/>
      <c r="D12" s="1"/>
      <c r="E12" s="1"/>
      <c r="F12" s="1"/>
    </row>
    <row r="13" spans="1:6" ht="28.5">
      <c r="A13" s="13" t="s">
        <v>85</v>
      </c>
      <c r="B13" s="9" t="s">
        <v>87</v>
      </c>
      <c r="C13" s="14" t="s">
        <v>88</v>
      </c>
      <c r="D13" s="14" t="s">
        <v>88</v>
      </c>
      <c r="E13" s="1"/>
      <c r="F13" s="1"/>
    </row>
    <row r="14" spans="1:6" ht="15">
      <c r="A14" s="15">
        <v>1</v>
      </c>
      <c r="B14" s="16" t="s">
        <v>115</v>
      </c>
      <c r="C14" s="17">
        <f>Ф2!E32</f>
        <v>4011140</v>
      </c>
      <c r="D14" s="17">
        <f>Ф2!F32</f>
        <v>7567859</v>
      </c>
      <c r="E14" s="1"/>
      <c r="F14" s="1"/>
    </row>
    <row r="15" spans="1:6" ht="15">
      <c r="A15" s="15">
        <v>2</v>
      </c>
      <c r="B15" s="16" t="s">
        <v>116</v>
      </c>
      <c r="C15" s="17">
        <v>471380</v>
      </c>
      <c r="D15" s="17">
        <v>471380</v>
      </c>
      <c r="E15" s="1"/>
      <c r="F15" s="1"/>
    </row>
    <row r="16" spans="1:6" ht="15">
      <c r="A16" s="15"/>
      <c r="B16" s="6" t="s">
        <v>237</v>
      </c>
      <c r="C16" s="18">
        <f>C14/C15</f>
        <v>8.50935550935551</v>
      </c>
      <c r="D16" s="18">
        <f>D14/D15</f>
        <v>16.054688361831218</v>
      </c>
      <c r="E16" s="1"/>
      <c r="F16" s="1"/>
    </row>
    <row r="17" spans="2:6" ht="15">
      <c r="B17" s="1"/>
      <c r="C17" s="1"/>
      <c r="D17" s="1"/>
      <c r="E17" s="1"/>
      <c r="F17" s="1"/>
    </row>
    <row r="18" spans="2:6" ht="15">
      <c r="B18" s="1"/>
      <c r="C18" s="1"/>
      <c r="D18" s="1"/>
      <c r="E18" s="1"/>
      <c r="F18" s="1"/>
    </row>
  </sheetData>
  <mergeCells count="2">
    <mergeCell ref="A2:D2"/>
    <mergeCell ref="A3:D3"/>
  </mergeCells>
  <pageMargins left="0.7" right="0.7" top="0.75" bottom="0.75" header="0.3" footer="0.3"/>
  <pageSetup paperSize="9" scale="9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Ф1</vt:lpstr>
      <vt:lpstr>Ф2</vt:lpstr>
      <vt:lpstr>Ф3</vt:lpstr>
      <vt:lpstr>Ф4</vt:lpstr>
      <vt:lpstr>Расчет балан ст-ти</vt:lpstr>
      <vt:lpstr>Ф1!Область_печати</vt:lpstr>
      <vt:lpstr>Ф2!Область_печати</vt:lpstr>
      <vt:lpstr>Ф3!Область_печати</vt:lpstr>
      <vt:lpstr>Ф4!Область_печати</vt:lpstr>
    </vt:vector>
  </TitlesOfParts>
  <Company>Центраудит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Клепикова Ольга</dc:creator>
  <cp:lastModifiedBy>a.samenova</cp:lastModifiedBy>
  <cp:lastPrinted>2017-08-07T03:20:18Z</cp:lastPrinted>
  <dcterms:created xsi:type="dcterms:W3CDTF">2000-09-04T09:20:08Z</dcterms:created>
  <dcterms:modified xsi:type="dcterms:W3CDTF">2017-08-14T04:14:10Z</dcterms:modified>
</cp:coreProperties>
</file>