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  <externalReference r:id="rId9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comments1.xml><?xml version="1.0" encoding="utf-8"?>
<comments xmlns="http://schemas.openxmlformats.org/spreadsheetml/2006/main">
  <authors>
    <author>Zaure Orymbekova</author>
  </authors>
  <commentList>
    <comment ref="D3" authorId="0">
      <text>
        <r>
          <rPr>
            <b/>
            <sz val="9"/>
            <rFont val="Tahoma"/>
            <family val="2"/>
          </rPr>
          <t>Итого за отчетный период</t>
        </r>
      </text>
    </comment>
    <comment ref="F3" authorId="0">
      <text>
        <r>
          <rPr>
            <b/>
            <sz val="9"/>
            <rFont val="Tahoma"/>
            <family val="2"/>
          </rPr>
          <t>Итого за период сравнения</t>
        </r>
      </text>
    </comment>
  </commentList>
</comments>
</file>

<file path=xl/sharedStrings.xml><?xml version="1.0" encoding="utf-8"?>
<sst xmlns="http://schemas.openxmlformats.org/spreadsheetml/2006/main" count="214" uniqueCount="172">
  <si>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</si>
  <si>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</si>
  <si>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</si>
  <si>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</si>
  <si>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</si>
  <si>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</si>
  <si>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</si>
  <si>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</si>
  <si>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</si>
  <si>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</si>
  <si>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</si>
  <si>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</si>
  <si>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</si>
  <si>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</si>
  <si>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</si>
  <si>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</si>
  <si>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</si>
  <si>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</si>
  <si>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</si>
  <si>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</si>
  <si>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</si>
  <si>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</si>
  <si>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</si>
  <si>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</si>
  <si>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</si>
  <si>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Итого за отчетный период</t>
  </si>
  <si>
    <t>Итого за период сравнения</t>
  </si>
  <si>
    <t>прим.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</si>
  <si>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</si>
  <si>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</si>
  <si>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</si>
  <si>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-</t>
  </si>
  <si>
    <t>В тысячах казахстанских тенге</t>
  </si>
  <si>
    <t>2012 г.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</si>
  <si>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</si>
  <si>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</si>
  <si>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</si>
  <si>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</si>
  <si>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</si>
  <si>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</si>
  <si>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</si>
  <si>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</si>
  <si>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</si>
  <si>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</si>
  <si>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</si>
  <si>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</si>
  <si>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</si>
  <si>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</si>
  <si>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</si>
  <si>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</si>
  <si>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</si>
  <si>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</si>
  <si>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</si>
  <si>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</si>
  <si>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АО "Жайремский горно-обогатительный комбинат"</t>
  </si>
  <si>
    <t>19</t>
  </si>
  <si>
    <t>20</t>
  </si>
  <si>
    <t xml:space="preserve"> </t>
  </si>
  <si>
    <t>Кредиторская задолженность по основной деятельности и прочая кредиторская задолженность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</si>
  <si>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</si>
  <si>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</si>
  <si>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</si>
  <si>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</si>
  <si>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</si>
  <si>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</si>
  <si>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</si>
  <si>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</si>
  <si>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</si>
  <si>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</si>
  <si>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ОБЯЗАТЕЛЬСТВА</t>
  </si>
  <si>
    <t>ИТОГО ОБЯЗАТЕЛЬСТВА</t>
  </si>
  <si>
    <t>Итого совокупный убыток за период</t>
  </si>
  <si>
    <t>итого</t>
  </si>
  <si>
    <t>Прочий совокупный доход</t>
  </si>
  <si>
    <t>Эмиссия акций</t>
  </si>
  <si>
    <t>Получение займов</t>
  </si>
  <si>
    <t>Чистое увеличение (уменьшение) денежных средств и денежных эквивалентов</t>
  </si>
  <si>
    <t>Акционерный капитал (установленный законодательно)</t>
  </si>
  <si>
    <t>7</t>
  </si>
  <si>
    <t>6</t>
  </si>
  <si>
    <t>5</t>
  </si>
  <si>
    <t>4</t>
  </si>
  <si>
    <t>Займы выданные</t>
  </si>
  <si>
    <t>Председатель Правления Бурковский А.Ю. _________________________</t>
  </si>
  <si>
    <t>Председатель Правления Бурковский А.Ю.           ___________________________</t>
  </si>
  <si>
    <t>Председатель Правления Бурковский А.Ю. __________________________</t>
  </si>
  <si>
    <t>Председатель Правления Бурковский А.Ю. _______________________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</si>
  <si>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</si>
  <si>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</si>
  <si>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</si>
  <si>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</si>
  <si>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</si>
  <si>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</si>
  <si>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</si>
  <si>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Прочий совокупный убыток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</si>
  <si>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</si>
  <si>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</si>
  <si>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</si>
  <si>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</si>
  <si>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</si>
  <si>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</si>
  <si>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</si>
  <si>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Главный бухгалтер Муздыбаев С.Ж. ____________________</t>
  </si>
  <si>
    <t>Главный бухгалтер Муздыбаев С.Ж. ___________________</t>
  </si>
  <si>
    <t>Главный бухгалтер Муздыбаев С.Ж. _______________</t>
  </si>
  <si>
    <t>Дополнительно</t>
  </si>
  <si>
    <t xml:space="preserve">оплаченный </t>
  </si>
  <si>
    <t xml:space="preserve">Неконтролирующая </t>
  </si>
  <si>
    <t>доля</t>
  </si>
  <si>
    <t>Нераспределен-</t>
  </si>
  <si>
    <t>ная прибыль</t>
  </si>
  <si>
    <t>Отложенные налоговые обязательства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</si>
  <si>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</si>
  <si>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</si>
  <si>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Доход от выбытия основных средств,нетто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</si>
  <si>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</si>
  <si>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</si>
  <si>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</si>
  <si>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</si>
  <si>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обязательства по возмещению исторических затрат</t>
  </si>
  <si>
    <t>Изменение задолженности по вознаграждениям работникам</t>
  </si>
  <si>
    <t>Приобретение основных средств</t>
  </si>
  <si>
    <t>2017</t>
  </si>
  <si>
    <t>Пересчитанное сальдо на 01.01.2017г.</t>
  </si>
  <si>
    <t>Изменение прочих оборотных активов</t>
  </si>
  <si>
    <t>Подоходный налог уплаченный</t>
  </si>
  <si>
    <t>Актив по отсроченному подоходному налогу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</si>
  <si>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</si>
  <si>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</si>
  <si>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>Предоплаты по текущему подоходному налогу</t>
  </si>
  <si>
    <t>Прочие активы</t>
  </si>
  <si>
    <t xml:space="preserve">Денежные средства </t>
  </si>
  <si>
    <t>Нераспределенная прибыль /(накопленные убытки)</t>
  </si>
  <si>
    <t>СОБСТВЕННЫЙ КАПИТАЛ</t>
  </si>
  <si>
    <t>ИТОГО СОБСТВЕННЫЙ КАПИТАЛ</t>
  </si>
  <si>
    <t>Займы полученные от материнской компании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</si>
  <si>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</si>
  <si>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</si>
  <si>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</si>
  <si>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14</t>
  </si>
  <si>
    <t>Активы,связанные со вскрышными работами</t>
  </si>
  <si>
    <t>Дополнительно оплаченный капитал</t>
  </si>
  <si>
    <t>Промежуточный сокращенный отчет о финансовом положении(неаудированный)</t>
  </si>
  <si>
    <t>Промежуточный сокращенный отчет о прибылях и убытках и прочем совокупном доходе(неаудированный)</t>
  </si>
  <si>
    <t>Промежуточный сокращенный отчет об изменении в капитале(неаудированный)</t>
  </si>
  <si>
    <t>Долгосрочный банковский займ</t>
  </si>
  <si>
    <t>(Начисление) восстановление убытка от обесценения ОС</t>
  </si>
  <si>
    <t>Остаток на 01.01.2017 года</t>
  </si>
  <si>
    <t>Остаток на  01.01.2018 г.</t>
  </si>
  <si>
    <t>Пересчитанное сальдо на 01.01.2018г.</t>
  </si>
  <si>
    <t>Промежуточный сокращенный отчет о движении денежных средств</t>
  </si>
  <si>
    <t>Поправки:</t>
  </si>
  <si>
    <t>Износ и обесценение основных средств и нематериальных активов</t>
  </si>
  <si>
    <t>Процентные расходы</t>
  </si>
  <si>
    <t>Процентные доходы</t>
  </si>
  <si>
    <t xml:space="preserve">Вознаграждениям работникам </t>
  </si>
  <si>
    <t>Курсовые разницы по денежным средствам и денежным эквивалентам</t>
  </si>
  <si>
    <t>Нереализованные куросвые разницы</t>
  </si>
  <si>
    <t>2018</t>
  </si>
  <si>
    <t>Прочие выплаты</t>
  </si>
  <si>
    <t>Авансы выданные на долгосрочные активы</t>
  </si>
  <si>
    <t>Резерв по перерасчету иностранной валюты</t>
  </si>
  <si>
    <t>6975.05</t>
  </si>
  <si>
    <t>1291.98</t>
  </si>
  <si>
    <t>За период,закончившийся                                  30 июня</t>
  </si>
  <si>
    <t>835.30</t>
  </si>
  <si>
    <t>1271.09</t>
  </si>
  <si>
    <t>Остаток на 30.06.2018 г.</t>
  </si>
  <si>
    <t xml:space="preserve">Выдача займов </t>
  </si>
  <si>
    <t>5794.29</t>
  </si>
  <si>
    <t>1301.89</t>
  </si>
  <si>
    <t>Остаток на  30.06. 2017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</si>
</sst>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</numFmts>
  <fonts count="75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9"/>
      <name val="Tahom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 Cyr"/>
      <family val="0"/>
    </font>
    <font>
      <i/>
      <sz val="14"/>
      <name val="Times New Roman CYR"/>
      <family val="1"/>
    </font>
    <font>
      <i/>
      <sz val="14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1"/>
      <name val="Arial"/>
      <family val="2"/>
    </font>
    <font>
      <b/>
      <i/>
      <sz val="11"/>
      <name val="Arial Cyr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thin"/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0" fillId="21" borderId="3">
      <alignment horizontal="right"/>
      <protection/>
    </xf>
    <xf numFmtId="181" fontId="10" fillId="21" borderId="4">
      <alignment horizontal="right"/>
      <protection/>
    </xf>
    <xf numFmtId="181" fontId="10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7" fillId="30" borderId="6" applyNumberFormat="0" applyAlignment="0" applyProtection="0"/>
    <xf numFmtId="0" fontId="58" fillId="31" borderId="7" applyNumberFormat="0" applyAlignment="0" applyProtection="0"/>
    <xf numFmtId="0" fontId="59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9" fillId="0" borderId="14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379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4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37" borderId="0" xfId="0" applyFont="1" applyFill="1" applyAlignment="1">
      <alignment/>
    </xf>
    <xf numFmtId="0" fontId="12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center"/>
      <protection/>
    </xf>
    <xf numFmtId="49" fontId="11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7" fillId="38" borderId="0" xfId="0" applyFont="1" applyFill="1" applyAlignment="1">
      <alignment/>
    </xf>
    <xf numFmtId="49" fontId="9" fillId="39" borderId="0" xfId="0" applyNumberFormat="1" applyFont="1" applyFill="1" applyBorder="1" applyAlignment="1">
      <alignment horizontal="center"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0" fillId="10" borderId="15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20" fillId="4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4" fontId="21" fillId="1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wrapText="1"/>
    </xf>
    <xf numFmtId="4" fontId="20" fillId="10" borderId="18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19" xfId="0" applyFont="1" applyBorder="1" applyAlignment="1">
      <alignment horizontal="right" wrapText="1"/>
    </xf>
    <xf numFmtId="0" fontId="10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83" fontId="4" fillId="0" borderId="21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183" fontId="4" fillId="0" borderId="22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4" fillId="0" borderId="23" xfId="0" applyFont="1" applyBorder="1" applyAlignment="1">
      <alignment wrapText="1"/>
    </xf>
    <xf numFmtId="183" fontId="4" fillId="0" borderId="24" xfId="0" applyNumberFormat="1" applyFont="1" applyBorder="1" applyAlignment="1">
      <alignment horizontal="right" wrapText="1"/>
    </xf>
    <xf numFmtId="0" fontId="4" fillId="0" borderId="24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183" fontId="10" fillId="0" borderId="2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/>
    </xf>
    <xf numFmtId="0" fontId="10" fillId="37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0" fontId="0" fillId="0" borderId="25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49" fontId="4" fillId="0" borderId="2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wrapText="1"/>
    </xf>
    <xf numFmtId="49" fontId="20" fillId="0" borderId="28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10" fillId="0" borderId="29" xfId="0" applyFont="1" applyBorder="1" applyAlignment="1">
      <alignment horizontal="center" wrapText="1"/>
    </xf>
    <xf numFmtId="0" fontId="33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33" fillId="37" borderId="0" xfId="0" applyFont="1" applyFill="1" applyAlignment="1">
      <alignment/>
    </xf>
    <xf numFmtId="0" fontId="34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20" fillId="0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92" fontId="20" fillId="0" borderId="30" xfId="84" applyNumberFormat="1" applyFont="1" applyFill="1" applyBorder="1" applyAlignment="1">
      <alignment horizontal="right"/>
    </xf>
    <xf numFmtId="192" fontId="20" fillId="0" borderId="31" xfId="84" applyNumberFormat="1" applyFont="1" applyFill="1" applyBorder="1" applyAlignment="1">
      <alignment horizontal="right"/>
    </xf>
    <xf numFmtId="192" fontId="20" fillId="0" borderId="34" xfId="84" applyNumberFormat="1" applyFont="1" applyFill="1" applyBorder="1" applyAlignment="1">
      <alignment horizontal="right"/>
    </xf>
    <xf numFmtId="0" fontId="10" fillId="0" borderId="29" xfId="0" applyFont="1" applyBorder="1" applyAlignment="1">
      <alignment wrapText="1"/>
    </xf>
    <xf numFmtId="183" fontId="10" fillId="0" borderId="35" xfId="0" applyNumberFormat="1" applyFont="1" applyBorder="1" applyAlignment="1">
      <alignment horizontal="right" wrapText="1"/>
    </xf>
    <xf numFmtId="49" fontId="10" fillId="0" borderId="29" xfId="0" applyNumberFormat="1" applyFont="1" applyBorder="1" applyAlignment="1">
      <alignment horizontal="center" wrapText="1"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0" fontId="10" fillId="0" borderId="35" xfId="0" applyFont="1" applyBorder="1" applyAlignment="1">
      <alignment wrapText="1"/>
    </xf>
    <xf numFmtId="0" fontId="10" fillId="0" borderId="29" xfId="0" applyFont="1" applyFill="1" applyBorder="1" applyAlignment="1">
      <alignment wrapText="1"/>
    </xf>
    <xf numFmtId="4" fontId="10" fillId="0" borderId="35" xfId="0" applyNumberFormat="1" applyFont="1" applyFill="1" applyBorder="1" applyAlignment="1">
      <alignment horizontal="right" wrapText="1"/>
    </xf>
    <xf numFmtId="49" fontId="10" fillId="0" borderId="29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right" wrapText="1"/>
    </xf>
    <xf numFmtId="4" fontId="22" fillId="0" borderId="37" xfId="0" applyNumberFormat="1" applyFont="1" applyFill="1" applyBorder="1" applyAlignment="1">
      <alignment horizontal="right" wrapText="1"/>
    </xf>
    <xf numFmtId="183" fontId="10" fillId="0" borderId="35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>
      <alignment wrapText="1"/>
    </xf>
    <xf numFmtId="183" fontId="10" fillId="0" borderId="24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center" wrapText="1"/>
    </xf>
    <xf numFmtId="3" fontId="10" fillId="0" borderId="27" xfId="0" applyNumberFormat="1" applyFont="1" applyFill="1" applyBorder="1" applyAlignment="1">
      <alignment horizontal="right" wrapText="1"/>
    </xf>
    <xf numFmtId="0" fontId="10" fillId="0" borderId="23" xfId="0" applyFont="1" applyFill="1" applyBorder="1" applyAlignment="1">
      <alignment wrapText="1"/>
    </xf>
    <xf numFmtId="183" fontId="10" fillId="0" borderId="22" xfId="0" applyNumberFormat="1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wrapText="1"/>
    </xf>
    <xf numFmtId="3" fontId="8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14" fontId="21" fillId="0" borderId="39" xfId="0" applyNumberFormat="1" applyFont="1" applyFill="1" applyBorder="1" applyAlignment="1">
      <alignment/>
    </xf>
    <xf numFmtId="0" fontId="21" fillId="0" borderId="39" xfId="0" applyFont="1" applyFill="1" applyBorder="1" applyAlignment="1">
      <alignment/>
    </xf>
    <xf numFmtId="14" fontId="21" fillId="0" borderId="40" xfId="0" applyNumberFormat="1" applyFont="1" applyFill="1" applyBorder="1" applyAlignment="1">
      <alignment/>
    </xf>
    <xf numFmtId="49" fontId="21" fillId="0" borderId="41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49" fontId="21" fillId="0" borderId="17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49" fontId="21" fillId="0" borderId="16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/>
    </xf>
    <xf numFmtId="192" fontId="21" fillId="0" borderId="31" xfId="84" applyNumberFormat="1" applyFont="1" applyFill="1" applyBorder="1" applyAlignment="1">
      <alignment horizontal="right"/>
    </xf>
    <xf numFmtId="49" fontId="21" fillId="0" borderId="44" xfId="0" applyNumberFormat="1" applyFont="1" applyFill="1" applyBorder="1" applyAlignment="1">
      <alignment/>
    </xf>
    <xf numFmtId="49" fontId="21" fillId="0" borderId="45" xfId="0" applyNumberFormat="1" applyFont="1" applyFill="1" applyBorder="1" applyAlignment="1">
      <alignment horizontal="center"/>
    </xf>
    <xf numFmtId="2" fontId="21" fillId="0" borderId="46" xfId="0" applyNumberFormat="1" applyFont="1" applyFill="1" applyBorder="1" applyAlignment="1">
      <alignment/>
    </xf>
    <xf numFmtId="192" fontId="21" fillId="0" borderId="47" xfId="84" applyNumberFormat="1" applyFont="1" applyFill="1" applyBorder="1" applyAlignment="1">
      <alignment horizontal="right"/>
    </xf>
    <xf numFmtId="49" fontId="21" fillId="0" borderId="48" xfId="0" applyNumberFormat="1" applyFont="1" applyFill="1" applyBorder="1" applyAlignment="1">
      <alignment/>
    </xf>
    <xf numFmtId="49" fontId="21" fillId="0" borderId="38" xfId="0" applyNumberFormat="1" applyFont="1" applyFill="1" applyBorder="1" applyAlignment="1">
      <alignment horizontal="center"/>
    </xf>
    <xf numFmtId="2" fontId="20" fillId="0" borderId="39" xfId="0" applyNumberFormat="1" applyFont="1" applyFill="1" applyBorder="1" applyAlignment="1">
      <alignment/>
    </xf>
    <xf numFmtId="2" fontId="20" fillId="0" borderId="40" xfId="0" applyNumberFormat="1" applyFont="1" applyFill="1" applyBorder="1" applyAlignment="1">
      <alignment horizontal="right"/>
    </xf>
    <xf numFmtId="49" fontId="21" fillId="0" borderId="18" xfId="0" applyNumberFormat="1" applyFont="1" applyFill="1" applyBorder="1" applyAlignment="1">
      <alignment horizontal="center"/>
    </xf>
    <xf numFmtId="192" fontId="21" fillId="0" borderId="49" xfId="84" applyNumberFormat="1" applyFont="1" applyFill="1" applyBorder="1" applyAlignment="1">
      <alignment horizontal="right"/>
    </xf>
    <xf numFmtId="3" fontId="12" fillId="0" borderId="0" xfId="46" applyNumberFormat="1" applyFont="1">
      <alignment/>
      <protection/>
    </xf>
    <xf numFmtId="0" fontId="10" fillId="0" borderId="50" xfId="46" applyFont="1" applyFill="1" applyBorder="1">
      <alignment/>
      <protection/>
    </xf>
    <xf numFmtId="0" fontId="10" fillId="0" borderId="27" xfId="46" applyFont="1" applyFill="1" applyBorder="1" applyAlignment="1">
      <alignment horizontal="center" wrapText="1"/>
      <protection/>
    </xf>
    <xf numFmtId="0" fontId="10" fillId="0" borderId="0" xfId="46" applyFont="1" applyFill="1" applyBorder="1">
      <alignment/>
      <protection/>
    </xf>
    <xf numFmtId="0" fontId="10" fillId="0" borderId="20" xfId="46" applyFont="1" applyFill="1" applyBorder="1" applyAlignment="1">
      <alignment horizontal="center" wrapText="1"/>
      <protection/>
    </xf>
    <xf numFmtId="3" fontId="4" fillId="0" borderId="20" xfId="0" applyNumberFormat="1" applyFont="1" applyFill="1" applyBorder="1" applyAlignment="1">
      <alignment wrapText="1"/>
    </xf>
    <xf numFmtId="0" fontId="4" fillId="0" borderId="51" xfId="46" applyFont="1" applyFill="1" applyBorder="1">
      <alignment/>
      <protection/>
    </xf>
    <xf numFmtId="3" fontId="4" fillId="0" borderId="52" xfId="46" applyNumberFormat="1" applyFont="1" applyFill="1" applyBorder="1" applyAlignment="1">
      <alignment horizontal="right"/>
      <protection/>
    </xf>
    <xf numFmtId="3" fontId="4" fillId="0" borderId="53" xfId="46" applyNumberFormat="1" applyFont="1" applyFill="1" applyBorder="1" applyAlignment="1">
      <alignment horizontal="right"/>
      <protection/>
    </xf>
    <xf numFmtId="3" fontId="10" fillId="0" borderId="54" xfId="46" applyNumberFormat="1" applyFont="1" applyFill="1" applyBorder="1" applyAlignment="1">
      <alignment horizontal="right"/>
      <protection/>
    </xf>
    <xf numFmtId="0" fontId="4" fillId="0" borderId="41" xfId="46" applyFont="1" applyFill="1" applyBorder="1">
      <alignment/>
      <protection/>
    </xf>
    <xf numFmtId="3" fontId="4" fillId="0" borderId="55" xfId="46" applyNumberFormat="1" applyFont="1" applyFill="1" applyBorder="1" applyAlignment="1">
      <alignment horizontal="right"/>
      <protection/>
    </xf>
    <xf numFmtId="0" fontId="10" fillId="0" borderId="56" xfId="46" applyFont="1" applyFill="1" applyBorder="1">
      <alignment/>
      <protection/>
    </xf>
    <xf numFmtId="3" fontId="10" fillId="0" borderId="52" xfId="46" applyNumberFormat="1" applyFont="1" applyFill="1" applyBorder="1" applyAlignment="1">
      <alignment horizontal="right"/>
      <protection/>
    </xf>
    <xf numFmtId="0" fontId="4" fillId="0" borderId="56" xfId="46" applyFont="1" applyFill="1" applyBorder="1">
      <alignment/>
      <protection/>
    </xf>
    <xf numFmtId="0" fontId="4" fillId="0" borderId="17" xfId="46" applyFont="1" applyFill="1" applyBorder="1">
      <alignment/>
      <protection/>
    </xf>
    <xf numFmtId="3" fontId="4" fillId="0" borderId="57" xfId="46" applyNumberFormat="1" applyFont="1" applyFill="1" applyBorder="1" applyAlignment="1">
      <alignment horizontal="right"/>
      <protection/>
    </xf>
    <xf numFmtId="0" fontId="10" fillId="0" borderId="58" xfId="46" applyFont="1" applyFill="1" applyBorder="1">
      <alignment/>
      <protection/>
    </xf>
    <xf numFmtId="3" fontId="10" fillId="0" borderId="29" xfId="0" applyNumberFormat="1" applyFont="1" applyFill="1" applyBorder="1" applyAlignment="1">
      <alignment horizontal="right" wrapText="1"/>
    </xf>
    <xf numFmtId="3" fontId="10" fillId="0" borderId="29" xfId="0" applyNumberFormat="1" applyFont="1" applyFill="1" applyBorder="1" applyAlignment="1">
      <alignment wrapText="1"/>
    </xf>
    <xf numFmtId="3" fontId="10" fillId="0" borderId="36" xfId="46" applyNumberFormat="1" applyFont="1" applyFill="1" applyBorder="1" applyAlignment="1">
      <alignment horizontal="right"/>
      <protection/>
    </xf>
    <xf numFmtId="0" fontId="4" fillId="0" borderId="59" xfId="46" applyFont="1" applyFill="1" applyBorder="1">
      <alignment/>
      <protection/>
    </xf>
    <xf numFmtId="3" fontId="4" fillId="0" borderId="20" xfId="46" applyNumberFormat="1" applyFont="1" applyFill="1" applyBorder="1" applyAlignment="1">
      <alignment horizontal="right"/>
      <protection/>
    </xf>
    <xf numFmtId="3" fontId="10" fillId="0" borderId="60" xfId="46" applyNumberFormat="1" applyFont="1" applyFill="1" applyBorder="1" applyAlignment="1">
      <alignment horizontal="right"/>
      <protection/>
    </xf>
    <xf numFmtId="3" fontId="10" fillId="0" borderId="61" xfId="46" applyNumberFormat="1" applyFont="1" applyFill="1" applyBorder="1" applyAlignment="1">
      <alignment horizontal="right"/>
      <protection/>
    </xf>
    <xf numFmtId="3" fontId="10" fillId="0" borderId="62" xfId="46" applyNumberFormat="1" applyFont="1" applyFill="1" applyBorder="1" applyAlignment="1">
      <alignment horizontal="right"/>
      <protection/>
    </xf>
    <xf numFmtId="194" fontId="20" fillId="0" borderId="31" xfId="84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63" xfId="0" applyNumberFormat="1" applyFont="1" applyFill="1" applyBorder="1" applyAlignment="1">
      <alignment horizontal="left" wrapText="1"/>
    </xf>
    <xf numFmtId="0" fontId="24" fillId="0" borderId="24" xfId="0" applyFont="1" applyFill="1" applyBorder="1" applyAlignment="1">
      <alignment vertical="top"/>
    </xf>
    <xf numFmtId="0" fontId="29" fillId="0" borderId="22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46" applyNumberFormat="1" applyFont="1" applyFill="1" applyBorder="1" applyAlignment="1">
      <alignment horizontal="right"/>
      <protection/>
    </xf>
    <xf numFmtId="0" fontId="4" fillId="0" borderId="64" xfId="46" applyFont="1" applyFill="1" applyBorder="1">
      <alignment/>
      <protection/>
    </xf>
    <xf numFmtId="0" fontId="10" fillId="0" borderId="62" xfId="46" applyFont="1" applyFill="1" applyBorder="1">
      <alignment/>
      <protection/>
    </xf>
    <xf numFmtId="0" fontId="4" fillId="0" borderId="62" xfId="46" applyFont="1" applyFill="1" applyBorder="1">
      <alignment/>
      <protection/>
    </xf>
    <xf numFmtId="0" fontId="4" fillId="0" borderId="65" xfId="46" applyFont="1" applyFill="1" applyBorder="1">
      <alignment/>
      <protection/>
    </xf>
    <xf numFmtId="0" fontId="10" fillId="0" borderId="37" xfId="46" applyFont="1" applyFill="1" applyBorder="1">
      <alignment/>
      <protection/>
    </xf>
    <xf numFmtId="0" fontId="4" fillId="0" borderId="0" xfId="46" applyFont="1" applyFill="1" applyBorder="1">
      <alignment/>
      <protection/>
    </xf>
    <xf numFmtId="49" fontId="10" fillId="0" borderId="27" xfId="0" applyNumberFormat="1" applyFont="1" applyFill="1" applyBorder="1" applyAlignment="1">
      <alignment wrapText="1"/>
    </xf>
    <xf numFmtId="0" fontId="13" fillId="0" borderId="20" xfId="46" applyFont="1" applyFill="1" applyBorder="1">
      <alignment/>
      <protection/>
    </xf>
    <xf numFmtId="0" fontId="4" fillId="0" borderId="20" xfId="46" applyFont="1" applyFill="1" applyBorder="1" applyAlignment="1">
      <alignment horizontal="right"/>
      <protection/>
    </xf>
    <xf numFmtId="0" fontId="4" fillId="0" borderId="57" xfId="46" applyFont="1" applyFill="1" applyBorder="1" applyAlignment="1">
      <alignment horizontal="right"/>
      <protection/>
    </xf>
    <xf numFmtId="0" fontId="4" fillId="0" borderId="64" xfId="46" applyFont="1" applyFill="1" applyBorder="1" applyAlignment="1">
      <alignment horizontal="right"/>
      <protection/>
    </xf>
    <xf numFmtId="0" fontId="10" fillId="0" borderId="62" xfId="46" applyFont="1" applyFill="1" applyBorder="1" applyAlignment="1">
      <alignment horizontal="right"/>
      <protection/>
    </xf>
    <xf numFmtId="0" fontId="4" fillId="0" borderId="65" xfId="46" applyFont="1" applyFill="1" applyBorder="1" applyAlignment="1">
      <alignment horizontal="right"/>
      <protection/>
    </xf>
    <xf numFmtId="3" fontId="10" fillId="0" borderId="37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3" fontId="10" fillId="0" borderId="37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65" xfId="46" applyNumberFormat="1" applyFont="1" applyFill="1" applyBorder="1" applyAlignment="1">
      <alignment horizontal="right"/>
      <protection/>
    </xf>
    <xf numFmtId="0" fontId="14" fillId="0" borderId="20" xfId="46" applyFont="1" applyFill="1" applyBorder="1">
      <alignment/>
      <protection/>
    </xf>
    <xf numFmtId="0" fontId="4" fillId="0" borderId="56" xfId="46" applyFont="1" applyFill="1" applyBorder="1" applyAlignment="1">
      <alignment horizontal="left" wrapText="1"/>
      <protection/>
    </xf>
    <xf numFmtId="0" fontId="12" fillId="0" borderId="21" xfId="46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3" fillId="0" borderId="0" xfId="46" applyFont="1" applyFill="1" applyBorder="1">
      <alignment/>
      <protection/>
    </xf>
    <xf numFmtId="0" fontId="14" fillId="0" borderId="0" xfId="46" applyFont="1" applyFill="1" applyBorder="1">
      <alignment/>
      <protection/>
    </xf>
    <xf numFmtId="0" fontId="13" fillId="0" borderId="26" xfId="46" applyFont="1" applyFill="1" applyBorder="1">
      <alignment/>
      <protection/>
    </xf>
    <xf numFmtId="0" fontId="5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83" fontId="18" fillId="0" borderId="0" xfId="0" applyNumberFormat="1" applyFont="1" applyFill="1" applyBorder="1" applyAlignment="1">
      <alignment/>
    </xf>
    <xf numFmtId="0" fontId="4" fillId="0" borderId="62" xfId="46" applyFont="1" applyFill="1" applyBorder="1" applyAlignment="1">
      <alignment horizontal="right"/>
      <protection/>
    </xf>
    <xf numFmtId="3" fontId="10" fillId="0" borderId="66" xfId="46" applyNumberFormat="1" applyFont="1" applyFill="1" applyBorder="1" applyAlignment="1">
      <alignment horizontal="right"/>
      <protection/>
    </xf>
    <xf numFmtId="0" fontId="10" fillId="0" borderId="48" xfId="46" applyFont="1" applyFill="1" applyBorder="1">
      <alignment/>
      <protection/>
    </xf>
    <xf numFmtId="3" fontId="10" fillId="0" borderId="36" xfId="0" applyNumberFormat="1" applyFont="1" applyFill="1" applyBorder="1" applyAlignment="1">
      <alignment wrapText="1"/>
    </xf>
    <xf numFmtId="3" fontId="4" fillId="0" borderId="62" xfId="46" applyNumberFormat="1" applyFont="1" applyFill="1" applyBorder="1" applyAlignment="1">
      <alignment horizontal="right"/>
      <protection/>
    </xf>
    <xf numFmtId="3" fontId="10" fillId="0" borderId="67" xfId="46" applyNumberFormat="1" applyFont="1" applyFill="1" applyBorder="1" applyAlignment="1">
      <alignment horizontal="right"/>
      <protection/>
    </xf>
    <xf numFmtId="0" fontId="27" fillId="0" borderId="19" xfId="46" applyFont="1" applyBorder="1" applyAlignment="1">
      <alignment/>
      <protection/>
    </xf>
    <xf numFmtId="0" fontId="13" fillId="0" borderId="0" xfId="46" applyFont="1" applyAlignment="1">
      <alignment/>
      <protection/>
    </xf>
    <xf numFmtId="3" fontId="10" fillId="0" borderId="68" xfId="46" applyNumberFormat="1" applyFont="1" applyFill="1" applyBorder="1" applyAlignment="1">
      <alignment horizontal="right"/>
      <protection/>
    </xf>
    <xf numFmtId="0" fontId="0" fillId="0" borderId="51" xfId="0" applyFont="1" applyFill="1" applyBorder="1" applyAlignment="1">
      <alignment horizontal="left" wrapText="1"/>
    </xf>
    <xf numFmtId="49" fontId="20" fillId="0" borderId="45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Alignment="1">
      <alignment/>
    </xf>
    <xf numFmtId="3" fontId="4" fillId="0" borderId="69" xfId="46" applyNumberFormat="1" applyFont="1" applyFill="1" applyBorder="1" applyAlignment="1">
      <alignment horizontal="right"/>
      <protection/>
    </xf>
    <xf numFmtId="3" fontId="10" fillId="0" borderId="70" xfId="46" applyNumberFormat="1" applyFont="1" applyFill="1" applyBorder="1" applyAlignment="1">
      <alignment horizontal="right"/>
      <protection/>
    </xf>
    <xf numFmtId="3" fontId="4" fillId="0" borderId="53" xfId="0" applyNumberFormat="1" applyFont="1" applyFill="1" applyBorder="1" applyAlignment="1">
      <alignment wrapText="1"/>
    </xf>
    <xf numFmtId="192" fontId="4" fillId="0" borderId="53" xfId="84" applyNumberFormat="1" applyFont="1" applyFill="1" applyBorder="1" applyAlignment="1">
      <alignment horizontal="right"/>
    </xf>
    <xf numFmtId="192" fontId="10" fillId="0" borderId="52" xfId="84" applyNumberFormat="1" applyFont="1" applyFill="1" applyBorder="1" applyAlignment="1">
      <alignment horizontal="right"/>
    </xf>
    <xf numFmtId="192" fontId="4" fillId="0" borderId="55" xfId="84" applyNumberFormat="1" applyFont="1" applyFill="1" applyBorder="1" applyAlignment="1">
      <alignment horizontal="right"/>
    </xf>
    <xf numFmtId="192" fontId="4" fillId="0" borderId="71" xfId="84" applyNumberFormat="1" applyFont="1" applyFill="1" applyBorder="1" applyAlignment="1">
      <alignment horizontal="right"/>
    </xf>
    <xf numFmtId="0" fontId="4" fillId="0" borderId="3" xfId="46" applyFont="1" applyFill="1" applyBorder="1">
      <alignment/>
      <protection/>
    </xf>
    <xf numFmtId="0" fontId="4" fillId="0" borderId="72" xfId="46" applyFont="1" applyFill="1" applyBorder="1">
      <alignment/>
      <protection/>
    </xf>
    <xf numFmtId="0" fontId="4" fillId="0" borderId="72" xfId="46" applyFont="1" applyFill="1" applyBorder="1" applyAlignment="1">
      <alignment horizontal="right"/>
      <protection/>
    </xf>
    <xf numFmtId="3" fontId="4" fillId="0" borderId="73" xfId="46" applyNumberFormat="1" applyFont="1" applyFill="1" applyBorder="1" applyAlignment="1">
      <alignment horizontal="right"/>
      <protection/>
    </xf>
    <xf numFmtId="3" fontId="4" fillId="0" borderId="71" xfId="46" applyNumberFormat="1" applyFont="1" applyFill="1" applyBorder="1" applyAlignment="1">
      <alignment horizontal="right"/>
      <protection/>
    </xf>
    <xf numFmtId="3" fontId="10" fillId="0" borderId="74" xfId="46" applyNumberFormat="1" applyFont="1" applyFill="1" applyBorder="1" applyAlignment="1">
      <alignment horizontal="right"/>
      <protection/>
    </xf>
    <xf numFmtId="2" fontId="18" fillId="0" borderId="0" xfId="0" applyNumberFormat="1" applyFont="1" applyFill="1" applyBorder="1" applyAlignment="1">
      <alignment/>
    </xf>
    <xf numFmtId="2" fontId="18" fillId="0" borderId="75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/>
    </xf>
    <xf numFmtId="2" fontId="18" fillId="0" borderId="76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wrapText="1"/>
    </xf>
    <xf numFmtId="0" fontId="4" fillId="0" borderId="77" xfId="46" applyFont="1" applyFill="1" applyBorder="1">
      <alignment/>
      <protection/>
    </xf>
    <xf numFmtId="0" fontId="4" fillId="0" borderId="78" xfId="46" applyFont="1" applyFill="1" applyBorder="1">
      <alignment/>
      <protection/>
    </xf>
    <xf numFmtId="0" fontId="4" fillId="0" borderId="78" xfId="46" applyFont="1" applyFill="1" applyBorder="1" applyAlignment="1">
      <alignment horizontal="right"/>
      <protection/>
    </xf>
    <xf numFmtId="3" fontId="4" fillId="0" borderId="79" xfId="46" applyNumberFormat="1" applyFont="1" applyFill="1" applyBorder="1" applyAlignment="1">
      <alignment horizontal="right"/>
      <protection/>
    </xf>
    <xf numFmtId="3" fontId="4" fillId="0" borderId="80" xfId="0" applyNumberFormat="1" applyFont="1" applyFill="1" applyBorder="1" applyAlignment="1">
      <alignment wrapText="1"/>
    </xf>
    <xf numFmtId="3" fontId="4" fillId="0" borderId="80" xfId="46" applyNumberFormat="1" applyFont="1" applyFill="1" applyBorder="1" applyAlignment="1">
      <alignment horizontal="right"/>
      <protection/>
    </xf>
    <xf numFmtId="3" fontId="10" fillId="0" borderId="35" xfId="0" applyNumberFormat="1" applyFont="1" applyFill="1" applyBorder="1" applyAlignment="1">
      <alignment wrapText="1"/>
    </xf>
    <xf numFmtId="0" fontId="27" fillId="0" borderId="0" xfId="46" applyFont="1" applyBorder="1" applyAlignment="1">
      <alignment/>
      <protection/>
    </xf>
    <xf numFmtId="0" fontId="10" fillId="0" borderId="23" xfId="46" applyFont="1" applyFill="1" applyBorder="1" applyAlignment="1">
      <alignment horizontal="center" wrapText="1"/>
      <protection/>
    </xf>
    <xf numFmtId="0" fontId="4" fillId="0" borderId="79" xfId="46" applyFont="1" applyFill="1" applyBorder="1">
      <alignment/>
      <protection/>
    </xf>
    <xf numFmtId="0" fontId="4" fillId="0" borderId="69" xfId="46" applyFont="1" applyFill="1" applyBorder="1">
      <alignment/>
      <protection/>
    </xf>
    <xf numFmtId="3" fontId="10" fillId="0" borderId="70" xfId="46" applyNumberFormat="1" applyFont="1" applyFill="1" applyBorder="1">
      <alignment/>
      <protection/>
    </xf>
    <xf numFmtId="0" fontId="10" fillId="0" borderId="70" xfId="46" applyFont="1" applyFill="1" applyBorder="1">
      <alignment/>
      <protection/>
    </xf>
    <xf numFmtId="0" fontId="4" fillId="0" borderId="81" xfId="46" applyFont="1" applyFill="1" applyBorder="1">
      <alignment/>
      <protection/>
    </xf>
    <xf numFmtId="3" fontId="10" fillId="0" borderId="81" xfId="0" applyNumberFormat="1" applyFont="1" applyFill="1" applyBorder="1" applyAlignment="1">
      <alignment wrapText="1"/>
    </xf>
    <xf numFmtId="0" fontId="4" fillId="0" borderId="73" xfId="46" applyFont="1" applyFill="1" applyBorder="1">
      <alignment/>
      <protection/>
    </xf>
    <xf numFmtId="0" fontId="13" fillId="0" borderId="21" xfId="46" applyFont="1" applyFill="1" applyBorder="1">
      <alignment/>
      <protection/>
    </xf>
    <xf numFmtId="3" fontId="10" fillId="0" borderId="35" xfId="0" applyNumberFormat="1" applyFont="1" applyFill="1" applyBorder="1" applyAlignment="1">
      <alignment horizontal="right" wrapText="1"/>
    </xf>
    <xf numFmtId="0" fontId="4" fillId="0" borderId="21" xfId="46" applyFont="1" applyFill="1" applyBorder="1" applyAlignment="1">
      <alignment horizontal="right"/>
      <protection/>
    </xf>
    <xf numFmtId="0" fontId="4" fillId="0" borderId="82" xfId="46" applyFont="1" applyFill="1" applyBorder="1" applyAlignment="1">
      <alignment horizontal="right"/>
      <protection/>
    </xf>
    <xf numFmtId="3" fontId="4" fillId="0" borderId="70" xfId="46" applyNumberFormat="1" applyFont="1" applyFill="1" applyBorder="1" applyAlignment="1">
      <alignment horizontal="right"/>
      <protection/>
    </xf>
    <xf numFmtId="0" fontId="4" fillId="0" borderId="83" xfId="46" applyFont="1" applyFill="1" applyBorder="1" applyAlignment="1">
      <alignment horizontal="right"/>
      <protection/>
    </xf>
    <xf numFmtId="0" fontId="4" fillId="0" borderId="80" xfId="46" applyFont="1" applyFill="1" applyBorder="1" applyAlignment="1">
      <alignment horizontal="right"/>
      <protection/>
    </xf>
    <xf numFmtId="0" fontId="4" fillId="0" borderId="55" xfId="46" applyFont="1" applyFill="1" applyBorder="1" applyAlignment="1">
      <alignment horizontal="right"/>
      <protection/>
    </xf>
    <xf numFmtId="0" fontId="10" fillId="0" borderId="52" xfId="46" applyFont="1" applyFill="1" applyBorder="1" applyAlignment="1">
      <alignment horizontal="right"/>
      <protection/>
    </xf>
    <xf numFmtId="0" fontId="4" fillId="0" borderId="53" xfId="46" applyFont="1" applyFill="1" applyBorder="1" applyAlignment="1">
      <alignment horizontal="right"/>
      <protection/>
    </xf>
    <xf numFmtId="0" fontId="4" fillId="0" borderId="71" xfId="46" applyFont="1" applyFill="1" applyBorder="1" applyAlignment="1">
      <alignment horizontal="right"/>
      <protection/>
    </xf>
    <xf numFmtId="0" fontId="4" fillId="0" borderId="52" xfId="46" applyFont="1" applyFill="1" applyBorder="1" applyAlignment="1">
      <alignment horizontal="right"/>
      <protection/>
    </xf>
    <xf numFmtId="0" fontId="10" fillId="0" borderId="21" xfId="46" applyFont="1" applyFill="1" applyBorder="1" applyAlignment="1">
      <alignment horizontal="center" wrapText="1"/>
      <protection/>
    </xf>
    <xf numFmtId="0" fontId="10" fillId="0" borderId="27" xfId="46" applyFont="1" applyFill="1" applyBorder="1">
      <alignment/>
      <protection/>
    </xf>
    <xf numFmtId="0" fontId="10" fillId="0" borderId="20" xfId="46" applyFont="1" applyFill="1" applyBorder="1">
      <alignment/>
      <protection/>
    </xf>
    <xf numFmtId="0" fontId="32" fillId="0" borderId="20" xfId="0" applyFont="1" applyFill="1" applyBorder="1" applyAlignment="1">
      <alignment/>
    </xf>
    <xf numFmtId="0" fontId="4" fillId="0" borderId="23" xfId="46" applyFont="1" applyFill="1" applyBorder="1">
      <alignment/>
      <protection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wrapText="1"/>
    </xf>
    <xf numFmtId="0" fontId="10" fillId="0" borderId="33" xfId="46" applyFont="1" applyFill="1" applyBorder="1" applyAlignment="1">
      <alignment horizontal="center" wrapText="1"/>
      <protection/>
    </xf>
    <xf numFmtId="0" fontId="10" fillId="0" borderId="21" xfId="0" applyFont="1" applyFill="1" applyBorder="1" applyAlignment="1">
      <alignment wrapText="1"/>
    </xf>
    <xf numFmtId="0" fontId="10" fillId="0" borderId="26" xfId="46" applyFont="1" applyFill="1" applyBorder="1" applyAlignment="1">
      <alignment horizontal="center" wrapText="1"/>
      <protection/>
    </xf>
    <xf numFmtId="0" fontId="10" fillId="0" borderId="24" xfId="46" applyFont="1" applyFill="1" applyBorder="1" applyAlignment="1">
      <alignment horizontal="center" wrapText="1"/>
      <protection/>
    </xf>
    <xf numFmtId="0" fontId="10" fillId="0" borderId="27" xfId="46" applyFont="1" applyFill="1" applyBorder="1" applyAlignment="1">
      <alignment horizontal="center"/>
      <protection/>
    </xf>
    <xf numFmtId="0" fontId="10" fillId="0" borderId="20" xfId="46" applyFont="1" applyFill="1" applyBorder="1" applyAlignment="1">
      <alignment horizontal="center"/>
      <protection/>
    </xf>
    <xf numFmtId="3" fontId="4" fillId="0" borderId="81" xfId="46" applyNumberFormat="1" applyFont="1" applyFill="1" applyBorder="1" applyAlignment="1">
      <alignment horizontal="right"/>
      <protection/>
    </xf>
    <xf numFmtId="0" fontId="14" fillId="0" borderId="21" xfId="46" applyFont="1" applyFill="1" applyBorder="1">
      <alignment/>
      <protection/>
    </xf>
    <xf numFmtId="3" fontId="4" fillId="0" borderId="21" xfId="46" applyNumberFormat="1" applyFont="1" applyFill="1" applyBorder="1" applyAlignment="1">
      <alignment horizontal="right"/>
      <protection/>
    </xf>
    <xf numFmtId="3" fontId="4" fillId="0" borderId="82" xfId="46" applyNumberFormat="1" applyFont="1" applyFill="1" applyBorder="1" applyAlignment="1">
      <alignment horizontal="right"/>
      <protection/>
    </xf>
    <xf numFmtId="3" fontId="4" fillId="0" borderId="84" xfId="46" applyNumberFormat="1" applyFont="1" applyFill="1" applyBorder="1" applyAlignment="1">
      <alignment horizontal="right"/>
      <protection/>
    </xf>
    <xf numFmtId="3" fontId="4" fillId="0" borderId="84" xfId="0" applyNumberFormat="1" applyFont="1" applyFill="1" applyBorder="1" applyAlignment="1">
      <alignment horizontal="right" wrapText="1"/>
    </xf>
    <xf numFmtId="3" fontId="4" fillId="0" borderId="72" xfId="46" applyNumberFormat="1" applyFont="1" applyFill="1" applyBorder="1" applyAlignment="1">
      <alignment horizontal="right"/>
      <protection/>
    </xf>
    <xf numFmtId="3" fontId="10" fillId="0" borderId="37" xfId="46" applyNumberFormat="1" applyFont="1" applyFill="1" applyBorder="1" applyAlignment="1">
      <alignment horizontal="right"/>
      <protection/>
    </xf>
    <xf numFmtId="0" fontId="10" fillId="0" borderId="85" xfId="46" applyFont="1" applyFill="1" applyBorder="1">
      <alignment/>
      <protection/>
    </xf>
    <xf numFmtId="3" fontId="10" fillId="0" borderId="86" xfId="0" applyNumberFormat="1" applyFont="1" applyFill="1" applyBorder="1" applyAlignment="1">
      <alignment wrapText="1"/>
    </xf>
    <xf numFmtId="3" fontId="10" fillId="0" borderId="87" xfId="0" applyNumberFormat="1" applyFont="1" applyFill="1" applyBorder="1" applyAlignment="1">
      <alignment horizontal="right" wrapText="1"/>
    </xf>
    <xf numFmtId="0" fontId="10" fillId="0" borderId="88" xfId="46" applyFont="1" applyFill="1" applyBorder="1">
      <alignment/>
      <protection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wrapText="1"/>
    </xf>
    <xf numFmtId="3" fontId="10" fillId="0" borderId="50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wrapText="1"/>
    </xf>
    <xf numFmtId="3" fontId="10" fillId="0" borderId="50" xfId="0" applyNumberFormat="1" applyFont="1" applyFill="1" applyBorder="1" applyAlignment="1">
      <alignment horizontal="right" wrapText="1"/>
    </xf>
    <xf numFmtId="3" fontId="10" fillId="0" borderId="33" xfId="46" applyNumberFormat="1" applyFont="1" applyFill="1" applyBorder="1" applyAlignment="1">
      <alignment horizontal="right"/>
      <protection/>
    </xf>
    <xf numFmtId="0" fontId="10" fillId="0" borderId="81" xfId="46" applyFont="1" applyFill="1" applyBorder="1">
      <alignment/>
      <protection/>
    </xf>
    <xf numFmtId="3" fontId="10" fillId="0" borderId="89" xfId="0" applyNumberFormat="1" applyFont="1" applyFill="1" applyBorder="1" applyAlignment="1">
      <alignment wrapText="1"/>
    </xf>
    <xf numFmtId="3" fontId="10" fillId="0" borderId="89" xfId="0" applyNumberFormat="1" applyFont="1" applyFill="1" applyBorder="1" applyAlignment="1">
      <alignment horizontal="right" wrapText="1"/>
    </xf>
    <xf numFmtId="3" fontId="10" fillId="0" borderId="90" xfId="46" applyNumberFormat="1" applyFont="1" applyFill="1" applyBorder="1" applyAlignment="1">
      <alignment horizontal="right"/>
      <protection/>
    </xf>
    <xf numFmtId="0" fontId="10" fillId="0" borderId="86" xfId="46" applyFont="1" applyFill="1" applyBorder="1">
      <alignment/>
      <protection/>
    </xf>
    <xf numFmtId="0" fontId="4" fillId="0" borderId="51" xfId="46" applyFont="1" applyFill="1" applyBorder="1" applyAlignment="1">
      <alignment horizontal="left" vertical="top" wrapText="1"/>
      <protection/>
    </xf>
    <xf numFmtId="49" fontId="21" fillId="0" borderId="56" xfId="0" applyNumberFormat="1" applyFont="1" applyFill="1" applyBorder="1" applyAlignment="1">
      <alignment horizontal="left" wrapText="1"/>
    </xf>
    <xf numFmtId="14" fontId="10" fillId="0" borderId="36" xfId="0" applyNumberFormat="1" applyFont="1" applyBorder="1" applyAlignment="1">
      <alignment horizontal="center" vertical="top" wrapText="1"/>
    </xf>
    <xf numFmtId="0" fontId="22" fillId="0" borderId="36" xfId="0" applyFont="1" applyBorder="1" applyAlignment="1">
      <alignment horizontal="right" wrapText="1"/>
    </xf>
    <xf numFmtId="3" fontId="18" fillId="0" borderId="91" xfId="0" applyNumberFormat="1" applyFont="1" applyFill="1" applyBorder="1" applyAlignment="1">
      <alignment horizontal="center" vertical="center"/>
    </xf>
    <xf numFmtId="4" fontId="18" fillId="0" borderId="91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wrapText="1"/>
    </xf>
    <xf numFmtId="3" fontId="8" fillId="0" borderId="20" xfId="0" applyNumberFormat="1" applyFont="1" applyFill="1" applyBorder="1" applyAlignment="1">
      <alignment/>
    </xf>
    <xf numFmtId="192" fontId="10" fillId="0" borderId="36" xfId="84" applyNumberFormat="1" applyFont="1" applyBorder="1" applyAlignment="1">
      <alignment horizontal="right" wrapText="1"/>
    </xf>
    <xf numFmtId="0" fontId="35" fillId="0" borderId="29" xfId="0" applyFont="1" applyBorder="1" applyAlignment="1">
      <alignment wrapText="1"/>
    </xf>
    <xf numFmtId="0" fontId="4" fillId="0" borderId="24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192" fontId="23" fillId="0" borderId="0" xfId="84" applyNumberFormat="1" applyFont="1" applyBorder="1" applyAlignment="1">
      <alignment wrapText="1"/>
    </xf>
    <xf numFmtId="3" fontId="22" fillId="0" borderId="36" xfId="0" applyNumberFormat="1" applyFont="1" applyFill="1" applyBorder="1" applyAlignment="1">
      <alignment horizontal="right" wrapText="1"/>
    </xf>
    <xf numFmtId="3" fontId="23" fillId="0" borderId="26" xfId="0" applyNumberFormat="1" applyFont="1" applyBorder="1" applyAlignment="1">
      <alignment wrapText="1"/>
    </xf>
    <xf numFmtId="3" fontId="22" fillId="0" borderId="36" xfId="0" applyNumberFormat="1" applyFont="1" applyBorder="1" applyAlignment="1">
      <alignment horizontal="right" wrapText="1"/>
    </xf>
    <xf numFmtId="3" fontId="23" fillId="0" borderId="91" xfId="0" applyNumberFormat="1" applyFont="1" applyBorder="1" applyAlignment="1">
      <alignment wrapText="1"/>
    </xf>
    <xf numFmtId="3" fontId="22" fillId="0" borderId="33" xfId="0" applyNumberFormat="1" applyFont="1" applyFill="1" applyBorder="1" applyAlignment="1">
      <alignment horizontal="right" wrapText="1"/>
    </xf>
    <xf numFmtId="3" fontId="22" fillId="0" borderId="91" xfId="0" applyNumberFormat="1" applyFont="1" applyFill="1" applyBorder="1" applyAlignment="1">
      <alignment wrapText="1"/>
    </xf>
    <xf numFmtId="3" fontId="23" fillId="0" borderId="33" xfId="0" applyNumberFormat="1" applyFont="1" applyBorder="1" applyAlignment="1">
      <alignment wrapText="1"/>
    </xf>
    <xf numFmtId="3" fontId="22" fillId="0" borderId="36" xfId="0" applyNumberFormat="1" applyFont="1" applyBorder="1" applyAlignment="1">
      <alignment wrapText="1"/>
    </xf>
    <xf numFmtId="3" fontId="22" fillId="0" borderId="91" xfId="0" applyNumberFormat="1" applyFont="1" applyBorder="1" applyAlignment="1">
      <alignment horizontal="right" wrapText="1"/>
    </xf>
    <xf numFmtId="192" fontId="72" fillId="0" borderId="26" xfId="84" applyNumberFormat="1" applyFont="1" applyBorder="1" applyAlignment="1">
      <alignment wrapText="1"/>
    </xf>
    <xf numFmtId="192" fontId="72" fillId="0" borderId="26" xfId="84" applyNumberFormat="1" applyFont="1" applyBorder="1" applyAlignment="1">
      <alignment horizontal="center" wrapText="1"/>
    </xf>
    <xf numFmtId="192" fontId="73" fillId="0" borderId="36" xfId="84" applyNumberFormat="1" applyFont="1" applyFill="1" applyBorder="1" applyAlignment="1">
      <alignment wrapText="1"/>
    </xf>
    <xf numFmtId="192" fontId="72" fillId="0" borderId="26" xfId="84" applyNumberFormat="1" applyFont="1" applyBorder="1" applyAlignment="1">
      <alignment horizontal="left" wrapText="1"/>
    </xf>
    <xf numFmtId="192" fontId="73" fillId="0" borderId="36" xfId="84" applyNumberFormat="1" applyFont="1" applyBorder="1" applyAlignment="1">
      <alignment horizontal="right" wrapText="1"/>
    </xf>
    <xf numFmtId="1" fontId="72" fillId="0" borderId="91" xfId="0" applyNumberFormat="1" applyFont="1" applyBorder="1" applyAlignment="1">
      <alignment wrapText="1"/>
    </xf>
    <xf numFmtId="192" fontId="73" fillId="0" borderId="36" xfId="84" applyNumberFormat="1" applyFont="1" applyFill="1" applyBorder="1" applyAlignment="1">
      <alignment horizontal="right" wrapText="1"/>
    </xf>
    <xf numFmtId="1" fontId="72" fillId="0" borderId="26" xfId="0" applyNumberFormat="1" applyFont="1" applyBorder="1" applyAlignment="1">
      <alignment wrapText="1"/>
    </xf>
    <xf numFmtId="192" fontId="72" fillId="0" borderId="26" xfId="84" applyNumberFormat="1" applyFont="1" applyBorder="1" applyAlignment="1">
      <alignment horizontal="right" wrapText="1"/>
    </xf>
    <xf numFmtId="192" fontId="72" fillId="0" borderId="26" xfId="84" applyNumberFormat="1" applyFont="1" applyBorder="1" applyAlignment="1">
      <alignment horizontal="right" vertical="center" wrapText="1"/>
    </xf>
    <xf numFmtId="192" fontId="73" fillId="0" borderId="27" xfId="84" applyNumberFormat="1" applyFont="1" applyFill="1" applyBorder="1" applyAlignment="1">
      <alignment horizontal="right" wrapText="1"/>
    </xf>
    <xf numFmtId="192" fontId="73" fillId="0" borderId="23" xfId="84" applyNumberFormat="1" applyFont="1" applyFill="1" applyBorder="1" applyAlignment="1">
      <alignment horizontal="right" wrapText="1"/>
    </xf>
    <xf numFmtId="192" fontId="72" fillId="0" borderId="33" xfId="84" applyNumberFormat="1" applyFont="1" applyBorder="1" applyAlignment="1">
      <alignment wrapText="1"/>
    </xf>
    <xf numFmtId="192" fontId="73" fillId="0" borderId="91" xfId="84" applyNumberFormat="1" applyFont="1" applyBorder="1" applyAlignment="1">
      <alignment horizontal="right" wrapText="1"/>
    </xf>
    <xf numFmtId="3" fontId="72" fillId="0" borderId="0" xfId="0" applyNumberFormat="1" applyFont="1" applyAlignment="1">
      <alignment/>
    </xf>
    <xf numFmtId="3" fontId="72" fillId="0" borderId="0" xfId="0" applyNumberFormat="1" applyFont="1" applyAlignment="1">
      <alignment horizontal="center" wrapText="1"/>
    </xf>
    <xf numFmtId="1" fontId="10" fillId="0" borderId="36" xfId="0" applyNumberFormat="1" applyFont="1" applyFill="1" applyBorder="1" applyAlignment="1">
      <alignment horizontal="right" wrapText="1"/>
    </xf>
    <xf numFmtId="192" fontId="72" fillId="0" borderId="29" xfId="84" applyNumberFormat="1" applyFont="1" applyBorder="1" applyAlignment="1">
      <alignment wrapText="1"/>
    </xf>
    <xf numFmtId="192" fontId="72" fillId="0" borderId="27" xfId="84" applyNumberFormat="1" applyFont="1" applyBorder="1" applyAlignment="1">
      <alignment wrapText="1"/>
    </xf>
    <xf numFmtId="192" fontId="72" fillId="0" borderId="20" xfId="84" applyNumberFormat="1" applyFont="1" applyBorder="1" applyAlignment="1">
      <alignment wrapText="1"/>
    </xf>
    <xf numFmtId="192" fontId="72" fillId="0" borderId="23" xfId="84" applyNumberFormat="1" applyFont="1" applyBorder="1" applyAlignment="1">
      <alignment wrapText="1"/>
    </xf>
    <xf numFmtId="192" fontId="73" fillId="0" borderId="20" xfId="84" applyNumberFormat="1" applyFont="1" applyBorder="1" applyAlignment="1">
      <alignment wrapText="1"/>
    </xf>
    <xf numFmtId="192" fontId="73" fillId="0" borderId="29" xfId="84" applyNumberFormat="1" applyFont="1" applyBorder="1" applyAlignment="1">
      <alignment wrapText="1"/>
    </xf>
    <xf numFmtId="49" fontId="27" fillId="0" borderId="0" xfId="0" applyNumberFormat="1" applyFont="1" applyAlignment="1">
      <alignment vertical="top" wrapText="1"/>
    </xf>
    <xf numFmtId="14" fontId="30" fillId="0" borderId="35" xfId="0" applyNumberFormat="1" applyFont="1" applyFill="1" applyBorder="1" applyAlignment="1">
      <alignment horizontal="center" vertical="top" wrapText="1"/>
    </xf>
    <xf numFmtId="14" fontId="30" fillId="0" borderId="36" xfId="0" applyNumberFormat="1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wrapText="1"/>
    </xf>
    <xf numFmtId="49" fontId="10" fillId="0" borderId="5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21" xfId="46" applyFont="1" applyFill="1" applyBorder="1" applyAlignment="1">
      <alignment horizontal="center" wrapText="1"/>
      <protection/>
    </xf>
    <xf numFmtId="1" fontId="18" fillId="0" borderId="3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0" fontId="20" fillId="0" borderId="4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" fontId="20" fillId="0" borderId="30" xfId="84" applyNumberFormat="1" applyFont="1" applyFill="1" applyBorder="1" applyAlignment="1">
      <alignment horizontal="center"/>
    </xf>
    <xf numFmtId="1" fontId="5" fillId="0" borderId="30" xfId="84" applyNumberFormat="1" applyFont="1" applyFill="1" applyBorder="1" applyAlignment="1">
      <alignment horizontal="center"/>
    </xf>
    <xf numFmtId="1" fontId="21" fillId="0" borderId="30" xfId="84" applyNumberFormat="1" applyFont="1" applyFill="1" applyBorder="1" applyAlignment="1">
      <alignment horizontal="center"/>
    </xf>
    <xf numFmtId="1" fontId="21" fillId="0" borderId="46" xfId="84" applyNumberFormat="1" applyFont="1" applyFill="1" applyBorder="1" applyAlignment="1">
      <alignment horizontal="center"/>
    </xf>
    <xf numFmtId="1" fontId="20" fillId="0" borderId="39" xfId="0" applyNumberFormat="1" applyFont="1" applyFill="1" applyBorder="1" applyAlignment="1">
      <alignment horizontal="center"/>
    </xf>
    <xf numFmtId="1" fontId="20" fillId="0" borderId="32" xfId="84" applyNumberFormat="1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1" fontId="21" fillId="0" borderId="92" xfId="84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2\&#1103;&#1085;&#1074;&#1072;&#1088;&#1100;%2014.02\&#1086;&#1090;&#1095;&#1077;&#1090;&#1099;\&#1050;&#1086;&#1087;&#1080;&#1103;%20&#1044;&#1044;&#1057;_01%202012%20(&#1082;&#1086;&#1089;&#1074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48;&#1102;&#1083;&#1100;\&#1086;&#1090;&#1095;&#1077;&#1090;%20&#1085;&#1072;&#1088;&#1072;&#1089;&#1090;&#1072;&#1102;&#1097;&#1080;&#1084;%20%20&#1085;&#1072;%2031.07.2014%20&#1082;&#1086;&#1085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</v>
          </cell>
        </row>
        <row r="18">
          <cell r="D18">
            <v>-1638.37369</v>
          </cell>
        </row>
        <row r="23">
          <cell r="D23">
            <v>2942.41405</v>
          </cell>
        </row>
        <row r="30">
          <cell r="D30">
            <v>571.83483</v>
          </cell>
        </row>
        <row r="33">
          <cell r="D33">
            <v>330945.2316</v>
          </cell>
        </row>
        <row r="34">
          <cell r="D34">
            <v>-71463.44815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</v>
          </cell>
        </row>
        <row r="39">
          <cell r="D39">
            <v>-325051.0942592857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65">
          <cell r="D65">
            <v>-417.8394</v>
          </cell>
        </row>
        <row r="72">
          <cell r="D72">
            <v>-7874.50451</v>
          </cell>
        </row>
        <row r="81">
          <cell r="D81">
            <v>-1868.3046000000002</v>
          </cell>
        </row>
      </sheetData>
      <sheetData sheetId="4">
        <row r="24">
          <cell r="C24">
            <v>-1613551.85</v>
          </cell>
        </row>
        <row r="70">
          <cell r="F70">
            <v>5580356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капитал"/>
      <sheetName val="Лист1"/>
      <sheetName val="баланс по статьям из системы"/>
      <sheetName val="прибыль на акцию"/>
      <sheetName val="Лист3"/>
      <sheetName val="приб и у бытки за мес"/>
      <sheetName val="Лист2"/>
      <sheetName val="доходы и расходы из SAP нарас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4" zoomScaleNormal="74" zoomScalePageLayoutView="0" workbookViewId="0" topLeftCell="A1">
      <selection activeCell="G28" sqref="G28"/>
    </sheetView>
  </sheetViews>
  <sheetFormatPr defaultColWidth="11.375" defaultRowHeight="12.75"/>
  <cols>
    <col min="1" max="1" width="61.125" style="22" customWidth="1"/>
    <col min="2" max="2" width="11.00390625" style="22" customWidth="1"/>
    <col min="3" max="3" width="23.75390625" style="22" customWidth="1"/>
    <col min="4" max="4" width="23.75390625" style="22" hidden="1" customWidth="1"/>
    <col min="5" max="5" width="23.75390625" style="22" customWidth="1"/>
    <col min="6" max="6" width="23.75390625" style="22" hidden="1" customWidth="1"/>
    <col min="7" max="7" width="11.375" style="21" customWidth="1"/>
    <col min="8" max="8" width="13.875" style="21" bestFit="1" customWidth="1"/>
    <col min="9" max="9" width="12.25390625" style="21" bestFit="1" customWidth="1"/>
    <col min="10" max="16384" width="11.375" style="21" customWidth="1"/>
  </cols>
  <sheetData>
    <row r="1" spans="1:5" ht="18.75">
      <c r="A1" s="71" t="s">
        <v>54</v>
      </c>
      <c r="B1" s="52"/>
      <c r="C1" s="53"/>
      <c r="D1" s="53"/>
      <c r="E1" s="53"/>
    </row>
    <row r="2" spans="1:5" ht="21.75" customHeight="1" thickBot="1">
      <c r="A2" s="356" t="s">
        <v>142</v>
      </c>
      <c r="B2" s="356"/>
      <c r="C2" s="356"/>
      <c r="D2" s="356"/>
      <c r="E2" s="356"/>
    </row>
    <row r="3" spans="1:6" ht="19.5" thickBot="1">
      <c r="A3" s="122" t="s">
        <v>0</v>
      </c>
      <c r="B3" s="123" t="s">
        <v>1</v>
      </c>
      <c r="C3" s="124">
        <v>43281</v>
      </c>
      <c r="D3" s="125" t="s">
        <v>25</v>
      </c>
      <c r="E3" s="126">
        <v>43100</v>
      </c>
      <c r="F3" s="27" t="s">
        <v>26</v>
      </c>
    </row>
    <row r="4" spans="1:6" ht="18">
      <c r="A4" s="127" t="s">
        <v>2</v>
      </c>
      <c r="B4" s="128"/>
      <c r="C4" s="368"/>
      <c r="D4" s="129"/>
      <c r="E4" s="130"/>
      <c r="F4" s="23"/>
    </row>
    <row r="5" spans="1:6" ht="18">
      <c r="A5" s="131" t="s">
        <v>88</v>
      </c>
      <c r="B5" s="132"/>
      <c r="C5" s="369"/>
      <c r="D5" s="133"/>
      <c r="E5" s="134"/>
      <c r="F5" s="24"/>
    </row>
    <row r="6" spans="1:6" ht="18">
      <c r="A6" s="30" t="s">
        <v>3</v>
      </c>
      <c r="B6" s="66" t="s">
        <v>81</v>
      </c>
      <c r="C6" s="370">
        <v>35393069</v>
      </c>
      <c r="D6" s="80">
        <v>4778415273.33</v>
      </c>
      <c r="E6" s="97">
        <v>20788571</v>
      </c>
      <c r="F6" s="25">
        <v>4680429890</v>
      </c>
    </row>
    <row r="7" spans="1:6" ht="18">
      <c r="A7" s="30" t="s">
        <v>160</v>
      </c>
      <c r="B7" s="66"/>
      <c r="C7" s="370">
        <v>30473066</v>
      </c>
      <c r="D7" s="80"/>
      <c r="E7" s="97">
        <v>30788048</v>
      </c>
      <c r="F7" s="25"/>
    </row>
    <row r="8" spans="1:6" ht="18">
      <c r="A8" s="30" t="s">
        <v>126</v>
      </c>
      <c r="B8" s="66"/>
      <c r="C8" s="370"/>
      <c r="D8" s="80"/>
      <c r="E8" s="97">
        <v>869708</v>
      </c>
      <c r="F8" s="25"/>
    </row>
    <row r="9" spans="1:6" ht="18">
      <c r="A9" s="30" t="s">
        <v>89</v>
      </c>
      <c r="B9" s="66" t="s">
        <v>80</v>
      </c>
      <c r="C9" s="371">
        <v>398140</v>
      </c>
      <c r="D9" s="80">
        <v>440179643.06</v>
      </c>
      <c r="E9" s="97">
        <v>342964</v>
      </c>
      <c r="F9" s="25">
        <v>482692245.97</v>
      </c>
    </row>
    <row r="10" spans="1:6" ht="18">
      <c r="A10" s="30" t="s">
        <v>140</v>
      </c>
      <c r="B10" s="66"/>
      <c r="C10" s="371"/>
      <c r="D10" s="80"/>
      <c r="E10" s="97">
        <v>6566841</v>
      </c>
      <c r="F10" s="25"/>
    </row>
    <row r="11" spans="1:6" ht="18">
      <c r="A11" s="131" t="s">
        <v>90</v>
      </c>
      <c r="B11" s="135"/>
      <c r="C11" s="372">
        <f>SUM(C6:C9)</f>
        <v>66264275</v>
      </c>
      <c r="D11" s="136">
        <v>5250143972.39</v>
      </c>
      <c r="E11" s="137">
        <f>SUM(E6:E10)</f>
        <v>59356132</v>
      </c>
      <c r="F11" s="26">
        <v>5226595850.67</v>
      </c>
    </row>
    <row r="12" spans="1:6" ht="18">
      <c r="A12" s="131" t="s">
        <v>91</v>
      </c>
      <c r="B12" s="135"/>
      <c r="C12" s="370"/>
      <c r="D12" s="80"/>
      <c r="E12" s="97"/>
      <c r="F12" s="24"/>
    </row>
    <row r="13" spans="1:6" ht="18">
      <c r="A13" s="30" t="s">
        <v>127</v>
      </c>
      <c r="B13" s="66" t="s">
        <v>79</v>
      </c>
      <c r="C13" s="370">
        <v>5128988</v>
      </c>
      <c r="D13" s="80">
        <v>2648474915.24</v>
      </c>
      <c r="E13" s="97">
        <v>5507040</v>
      </c>
      <c r="F13" s="25">
        <v>3006315051.02</v>
      </c>
    </row>
    <row r="14" spans="1:6" ht="54">
      <c r="A14" s="31" t="s">
        <v>128</v>
      </c>
      <c r="B14" s="67" t="s">
        <v>78</v>
      </c>
      <c r="C14" s="370">
        <v>21023470</v>
      </c>
      <c r="D14" s="80">
        <v>3804453253.45</v>
      </c>
      <c r="E14" s="97">
        <v>13071205</v>
      </c>
      <c r="F14" s="25">
        <v>2425326687.71</v>
      </c>
    </row>
    <row r="15" spans="1:6" ht="18">
      <c r="A15" s="31" t="s">
        <v>82</v>
      </c>
      <c r="B15" s="67"/>
      <c r="C15" s="370">
        <v>0</v>
      </c>
      <c r="D15" s="80"/>
      <c r="E15" s="97">
        <v>0</v>
      </c>
      <c r="F15" s="25"/>
    </row>
    <row r="16" spans="1:6" ht="18">
      <c r="A16" s="30" t="s">
        <v>129</v>
      </c>
      <c r="B16" s="66"/>
      <c r="C16" s="370">
        <v>266285</v>
      </c>
      <c r="D16" s="80">
        <v>104824092.28</v>
      </c>
      <c r="E16" s="97">
        <v>527740</v>
      </c>
      <c r="F16" s="25">
        <v>112990030.28</v>
      </c>
    </row>
    <row r="17" spans="1:6" ht="18">
      <c r="A17" s="30" t="s">
        <v>130</v>
      </c>
      <c r="B17" s="66"/>
      <c r="C17" s="370">
        <v>47765</v>
      </c>
      <c r="D17" s="80">
        <v>74480805.99</v>
      </c>
      <c r="E17" s="97">
        <v>117977</v>
      </c>
      <c r="F17" s="25">
        <v>15872207.14</v>
      </c>
    </row>
    <row r="18" spans="1:6" ht="18">
      <c r="A18" s="30" t="s">
        <v>131</v>
      </c>
      <c r="B18" s="66" t="s">
        <v>59</v>
      </c>
      <c r="C18" s="370">
        <v>369982</v>
      </c>
      <c r="D18" s="80">
        <v>93193835.01</v>
      </c>
      <c r="E18" s="97">
        <v>671972</v>
      </c>
      <c r="F18" s="25">
        <v>390807876.91</v>
      </c>
    </row>
    <row r="19" spans="1:6" ht="18">
      <c r="A19" s="131" t="s">
        <v>92</v>
      </c>
      <c r="B19" s="135"/>
      <c r="C19" s="372">
        <f>SUM(C13:C18)</f>
        <v>26836490</v>
      </c>
      <c r="D19" s="136">
        <v>6725426901.97</v>
      </c>
      <c r="E19" s="137">
        <f>SUM(E13:E18)</f>
        <v>19895934</v>
      </c>
      <c r="F19" s="26">
        <v>5951311853.06</v>
      </c>
    </row>
    <row r="20" spans="1:8" ht="18.75" thickBot="1">
      <c r="A20" s="138" t="s">
        <v>4</v>
      </c>
      <c r="B20" s="139"/>
      <c r="C20" s="373">
        <f>C11+C19</f>
        <v>93100765</v>
      </c>
      <c r="D20" s="140">
        <f>D11+D19</f>
        <v>11975570874.36</v>
      </c>
      <c r="E20" s="141">
        <f>E11+E19</f>
        <v>79252066</v>
      </c>
      <c r="F20" s="32">
        <f>F11+F19</f>
        <v>11177907703.73</v>
      </c>
      <c r="H20" s="33"/>
    </row>
    <row r="21" spans="1:6" ht="18.75" thickBot="1">
      <c r="A21" s="142" t="s">
        <v>133</v>
      </c>
      <c r="B21" s="143"/>
      <c r="C21" s="374"/>
      <c r="D21" s="144"/>
      <c r="E21" s="145"/>
      <c r="F21" s="24"/>
    </row>
    <row r="22" spans="1:6" ht="36">
      <c r="A22" s="176" t="s">
        <v>77</v>
      </c>
      <c r="B22" s="68" t="s">
        <v>60</v>
      </c>
      <c r="C22" s="375">
        <v>10175757</v>
      </c>
      <c r="D22" s="82">
        <v>-4634243548</v>
      </c>
      <c r="E22" s="98">
        <v>10175757</v>
      </c>
      <c r="F22" s="25">
        <v>-4634243548</v>
      </c>
    </row>
    <row r="23" spans="1:6" ht="36">
      <c r="A23" s="175" t="s">
        <v>30</v>
      </c>
      <c r="B23" s="66"/>
      <c r="C23" s="370">
        <v>3906278</v>
      </c>
      <c r="D23" s="80"/>
      <c r="E23" s="97">
        <v>3906278</v>
      </c>
      <c r="F23" s="25"/>
    </row>
    <row r="24" spans="1:6" ht="18">
      <c r="A24" s="175" t="s">
        <v>141</v>
      </c>
      <c r="B24" s="66"/>
      <c r="C24" s="370"/>
      <c r="D24" s="80"/>
      <c r="E24" s="97">
        <v>494569</v>
      </c>
      <c r="F24" s="25"/>
    </row>
    <row r="25" spans="1:6" ht="18">
      <c r="A25" s="30" t="s">
        <v>7</v>
      </c>
      <c r="B25" s="66"/>
      <c r="C25" s="370">
        <v>-24454</v>
      </c>
      <c r="D25" s="80">
        <v>8566783</v>
      </c>
      <c r="E25" s="97">
        <v>-24454</v>
      </c>
      <c r="F25" s="25">
        <v>8566783</v>
      </c>
    </row>
    <row r="26" spans="1:6" ht="18">
      <c r="A26" s="30" t="s">
        <v>161</v>
      </c>
      <c r="B26" s="66"/>
      <c r="C26" s="370"/>
      <c r="D26" s="80"/>
      <c r="E26" s="97">
        <v>180195</v>
      </c>
      <c r="F26" s="25"/>
    </row>
    <row r="27" spans="1:9" ht="36">
      <c r="A27" s="175" t="s">
        <v>132</v>
      </c>
      <c r="B27" s="66"/>
      <c r="C27" s="370">
        <v>31900064</v>
      </c>
      <c r="D27" s="80">
        <v>6045865830.89</v>
      </c>
      <c r="E27" s="97">
        <v>23445693</v>
      </c>
      <c r="F27" s="25">
        <v>6457170518.51</v>
      </c>
      <c r="H27" s="33" t="s">
        <v>57</v>
      </c>
      <c r="I27" s="21" t="s">
        <v>57</v>
      </c>
    </row>
    <row r="28" spans="1:6" ht="18">
      <c r="A28" s="131" t="s">
        <v>134</v>
      </c>
      <c r="B28" s="135"/>
      <c r="C28" s="372">
        <f>SUM(C22:C27)</f>
        <v>45957645</v>
      </c>
      <c r="D28" s="136">
        <v>1420189065.89</v>
      </c>
      <c r="E28" s="137">
        <f>SUM(E22:E27)</f>
        <v>38178038</v>
      </c>
      <c r="F28" s="26">
        <v>1831493753.51</v>
      </c>
    </row>
    <row r="29" spans="1:6" ht="18">
      <c r="A29" s="131" t="s">
        <v>69</v>
      </c>
      <c r="B29" s="135"/>
      <c r="C29" s="376"/>
      <c r="D29" s="80"/>
      <c r="E29" s="81"/>
      <c r="F29" s="26"/>
    </row>
    <row r="30" spans="1:6" ht="18">
      <c r="A30" s="131" t="s">
        <v>8</v>
      </c>
      <c r="B30" s="135"/>
      <c r="C30" s="370"/>
      <c r="D30" s="80"/>
      <c r="E30" s="81"/>
      <c r="F30" s="24"/>
    </row>
    <row r="31" spans="1:8" ht="18">
      <c r="A31" s="31" t="s">
        <v>145</v>
      </c>
      <c r="B31" s="66"/>
      <c r="C31" s="370">
        <v>34593029</v>
      </c>
      <c r="D31" s="80"/>
      <c r="E31" s="96">
        <v>33289529</v>
      </c>
      <c r="F31" s="24"/>
      <c r="H31" s="21" t="s">
        <v>57</v>
      </c>
    </row>
    <row r="32" spans="1:6" ht="36">
      <c r="A32" s="31" t="s">
        <v>24</v>
      </c>
      <c r="B32" s="67" t="s">
        <v>61</v>
      </c>
      <c r="C32" s="370">
        <v>1222711</v>
      </c>
      <c r="D32" s="80">
        <v>-1500451961.65</v>
      </c>
      <c r="E32" s="97">
        <v>1175119</v>
      </c>
      <c r="F32" s="25">
        <v>-1298281480.09</v>
      </c>
    </row>
    <row r="33" spans="1:6" ht="36">
      <c r="A33" s="31" t="s">
        <v>9</v>
      </c>
      <c r="B33" s="67" t="s">
        <v>62</v>
      </c>
      <c r="C33" s="370">
        <v>409776</v>
      </c>
      <c r="D33" s="80">
        <v>-16980931.37</v>
      </c>
      <c r="E33" s="97">
        <v>455293</v>
      </c>
      <c r="F33" s="25">
        <v>-42650669.43</v>
      </c>
    </row>
    <row r="34" spans="1:6" ht="36">
      <c r="A34" s="175" t="s">
        <v>28</v>
      </c>
      <c r="B34" s="66" t="s">
        <v>63</v>
      </c>
      <c r="C34" s="370">
        <v>453176</v>
      </c>
      <c r="D34" s="80">
        <v>-586352986.57</v>
      </c>
      <c r="E34" s="97">
        <v>484537</v>
      </c>
      <c r="F34" s="25">
        <v>-580192915.41</v>
      </c>
    </row>
    <row r="35" spans="1:6" ht="18">
      <c r="A35" s="175" t="s">
        <v>111</v>
      </c>
      <c r="B35" s="66"/>
      <c r="C35" s="370">
        <v>26300</v>
      </c>
      <c r="D35" s="80"/>
      <c r="E35" s="97">
        <v>0</v>
      </c>
      <c r="F35" s="25"/>
    </row>
    <row r="36" spans="1:8" ht="18">
      <c r="A36" s="131" t="s">
        <v>10</v>
      </c>
      <c r="B36" s="135"/>
      <c r="C36" s="372">
        <f>SUM(C31:C35)</f>
        <v>36704992</v>
      </c>
      <c r="D36" s="136">
        <v>-9223052494.75</v>
      </c>
      <c r="E36" s="137">
        <f>SUM(E31:E35)</f>
        <v>35404478</v>
      </c>
      <c r="F36" s="26">
        <v>-9477494784.59</v>
      </c>
      <c r="H36" s="33"/>
    </row>
    <row r="37" spans="1:6" ht="18">
      <c r="A37" s="131" t="s">
        <v>11</v>
      </c>
      <c r="B37" s="135"/>
      <c r="C37" s="376"/>
      <c r="D37" s="80"/>
      <c r="E37" s="81"/>
      <c r="F37" s="24"/>
    </row>
    <row r="38" spans="1:6" ht="18">
      <c r="A38" s="30" t="s">
        <v>135</v>
      </c>
      <c r="B38" s="66"/>
      <c r="C38" s="370">
        <v>0</v>
      </c>
      <c r="D38" s="80">
        <v>-1813812209.92</v>
      </c>
      <c r="E38" s="174">
        <v>0</v>
      </c>
      <c r="F38" s="25">
        <v>-34513657.41</v>
      </c>
    </row>
    <row r="39" spans="1:6" ht="54">
      <c r="A39" s="31" t="s">
        <v>58</v>
      </c>
      <c r="B39" s="67" t="s">
        <v>64</v>
      </c>
      <c r="C39" s="370">
        <v>8292981</v>
      </c>
      <c r="D39" s="80">
        <v>-1948746118.51</v>
      </c>
      <c r="E39" s="174">
        <v>4272767</v>
      </c>
      <c r="F39" s="25">
        <v>-2894213802.87</v>
      </c>
    </row>
    <row r="40" spans="1:6" ht="36">
      <c r="A40" s="175" t="s">
        <v>9</v>
      </c>
      <c r="B40" s="66" t="s">
        <v>62</v>
      </c>
      <c r="C40" s="370">
        <v>142336</v>
      </c>
      <c r="D40" s="80">
        <v>-59018412</v>
      </c>
      <c r="E40" s="174">
        <v>142237</v>
      </c>
      <c r="F40" s="25"/>
    </row>
    <row r="41" spans="1:6" ht="36">
      <c r="A41" s="175" t="s">
        <v>28</v>
      </c>
      <c r="B41" s="66" t="s">
        <v>63</v>
      </c>
      <c r="C41" s="370">
        <v>0</v>
      </c>
      <c r="D41" s="80"/>
      <c r="E41" s="174">
        <v>121633</v>
      </c>
      <c r="F41" s="27"/>
    </row>
    <row r="42" spans="1:6" ht="18">
      <c r="A42" s="30" t="s">
        <v>12</v>
      </c>
      <c r="B42" s="66" t="s">
        <v>139</v>
      </c>
      <c r="C42" s="370">
        <v>2002811</v>
      </c>
      <c r="D42" s="80">
        <v>-374991775.57</v>
      </c>
      <c r="E42" s="174">
        <v>1132913</v>
      </c>
      <c r="F42" s="25">
        <v>-544160800.37</v>
      </c>
    </row>
    <row r="43" spans="1:6" ht="18">
      <c r="A43" s="131" t="s">
        <v>29</v>
      </c>
      <c r="B43" s="135"/>
      <c r="C43" s="372">
        <f>SUM(C38:C42)</f>
        <v>10438128</v>
      </c>
      <c r="D43" s="136">
        <v>-4196568516</v>
      </c>
      <c r="E43" s="137">
        <f>SUM(E38:E42)</f>
        <v>5669550</v>
      </c>
      <c r="F43" s="26">
        <v>-3531906672.65</v>
      </c>
    </row>
    <row r="44" spans="1:6" ht="18">
      <c r="A44" s="131" t="s">
        <v>70</v>
      </c>
      <c r="B44" s="135"/>
      <c r="C44" s="372">
        <f>C36+C43</f>
        <v>47143120</v>
      </c>
      <c r="D44" s="136">
        <f>D43+D36</f>
        <v>-13419621010.75</v>
      </c>
      <c r="E44" s="137">
        <f>E36+E43</f>
        <v>41074028</v>
      </c>
      <c r="F44" s="28">
        <f>F43+F36</f>
        <v>-13009401457.24</v>
      </c>
    </row>
    <row r="45" spans="1:6" ht="36.75" thickBot="1">
      <c r="A45" s="308" t="s">
        <v>136</v>
      </c>
      <c r="B45" s="146"/>
      <c r="C45" s="377">
        <f>C28+C36+C43</f>
        <v>93100765</v>
      </c>
      <c r="D45" s="140">
        <f>D44+D28</f>
        <v>-11999431944.86</v>
      </c>
      <c r="E45" s="147">
        <f>E28+E36+E43</f>
        <v>79252066</v>
      </c>
      <c r="F45" s="29">
        <f>F44+F28</f>
        <v>-11177907703.73</v>
      </c>
    </row>
    <row r="46" spans="1:5" ht="28.5" customHeight="1">
      <c r="A46" s="220" t="s">
        <v>52</v>
      </c>
      <c r="B46" s="66" t="s">
        <v>60</v>
      </c>
      <c r="C46" s="365" t="s">
        <v>162</v>
      </c>
      <c r="D46" s="238"/>
      <c r="E46" s="239" t="s">
        <v>169</v>
      </c>
    </row>
    <row r="47" spans="1:5" ht="27" thickBot="1">
      <c r="A47" s="51" t="s">
        <v>53</v>
      </c>
      <c r="B47" s="221" t="s">
        <v>60</v>
      </c>
      <c r="C47" s="366" t="s">
        <v>163</v>
      </c>
      <c r="D47" s="240"/>
      <c r="E47" s="241" t="s">
        <v>170</v>
      </c>
    </row>
    <row r="48" spans="3:5" ht="18">
      <c r="C48" s="367">
        <f>C45-C20</f>
        <v>0</v>
      </c>
      <c r="E48" s="224">
        <f>E45-E20</f>
        <v>0</v>
      </c>
    </row>
    <row r="49" spans="1:2" ht="36" customHeight="1">
      <c r="A49" s="95" t="s">
        <v>84</v>
      </c>
      <c r="B49" s="3"/>
    </row>
    <row r="50" spans="1:2" ht="18">
      <c r="A50" s="3"/>
      <c r="B50" s="3"/>
    </row>
    <row r="51" spans="1:2" ht="37.5" customHeight="1">
      <c r="A51" s="95" t="s">
        <v>102</v>
      </c>
      <c r="B51" s="3"/>
    </row>
  </sheetData>
  <sheetProtection selectLockedCells="1" selectUnlockedCells="1"/>
  <mergeCells count="1">
    <mergeCell ref="A2:E2"/>
  </mergeCells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3"/>
  <sheetViews>
    <sheetView zoomScale="74" zoomScaleNormal="74" zoomScalePageLayoutView="0" workbookViewId="0" topLeftCell="A1">
      <selection activeCell="E16" sqref="E16"/>
    </sheetView>
  </sheetViews>
  <sheetFormatPr defaultColWidth="92.75390625" defaultRowHeight="12.75" outlineLevelCol="1"/>
  <cols>
    <col min="1" max="1" width="59.25390625" style="4" customWidth="1" outlineLevel="1"/>
    <col min="2" max="2" width="11.75390625" style="4" customWidth="1"/>
    <col min="3" max="3" width="18.25390625" style="4" customWidth="1"/>
    <col min="4" max="4" width="17.75390625" style="4" customWidth="1"/>
    <col min="5" max="16384" width="92.75390625" style="4" customWidth="1"/>
  </cols>
  <sheetData>
    <row r="1" spans="1:4" ht="18.75">
      <c r="A1" s="71" t="s">
        <v>54</v>
      </c>
      <c r="B1" s="72"/>
      <c r="C1" s="72"/>
      <c r="D1" s="72"/>
    </row>
    <row r="2" spans="1:4" ht="57" customHeight="1" thickBot="1">
      <c r="A2" s="359" t="s">
        <v>143</v>
      </c>
      <c r="B2" s="359"/>
      <c r="C2" s="359"/>
      <c r="D2" s="359"/>
    </row>
    <row r="3" spans="1:4" ht="48" customHeight="1" thickBot="1">
      <c r="A3" s="177"/>
      <c r="B3" s="83"/>
      <c r="C3" s="357" t="s">
        <v>164</v>
      </c>
      <c r="D3" s="358"/>
    </row>
    <row r="4" spans="1:4" ht="23.25" customHeight="1" thickBot="1">
      <c r="A4" s="178" t="s">
        <v>0</v>
      </c>
      <c r="B4" s="84" t="s">
        <v>1</v>
      </c>
      <c r="C4" s="223" t="s">
        <v>158</v>
      </c>
      <c r="D4" s="223" t="s">
        <v>122</v>
      </c>
    </row>
    <row r="5" spans="1:4" ht="18.75">
      <c r="A5" s="90" t="s">
        <v>13</v>
      </c>
      <c r="B5" s="91" t="s">
        <v>65</v>
      </c>
      <c r="C5" s="92">
        <v>23617896</v>
      </c>
      <c r="D5" s="93">
        <v>17839141</v>
      </c>
    </row>
    <row r="6" spans="1:4" ht="18.75">
      <c r="A6" s="57" t="s">
        <v>14</v>
      </c>
      <c r="B6" s="54" t="s">
        <v>66</v>
      </c>
      <c r="C6" s="118">
        <v>10042719</v>
      </c>
      <c r="D6" s="120">
        <v>8514810</v>
      </c>
    </row>
    <row r="7" spans="1:4" ht="18.75">
      <c r="A7" s="85" t="s">
        <v>101</v>
      </c>
      <c r="B7" s="54"/>
      <c r="C7" s="119">
        <f>C5-C6</f>
        <v>13575177</v>
      </c>
      <c r="D7" s="121">
        <f>D5-D6</f>
        <v>9324331</v>
      </c>
    </row>
    <row r="8" spans="1:4" ht="36.75">
      <c r="A8" s="314" t="s">
        <v>146</v>
      </c>
      <c r="B8" s="54"/>
      <c r="C8" s="119"/>
      <c r="D8" s="315"/>
    </row>
    <row r="9" spans="1:4" ht="18.75">
      <c r="A9" s="57" t="s">
        <v>15</v>
      </c>
      <c r="B9" s="54"/>
      <c r="C9" s="55">
        <v>238307</v>
      </c>
      <c r="D9" s="56">
        <v>114918</v>
      </c>
    </row>
    <row r="10" spans="1:4" ht="18.75">
      <c r="A10" s="57" t="s">
        <v>16</v>
      </c>
      <c r="B10" s="54" t="s">
        <v>67</v>
      </c>
      <c r="C10" s="55">
        <v>1567618</v>
      </c>
      <c r="D10" s="56">
        <v>1113195</v>
      </c>
    </row>
    <row r="11" spans="1:4" ht="18.75">
      <c r="A11" s="57" t="s">
        <v>17</v>
      </c>
      <c r="B11" s="54" t="s">
        <v>68</v>
      </c>
      <c r="C11" s="55">
        <v>1251730</v>
      </c>
      <c r="D11" s="56">
        <v>1122112</v>
      </c>
    </row>
    <row r="12" spans="1:4" ht="18.75">
      <c r="A12" s="57" t="s">
        <v>18</v>
      </c>
      <c r="B12" s="54"/>
      <c r="C12" s="55">
        <v>361649</v>
      </c>
      <c r="D12" s="56">
        <v>211340</v>
      </c>
    </row>
    <row r="13" spans="1:4" ht="18.75">
      <c r="A13" s="85" t="s">
        <v>93</v>
      </c>
      <c r="B13" s="54"/>
      <c r="C13" s="119">
        <f>C7+C9-C10-C11-C12</f>
        <v>10632487</v>
      </c>
      <c r="D13" s="121">
        <f>D7+D9-D10-D11-D12-D8</f>
        <v>6992602</v>
      </c>
    </row>
    <row r="14" spans="1:4" ht="18.75">
      <c r="A14" s="57" t="s">
        <v>19</v>
      </c>
      <c r="B14" s="54"/>
      <c r="C14" s="55">
        <v>14491</v>
      </c>
      <c r="D14" s="56">
        <v>4923</v>
      </c>
    </row>
    <row r="15" spans="1:4" ht="18.75">
      <c r="A15" s="57" t="s">
        <v>20</v>
      </c>
      <c r="B15" s="54"/>
      <c r="C15" s="55">
        <v>74080</v>
      </c>
      <c r="D15" s="56">
        <v>35106</v>
      </c>
    </row>
    <row r="16" spans="1:4" ht="24.75" customHeight="1">
      <c r="A16" s="85" t="s">
        <v>100</v>
      </c>
      <c r="B16" s="86"/>
      <c r="C16" s="119">
        <f>C7+C9-C10-C11-C12+C14-C15</f>
        <v>10572898</v>
      </c>
      <c r="D16" s="121">
        <f>D13+D14-D15</f>
        <v>6962419</v>
      </c>
    </row>
    <row r="17" spans="1:4" ht="21.75" customHeight="1">
      <c r="A17" s="57" t="s">
        <v>137</v>
      </c>
      <c r="B17" s="54" t="s">
        <v>55</v>
      </c>
      <c r="C17" s="55">
        <v>2198142</v>
      </c>
      <c r="D17" s="56">
        <v>1458924</v>
      </c>
    </row>
    <row r="18" spans="1:4" ht="18.75">
      <c r="A18" s="87" t="s">
        <v>98</v>
      </c>
      <c r="B18" s="58"/>
      <c r="C18" s="119">
        <f>C16-C17</f>
        <v>8374756</v>
      </c>
      <c r="D18" s="121">
        <f>D16-D17</f>
        <v>5503495</v>
      </c>
    </row>
    <row r="19" spans="1:4" ht="18.75">
      <c r="A19" s="88" t="s">
        <v>94</v>
      </c>
      <c r="B19" s="58"/>
      <c r="C19" s="69" t="s">
        <v>31</v>
      </c>
      <c r="D19" s="70" t="s">
        <v>31</v>
      </c>
    </row>
    <row r="20" spans="1:4" ht="33" customHeight="1">
      <c r="A20" s="89" t="s">
        <v>95</v>
      </c>
      <c r="B20" s="58"/>
      <c r="C20" s="119">
        <f>C18</f>
        <v>8374756</v>
      </c>
      <c r="D20" s="121">
        <f>D18</f>
        <v>5503495</v>
      </c>
    </row>
    <row r="21" spans="1:4" ht="33.75" customHeight="1">
      <c r="A21" s="222" t="s">
        <v>99</v>
      </c>
      <c r="B21" s="58"/>
      <c r="C21" s="119">
        <f>C22</f>
        <v>8374756</v>
      </c>
      <c r="D21" s="121">
        <f>D22</f>
        <v>5503495</v>
      </c>
    </row>
    <row r="22" spans="1:4" ht="18.75">
      <c r="A22" s="59" t="s">
        <v>138</v>
      </c>
      <c r="B22" s="58"/>
      <c r="C22" s="119">
        <f>C18</f>
        <v>8374756</v>
      </c>
      <c r="D22" s="121">
        <f>D18</f>
        <v>5503495</v>
      </c>
    </row>
    <row r="23" spans="1:4" ht="18.75">
      <c r="A23" s="87" t="s">
        <v>98</v>
      </c>
      <c r="B23" s="58"/>
      <c r="C23" s="119">
        <f>C20</f>
        <v>8374756</v>
      </c>
      <c r="D23" s="121">
        <f>D20</f>
        <v>5503495</v>
      </c>
    </row>
    <row r="24" spans="1:4" ht="36.75">
      <c r="A24" s="89" t="s">
        <v>96</v>
      </c>
      <c r="B24" s="58"/>
      <c r="C24" s="119">
        <f>C21</f>
        <v>8374756</v>
      </c>
      <c r="D24" s="121">
        <f>D25</f>
        <v>5503495</v>
      </c>
    </row>
    <row r="25" spans="1:4" ht="18.75">
      <c r="A25" s="59" t="s">
        <v>138</v>
      </c>
      <c r="B25" s="58"/>
      <c r="C25" s="119">
        <f>C22</f>
        <v>8374756</v>
      </c>
      <c r="D25" s="121">
        <f>D18</f>
        <v>5503495</v>
      </c>
    </row>
    <row r="26" spans="1:4" ht="36.75">
      <c r="A26" s="89" t="s">
        <v>95</v>
      </c>
      <c r="B26" s="58"/>
      <c r="C26" s="119">
        <f>C20</f>
        <v>8374756</v>
      </c>
      <c r="D26" s="121">
        <f>D20</f>
        <v>5503495</v>
      </c>
    </row>
    <row r="27" spans="1:5" ht="55.5" thickBot="1">
      <c r="A27" s="60" t="s">
        <v>97</v>
      </c>
      <c r="B27" s="313" t="s">
        <v>56</v>
      </c>
      <c r="C27" s="311" t="s">
        <v>166</v>
      </c>
      <c r="D27" s="312" t="s">
        <v>165</v>
      </c>
      <c r="E27" s="4" t="s">
        <v>57</v>
      </c>
    </row>
    <row r="28" spans="1:4" ht="18.75">
      <c r="A28" s="207"/>
      <c r="B28" s="208"/>
      <c r="C28" s="209"/>
      <c r="D28" s="210"/>
    </row>
    <row r="29" spans="1:4" ht="18.75">
      <c r="A29" s="18"/>
      <c r="B29" s="19"/>
      <c r="C29" s="19"/>
      <c r="D29" s="20"/>
    </row>
    <row r="30" spans="1:4" ht="18.75">
      <c r="A30" s="95" t="s">
        <v>83</v>
      </c>
      <c r="B30" s="5"/>
      <c r="C30" s="5"/>
      <c r="D30" s="5"/>
    </row>
    <row r="31" spans="1:4" ht="18.75">
      <c r="A31" s="95"/>
      <c r="B31" s="5"/>
      <c r="C31" s="5"/>
      <c r="D31" s="5"/>
    </row>
    <row r="32" spans="1:4" ht="18.75">
      <c r="A32" s="3"/>
      <c r="B32" s="1"/>
      <c r="C32" s="1"/>
      <c r="D32" s="2"/>
    </row>
    <row r="33" spans="1:5" ht="27.75" customHeight="1">
      <c r="A33" s="95" t="s">
        <v>102</v>
      </c>
      <c r="B33" s="1"/>
      <c r="C33" s="1"/>
      <c r="D33" s="2"/>
      <c r="E33" s="6"/>
    </row>
    <row r="34" spans="1:5" ht="18.75">
      <c r="A34" s="3"/>
      <c r="B34" s="1"/>
      <c r="C34" s="1"/>
      <c r="D34" s="2"/>
      <c r="E34" s="6"/>
    </row>
    <row r="35" spans="1:5" ht="18.75">
      <c r="A35" s="3" t="s">
        <v>57</v>
      </c>
      <c r="B35" s="1"/>
      <c r="C35" s="1"/>
      <c r="D35" s="2"/>
      <c r="E35" s="6"/>
    </row>
    <row r="36" spans="1:5" ht="18.75">
      <c r="A36" s="3"/>
      <c r="B36" s="7"/>
      <c r="C36" s="7"/>
      <c r="D36" s="8"/>
      <c r="E36" s="6"/>
    </row>
    <row r="37" spans="1:4" ht="18.75">
      <c r="A37" s="9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  <row r="68" spans="1:4" ht="18.75">
      <c r="A68" s="5"/>
      <c r="B68" s="5"/>
      <c r="C68" s="5"/>
      <c r="D68" s="5"/>
    </row>
    <row r="69" spans="1:4" ht="18.75">
      <c r="A69" s="5"/>
      <c r="B69" s="5"/>
      <c r="C69" s="5"/>
      <c r="D69" s="5"/>
    </row>
    <row r="70" spans="1:4" ht="18.75">
      <c r="A70" s="5"/>
      <c r="B70" s="5"/>
      <c r="C70" s="5"/>
      <c r="D70" s="5"/>
    </row>
    <row r="71" spans="1:4" ht="18.75">
      <c r="A71" s="5"/>
      <c r="B71" s="5"/>
      <c r="C71" s="5"/>
      <c r="D71" s="5"/>
    </row>
    <row r="72" spans="1:4" ht="18.75">
      <c r="A72" s="5"/>
      <c r="B72" s="5"/>
      <c r="C72" s="5"/>
      <c r="D72" s="5"/>
    </row>
    <row r="73" spans="1:4" ht="18.75">
      <c r="A73" s="5"/>
      <c r="B73" s="5"/>
      <c r="C73" s="5"/>
      <c r="D73" s="5"/>
    </row>
    <row r="74" spans="1:4" ht="18.75">
      <c r="A74" s="5"/>
      <c r="B74" s="5"/>
      <c r="C74" s="5"/>
      <c r="D74" s="5"/>
    </row>
    <row r="75" spans="1:4" ht="18.75">
      <c r="A75" s="5"/>
      <c r="B75" s="5"/>
      <c r="C75" s="5"/>
      <c r="D75" s="5"/>
    </row>
    <row r="76" spans="1:4" ht="18.75">
      <c r="A76" s="5"/>
      <c r="B76" s="5"/>
      <c r="C76" s="5"/>
      <c r="D76" s="5"/>
    </row>
    <row r="77" spans="1:4" ht="18.75">
      <c r="A77" s="5"/>
      <c r="B77" s="5"/>
      <c r="C77" s="5"/>
      <c r="D77" s="5"/>
    </row>
    <row r="78" spans="1:4" ht="18.75">
      <c r="A78" s="5"/>
      <c r="B78" s="5"/>
      <c r="C78" s="5"/>
      <c r="D78" s="5"/>
    </row>
    <row r="79" spans="1:4" ht="18.75">
      <c r="A79" s="5"/>
      <c r="B79" s="5"/>
      <c r="C79" s="5"/>
      <c r="D79" s="5"/>
    </row>
    <row r="80" spans="1:4" ht="18.75">
      <c r="A80" s="5"/>
      <c r="B80" s="5"/>
      <c r="C80" s="5"/>
      <c r="D80" s="5"/>
    </row>
    <row r="81" spans="1:4" ht="18.75">
      <c r="A81" s="5"/>
      <c r="B81" s="5"/>
      <c r="C81" s="5"/>
      <c r="D81" s="5"/>
    </row>
    <row r="82" spans="1:4" ht="18.75">
      <c r="A82" s="5"/>
      <c r="B82" s="5"/>
      <c r="C82" s="5"/>
      <c r="D82" s="5"/>
    </row>
    <row r="83" spans="1:4" ht="18.75">
      <c r="A83" s="5"/>
      <c r="B83" s="5"/>
      <c r="C83" s="5"/>
      <c r="D83" s="5"/>
    </row>
    <row r="84" spans="1:4" ht="18.75">
      <c r="A84" s="5"/>
      <c r="B84" s="5"/>
      <c r="C84" s="5"/>
      <c r="D84" s="5"/>
    </row>
    <row r="85" spans="1:4" ht="18.75">
      <c r="A85" s="5"/>
      <c r="B85" s="5"/>
      <c r="C85" s="5"/>
      <c r="D85" s="5"/>
    </row>
    <row r="86" spans="1:4" ht="18.75">
      <c r="A86" s="5"/>
      <c r="B86" s="5"/>
      <c r="C86" s="5"/>
      <c r="D86" s="5"/>
    </row>
    <row r="87" spans="1:4" ht="18.75">
      <c r="A87" s="5"/>
      <c r="B87" s="5"/>
      <c r="C87" s="5"/>
      <c r="D87" s="5"/>
    </row>
    <row r="88" spans="1:4" ht="18.75">
      <c r="A88" s="5"/>
      <c r="B88" s="5"/>
      <c r="C88" s="5"/>
      <c r="D88" s="5"/>
    </row>
    <row r="89" spans="1:4" ht="18.75">
      <c r="A89" s="5"/>
      <c r="B89" s="5"/>
      <c r="C89" s="5"/>
      <c r="D89" s="5"/>
    </row>
    <row r="90" spans="1:4" ht="18.75">
      <c r="A90" s="5"/>
      <c r="B90" s="5"/>
      <c r="C90" s="5"/>
      <c r="D90" s="5"/>
    </row>
    <row r="91" spans="1:4" ht="18.75">
      <c r="A91" s="5"/>
      <c r="B91" s="5"/>
      <c r="C91" s="5"/>
      <c r="D91" s="5"/>
    </row>
    <row r="92" spans="1:4" ht="18.75">
      <c r="A92" s="5"/>
      <c r="B92" s="5"/>
      <c r="C92" s="5"/>
      <c r="D92" s="5"/>
    </row>
    <row r="93" spans="1:4" ht="18.75">
      <c r="A93" s="5"/>
      <c r="B93" s="5"/>
      <c r="C93" s="5"/>
      <c r="D93" s="5"/>
    </row>
    <row r="94" spans="1:4" ht="18.75">
      <c r="A94" s="5"/>
      <c r="B94" s="5"/>
      <c r="C94" s="5"/>
      <c r="D94" s="5"/>
    </row>
    <row r="95" spans="1:4" ht="18.75">
      <c r="A95" s="5"/>
      <c r="B95" s="5"/>
      <c r="C95" s="5"/>
      <c r="D95" s="5"/>
    </row>
    <row r="96" spans="1:4" ht="18.75">
      <c r="A96" s="5"/>
      <c r="B96" s="5"/>
      <c r="C96" s="5"/>
      <c r="D96" s="5"/>
    </row>
    <row r="97" spans="1:4" ht="18.75">
      <c r="A97" s="5"/>
      <c r="B97" s="5"/>
      <c r="C97" s="5"/>
      <c r="D97" s="5"/>
    </row>
    <row r="98" spans="1:4" ht="18.75">
      <c r="A98" s="5"/>
      <c r="B98" s="5"/>
      <c r="C98" s="5"/>
      <c r="D98" s="5"/>
    </row>
    <row r="99" spans="1:4" ht="18.75">
      <c r="A99" s="5"/>
      <c r="B99" s="5"/>
      <c r="C99" s="5"/>
      <c r="D99" s="5"/>
    </row>
    <row r="100" spans="1:4" ht="18.75">
      <c r="A100" s="5"/>
      <c r="B100" s="5"/>
      <c r="C100" s="5"/>
      <c r="D100" s="5"/>
    </row>
    <row r="101" spans="1:4" ht="18.75">
      <c r="A101" s="5"/>
      <c r="B101" s="5"/>
      <c r="C101" s="5"/>
      <c r="D101" s="5"/>
    </row>
    <row r="102" spans="1:4" ht="18.75">
      <c r="A102" s="5"/>
      <c r="B102" s="5"/>
      <c r="C102" s="5"/>
      <c r="D102" s="5"/>
    </row>
    <row r="103" spans="1:4" ht="18.75">
      <c r="A103" s="5"/>
      <c r="B103" s="5"/>
      <c r="C103" s="5"/>
      <c r="D103" s="5"/>
    </row>
    <row r="104" spans="1:4" ht="18.75">
      <c r="A104" s="5"/>
      <c r="B104" s="5"/>
      <c r="C104" s="5"/>
      <c r="D104" s="5"/>
    </row>
    <row r="105" spans="1:4" ht="18.75">
      <c r="A105" s="5"/>
      <c r="B105" s="5"/>
      <c r="C105" s="5"/>
      <c r="D105" s="5"/>
    </row>
    <row r="106" spans="1:4" ht="18.75">
      <c r="A106" s="5"/>
      <c r="B106" s="5"/>
      <c r="C106" s="5"/>
      <c r="D106" s="5"/>
    </row>
    <row r="107" spans="1:4" ht="18.75">
      <c r="A107" s="5"/>
      <c r="B107" s="5"/>
      <c r="C107" s="5"/>
      <c r="D107" s="5"/>
    </row>
    <row r="108" spans="1:4" ht="18.75">
      <c r="A108" s="5"/>
      <c r="B108" s="5"/>
      <c r="C108" s="5"/>
      <c r="D108" s="5"/>
    </row>
    <row r="109" spans="1:4" ht="18.75">
      <c r="A109" s="5"/>
      <c r="B109" s="5"/>
      <c r="C109" s="5"/>
      <c r="D109" s="5"/>
    </row>
    <row r="110" spans="1:4" ht="18.75">
      <c r="A110" s="5"/>
      <c r="B110" s="5"/>
      <c r="C110" s="5"/>
      <c r="D110" s="5"/>
    </row>
    <row r="111" spans="1:4" ht="18.75">
      <c r="A111" s="5"/>
      <c r="B111" s="5"/>
      <c r="C111" s="5"/>
      <c r="D111" s="5"/>
    </row>
    <row r="112" spans="1:4" ht="18.75">
      <c r="A112" s="5"/>
      <c r="B112" s="5"/>
      <c r="C112" s="5"/>
      <c r="D112" s="5"/>
    </row>
    <row r="113" spans="1:4" ht="18.75">
      <c r="A113" s="5"/>
      <c r="B113" s="5"/>
      <c r="C113" s="5"/>
      <c r="D113" s="5"/>
    </row>
    <row r="114" spans="1:4" ht="18.75">
      <c r="A114" s="5"/>
      <c r="B114" s="5"/>
      <c r="C114" s="5"/>
      <c r="D114" s="5"/>
    </row>
    <row r="115" spans="1:4" ht="18.75">
      <c r="A115" s="5"/>
      <c r="B115" s="5"/>
      <c r="C115" s="5"/>
      <c r="D115" s="5"/>
    </row>
    <row r="116" spans="1:4" ht="18.75">
      <c r="A116" s="5"/>
      <c r="B116" s="5"/>
      <c r="C116" s="5"/>
      <c r="D116" s="5"/>
    </row>
    <row r="117" spans="1:4" ht="18.75">
      <c r="A117" s="5"/>
      <c r="B117" s="5"/>
      <c r="C117" s="5"/>
      <c r="D117" s="5"/>
    </row>
    <row r="118" spans="1:4" ht="18.75">
      <c r="A118" s="5"/>
      <c r="B118" s="5"/>
      <c r="C118" s="5"/>
      <c r="D118" s="5"/>
    </row>
    <row r="119" spans="1:4" ht="18.75">
      <c r="A119" s="5"/>
      <c r="B119" s="5"/>
      <c r="C119" s="5"/>
      <c r="D119" s="5"/>
    </row>
    <row r="120" spans="1:4" ht="18.75">
      <c r="A120" s="5"/>
      <c r="B120" s="5"/>
      <c r="C120" s="5"/>
      <c r="D120" s="5"/>
    </row>
    <row r="121" spans="1:4" ht="18.75">
      <c r="A121" s="5"/>
      <c r="B121" s="5"/>
      <c r="C121" s="5"/>
      <c r="D121" s="5"/>
    </row>
    <row r="122" spans="1:4" ht="18.75">
      <c r="A122" s="5"/>
      <c r="B122" s="5"/>
      <c r="C122" s="5"/>
      <c r="D122" s="5"/>
    </row>
    <row r="123" spans="1:4" ht="18.75">
      <c r="A123" s="5"/>
      <c r="B123" s="5"/>
      <c r="C123" s="5"/>
      <c r="D123" s="5"/>
    </row>
    <row r="124" spans="1:4" ht="18.75">
      <c r="A124" s="5"/>
      <c r="B124" s="5"/>
      <c r="C124" s="5"/>
      <c r="D124" s="5"/>
    </row>
    <row r="125" spans="1:4" ht="18.75">
      <c r="A125" s="5"/>
      <c r="B125" s="5"/>
      <c r="C125" s="5"/>
      <c r="D125" s="5"/>
    </row>
    <row r="126" spans="1:4" ht="18.75">
      <c r="A126" s="5"/>
      <c r="B126" s="5"/>
      <c r="C126" s="5"/>
      <c r="D126" s="5"/>
    </row>
    <row r="127" spans="1:4" ht="18.75">
      <c r="A127" s="5"/>
      <c r="B127" s="5"/>
      <c r="C127" s="5"/>
      <c r="D127" s="5"/>
    </row>
    <row r="128" spans="1:4" ht="18.75">
      <c r="A128" s="5"/>
      <c r="B128" s="5"/>
      <c r="C128" s="5"/>
      <c r="D128" s="5"/>
    </row>
    <row r="129" spans="1:4" ht="18.75">
      <c r="A129" s="5"/>
      <c r="B129" s="5"/>
      <c r="C129" s="5"/>
      <c r="D129" s="5"/>
    </row>
    <row r="130" spans="1:4" ht="18.75">
      <c r="A130" s="5"/>
      <c r="B130" s="5"/>
      <c r="C130" s="5"/>
      <c r="D130" s="5"/>
    </row>
    <row r="131" spans="1:4" ht="18.75">
      <c r="A131" s="5"/>
      <c r="B131" s="5"/>
      <c r="C131" s="5"/>
      <c r="D131" s="5"/>
    </row>
    <row r="132" spans="1:4" ht="18.75">
      <c r="A132" s="5"/>
      <c r="B132" s="5"/>
      <c r="C132" s="5"/>
      <c r="D132" s="5"/>
    </row>
    <row r="133" spans="1:4" ht="18.75">
      <c r="A133" s="5"/>
      <c r="B133" s="5"/>
      <c r="C133" s="5"/>
      <c r="D133" s="5"/>
    </row>
    <row r="134" spans="1:4" ht="18.75">
      <c r="A134" s="5"/>
      <c r="B134" s="5"/>
      <c r="C134" s="5"/>
      <c r="D134" s="5"/>
    </row>
    <row r="135" spans="1:4" ht="18.75">
      <c r="A135" s="5"/>
      <c r="B135" s="5"/>
      <c r="C135" s="5"/>
      <c r="D135" s="5"/>
    </row>
    <row r="136" spans="1:4" ht="18.75">
      <c r="A136" s="5"/>
      <c r="B136" s="5"/>
      <c r="C136" s="5"/>
      <c r="D136" s="5"/>
    </row>
    <row r="137" spans="1:4" ht="18.75">
      <c r="A137" s="5"/>
      <c r="B137" s="5"/>
      <c r="C137" s="5"/>
      <c r="D137" s="5"/>
    </row>
    <row r="138" spans="1:4" ht="18.75">
      <c r="A138" s="5"/>
      <c r="B138" s="5"/>
      <c r="C138" s="5"/>
      <c r="D138" s="5"/>
    </row>
    <row r="139" spans="1:4" ht="18.75">
      <c r="A139" s="5"/>
      <c r="B139" s="5"/>
      <c r="C139" s="5"/>
      <c r="D139" s="5"/>
    </row>
    <row r="140" spans="1:4" ht="18.75">
      <c r="A140" s="5"/>
      <c r="B140" s="5"/>
      <c r="C140" s="5"/>
      <c r="D140" s="5"/>
    </row>
    <row r="141" spans="1:4" ht="18.75">
      <c r="A141" s="5"/>
      <c r="B141" s="5"/>
      <c r="C141" s="5"/>
      <c r="D141" s="5"/>
    </row>
    <row r="142" spans="1:4" ht="18.75">
      <c r="A142" s="5"/>
      <c r="B142" s="5"/>
      <c r="C142" s="5"/>
      <c r="D142" s="5"/>
    </row>
    <row r="143" spans="1:4" ht="18.75">
      <c r="A143" s="5"/>
      <c r="B143" s="5"/>
      <c r="C143" s="5"/>
      <c r="D143" s="5"/>
    </row>
    <row r="144" spans="1:4" ht="18.75">
      <c r="A144" s="5"/>
      <c r="B144" s="5"/>
      <c r="C144" s="5"/>
      <c r="D144" s="5"/>
    </row>
    <row r="145" spans="1:4" ht="18.75">
      <c r="A145" s="5"/>
      <c r="B145" s="5"/>
      <c r="C145" s="5"/>
      <c r="D145" s="5"/>
    </row>
    <row r="146" spans="1:4" ht="18.75">
      <c r="A146" s="5"/>
      <c r="B146" s="5"/>
      <c r="C146" s="5"/>
      <c r="D146" s="5"/>
    </row>
    <row r="147" spans="1:4" ht="18.75">
      <c r="A147" s="5"/>
      <c r="B147" s="5"/>
      <c r="C147" s="5"/>
      <c r="D147" s="5"/>
    </row>
    <row r="148" spans="1:4" ht="18.75">
      <c r="A148" s="5"/>
      <c r="B148" s="5"/>
      <c r="C148" s="5"/>
      <c r="D148" s="5"/>
    </row>
    <row r="149" spans="1:4" ht="18.75">
      <c r="A149" s="5"/>
      <c r="B149" s="5"/>
      <c r="C149" s="5"/>
      <c r="D149" s="5"/>
    </row>
    <row r="150" spans="1:4" ht="18.75">
      <c r="A150" s="5"/>
      <c r="B150" s="5"/>
      <c r="C150" s="5"/>
      <c r="D150" s="5"/>
    </row>
    <row r="151" spans="1:4" ht="18.75">
      <c r="A151" s="5"/>
      <c r="B151" s="5"/>
      <c r="C151" s="5"/>
      <c r="D151" s="5"/>
    </row>
    <row r="152" spans="1:4" ht="18.75">
      <c r="A152" s="5"/>
      <c r="B152" s="5"/>
      <c r="C152" s="5"/>
      <c r="D152" s="5"/>
    </row>
    <row r="153" spans="1:4" ht="18.75">
      <c r="A153" s="5"/>
      <c r="B153" s="5"/>
      <c r="C153" s="5"/>
      <c r="D153" s="5"/>
    </row>
    <row r="154" spans="1:4" ht="18.75">
      <c r="A154" s="5"/>
      <c r="B154" s="5"/>
      <c r="C154" s="5"/>
      <c r="D154" s="5"/>
    </row>
    <row r="155" spans="1:4" ht="18.75">
      <c r="A155" s="5"/>
      <c r="B155" s="5"/>
      <c r="C155" s="5"/>
      <c r="D155" s="5"/>
    </row>
    <row r="156" spans="1:4" ht="18.75">
      <c r="A156" s="5"/>
      <c r="B156" s="5"/>
      <c r="C156" s="5"/>
      <c r="D156" s="5"/>
    </row>
    <row r="157" spans="1:4" ht="18.75">
      <c r="A157" s="5"/>
      <c r="B157" s="5"/>
      <c r="C157" s="5"/>
      <c r="D157" s="5"/>
    </row>
    <row r="158" spans="1:4" ht="18.75">
      <c r="A158" s="5"/>
      <c r="B158" s="5"/>
      <c r="C158" s="5"/>
      <c r="D158" s="5"/>
    </row>
    <row r="159" spans="1:4" ht="18.75">
      <c r="A159" s="5"/>
      <c r="B159" s="5"/>
      <c r="C159" s="5"/>
      <c r="D159" s="5"/>
    </row>
    <row r="160" spans="1:4" ht="18.75">
      <c r="A160" s="5"/>
      <c r="B160" s="5"/>
      <c r="C160" s="5"/>
      <c r="D160" s="5"/>
    </row>
    <row r="161" spans="1:4" ht="18.75">
      <c r="A161" s="5"/>
      <c r="B161" s="5"/>
      <c r="C161" s="5"/>
      <c r="D161" s="5"/>
    </row>
    <row r="162" spans="1:4" ht="18.75">
      <c r="A162" s="5"/>
      <c r="B162" s="5"/>
      <c r="C162" s="5"/>
      <c r="D162" s="5"/>
    </row>
    <row r="163" spans="1:4" ht="18.75">
      <c r="A163" s="5"/>
      <c r="B163" s="5"/>
      <c r="C163" s="5"/>
      <c r="D163" s="5"/>
    </row>
  </sheetData>
  <sheetProtection selectLockedCells="1" selectUnlockedCells="1"/>
  <mergeCells count="2">
    <mergeCell ref="C3:D3"/>
    <mergeCell ref="A2:D2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O29" sqref="O29"/>
    </sheetView>
  </sheetViews>
  <sheetFormatPr defaultColWidth="9.00390625" defaultRowHeight="12.75"/>
  <cols>
    <col min="1" max="1" width="50.875" style="34" customWidth="1"/>
    <col min="2" max="2" width="18.25390625" style="34" hidden="1" customWidth="1"/>
    <col min="3" max="3" width="8.875" style="34" hidden="1" customWidth="1"/>
    <col min="4" max="4" width="7.375" style="34" customWidth="1"/>
    <col min="5" max="5" width="13.375" style="41" customWidth="1"/>
    <col min="6" max="6" width="16.625" style="41" hidden="1" customWidth="1"/>
    <col min="7" max="7" width="13.625" style="41" customWidth="1"/>
    <col min="8" max="8" width="11.875" style="34" bestFit="1" customWidth="1"/>
    <col min="9" max="9" width="9.125" style="34" customWidth="1"/>
    <col min="10" max="10" width="11.875" style="34" bestFit="1" customWidth="1"/>
    <col min="11" max="16384" width="9.125" style="34" customWidth="1"/>
  </cols>
  <sheetData>
    <row r="1" spans="1:9" s="76" customFormat="1" ht="12">
      <c r="A1" s="74" t="s">
        <v>54</v>
      </c>
      <c r="B1" s="75"/>
      <c r="C1" s="75"/>
      <c r="D1" s="75"/>
      <c r="E1" s="74"/>
      <c r="F1" s="75"/>
      <c r="G1" s="75"/>
      <c r="H1" s="75"/>
      <c r="I1" s="74"/>
    </row>
    <row r="2" spans="1:9" s="76" customFormat="1" ht="19.5" customHeight="1" thickBot="1">
      <c r="A2" s="77" t="s">
        <v>150</v>
      </c>
      <c r="B2" s="78"/>
      <c r="C2" s="79"/>
      <c r="D2" s="79"/>
      <c r="E2" s="77"/>
      <c r="F2" s="78"/>
      <c r="G2" s="79"/>
      <c r="H2" s="79"/>
      <c r="I2" s="77"/>
    </row>
    <row r="3" spans="1:9" ht="13.5" thickBot="1">
      <c r="A3" s="317" t="s">
        <v>32</v>
      </c>
      <c r="B3" s="35" t="s">
        <v>33</v>
      </c>
      <c r="C3" s="35" t="s">
        <v>27</v>
      </c>
      <c r="D3" s="73" t="s">
        <v>1</v>
      </c>
      <c r="E3" s="309">
        <v>43281</v>
      </c>
      <c r="F3" s="310"/>
      <c r="G3" s="309">
        <v>42916</v>
      </c>
      <c r="I3" s="34" t="s">
        <v>57</v>
      </c>
    </row>
    <row r="4" spans="1:7" ht="13.5" thickBot="1">
      <c r="A4" s="36"/>
      <c r="B4" s="318"/>
      <c r="C4" s="319"/>
      <c r="D4" s="320"/>
      <c r="E4" s="321"/>
      <c r="F4" s="322"/>
      <c r="G4" s="321"/>
    </row>
    <row r="5" spans="1:7" ht="26.25" thickBot="1">
      <c r="A5" s="105" t="s">
        <v>34</v>
      </c>
      <c r="B5" s="106"/>
      <c r="C5" s="106"/>
      <c r="D5" s="107"/>
      <c r="E5" s="108"/>
      <c r="F5" s="109"/>
      <c r="G5" s="349"/>
    </row>
    <row r="6" spans="1:9" ht="12.75">
      <c r="A6" s="37" t="s">
        <v>100</v>
      </c>
      <c r="B6" s="38">
        <f>'[2]деньги косвенный метод)'!D11</f>
        <v>-312590</v>
      </c>
      <c r="C6" s="38"/>
      <c r="D6" s="62"/>
      <c r="E6" s="333">
        <v>10572898</v>
      </c>
      <c r="F6" s="323"/>
      <c r="G6" s="333">
        <v>6962419</v>
      </c>
      <c r="H6" s="378">
        <f>E6-форма2!C16</f>
        <v>0</v>
      </c>
      <c r="I6" s="378">
        <f>G6-форма2!D16</f>
        <v>0</v>
      </c>
    </row>
    <row r="7" spans="1:7" ht="12.75">
      <c r="A7" s="37" t="s">
        <v>151</v>
      </c>
      <c r="B7" s="38"/>
      <c r="C7" s="38"/>
      <c r="D7" s="62"/>
      <c r="E7" s="333"/>
      <c r="F7" s="323"/>
      <c r="G7" s="333"/>
    </row>
    <row r="8" spans="1:7" ht="25.5">
      <c r="A8" s="37" t="s">
        <v>152</v>
      </c>
      <c r="B8" s="38">
        <f>'[2]деньги косвенный метод)'!D13</f>
        <v>172069</v>
      </c>
      <c r="C8" s="39">
        <v>7</v>
      </c>
      <c r="D8" s="62"/>
      <c r="E8" s="334">
        <v>-1038311</v>
      </c>
      <c r="F8" s="323"/>
      <c r="G8" s="333">
        <v>1120448</v>
      </c>
    </row>
    <row r="9" spans="1:7" ht="12.75">
      <c r="A9" s="37" t="s">
        <v>153</v>
      </c>
      <c r="B9" s="38">
        <f>'[2]деньги косвенный метод)'!D18</f>
        <v>-1638.37369</v>
      </c>
      <c r="C9" s="39">
        <v>22</v>
      </c>
      <c r="D9" s="62"/>
      <c r="E9" s="333">
        <v>25821</v>
      </c>
      <c r="F9" s="323"/>
      <c r="G9" s="333">
        <v>29638</v>
      </c>
    </row>
    <row r="10" spans="1:7" ht="12.75">
      <c r="A10" s="37" t="s">
        <v>154</v>
      </c>
      <c r="B10" s="38">
        <f>'[2]деньги косвенный метод)'!D16</f>
        <v>580.7684</v>
      </c>
      <c r="C10" s="39"/>
      <c r="D10" s="62"/>
      <c r="E10" s="333">
        <v>-9335</v>
      </c>
      <c r="F10" s="323"/>
      <c r="G10" s="333">
        <v>-4923</v>
      </c>
    </row>
    <row r="11" spans="1:7" ht="12.75">
      <c r="A11" s="37" t="s">
        <v>155</v>
      </c>
      <c r="B11" s="38">
        <f>'[2]дох и рах'!C24/1000</f>
        <v>-1613.55185</v>
      </c>
      <c r="C11" s="39">
        <v>28</v>
      </c>
      <c r="D11" s="62"/>
      <c r="E11" s="333">
        <v>0</v>
      </c>
      <c r="F11" s="323"/>
      <c r="G11" s="333">
        <v>0</v>
      </c>
    </row>
    <row r="12" spans="1:7" ht="25.5">
      <c r="A12" s="37" t="s">
        <v>24</v>
      </c>
      <c r="B12" s="38"/>
      <c r="C12" s="39">
        <v>28</v>
      </c>
      <c r="D12" s="62"/>
      <c r="E12" s="333">
        <v>-45347</v>
      </c>
      <c r="F12" s="323"/>
      <c r="G12" s="333">
        <v>-41529</v>
      </c>
    </row>
    <row r="13" spans="1:7" ht="12.75">
      <c r="A13" s="37" t="s">
        <v>114</v>
      </c>
      <c r="B13" s="38">
        <f>'[2]дох и рах'!F70/1000</f>
        <v>5580.356</v>
      </c>
      <c r="C13" s="39">
        <v>17</v>
      </c>
      <c r="D13" s="62"/>
      <c r="E13" s="333">
        <v>0</v>
      </c>
      <c r="F13" s="323"/>
      <c r="G13" s="333">
        <v>0</v>
      </c>
    </row>
    <row r="14" spans="1:7" ht="24" customHeight="1">
      <c r="A14" s="37" t="s">
        <v>156</v>
      </c>
      <c r="B14" s="38">
        <f>'[2]деньги косвенный метод)'!D30</f>
        <v>571.83483</v>
      </c>
      <c r="C14" s="39"/>
      <c r="D14" s="62"/>
      <c r="E14" s="333">
        <v>-2342</v>
      </c>
      <c r="F14" s="323"/>
      <c r="G14" s="333">
        <v>41438</v>
      </c>
    </row>
    <row r="15" spans="1:7" ht="13.5" thickBot="1">
      <c r="A15" s="37" t="s">
        <v>157</v>
      </c>
      <c r="B15" s="38">
        <f>'[2]деньги косвенный метод)'!D23</f>
        <v>2942.41405</v>
      </c>
      <c r="C15" s="39"/>
      <c r="D15" s="62"/>
      <c r="E15" s="333">
        <v>-4437</v>
      </c>
      <c r="F15" s="323"/>
      <c r="G15" s="333">
        <v>5468</v>
      </c>
    </row>
    <row r="16" spans="1:7" ht="26.25" thickBot="1">
      <c r="A16" s="105" t="s">
        <v>36</v>
      </c>
      <c r="B16" s="110">
        <f>SUM(B6:B15)</f>
        <v>-134097.55226</v>
      </c>
      <c r="C16" s="110"/>
      <c r="D16" s="107"/>
      <c r="E16" s="335">
        <f>SUM(E8:E15)</f>
        <v>-1073951</v>
      </c>
      <c r="F16" s="324"/>
      <c r="G16" s="350">
        <f>SUM(G6:G15)</f>
        <v>8112959</v>
      </c>
    </row>
    <row r="17" spans="1:7" ht="12.75">
      <c r="A17" s="37" t="s">
        <v>115</v>
      </c>
      <c r="B17" s="38">
        <f>'[2]деньги косвенный метод)'!D33+'[2]деньги косвенный метод)'!D34+'[2]деньги косвенный метод)'!D36</f>
        <v>338669.78345</v>
      </c>
      <c r="C17" s="38"/>
      <c r="D17" s="62"/>
      <c r="E17" s="333">
        <v>-291705</v>
      </c>
      <c r="F17" s="325"/>
      <c r="G17" s="333">
        <v>-61705</v>
      </c>
    </row>
    <row r="18" spans="1:7" ht="25.5">
      <c r="A18" s="37" t="s">
        <v>116</v>
      </c>
      <c r="B18" s="38">
        <f>'[2]деньги косвенный метод)'!D35</f>
        <v>-96659</v>
      </c>
      <c r="C18" s="38"/>
      <c r="D18" s="62"/>
      <c r="E18" s="336">
        <v>-6544743</v>
      </c>
      <c r="F18" s="325"/>
      <c r="G18" s="333">
        <v>-5146194</v>
      </c>
    </row>
    <row r="19" spans="1:7" ht="12.75">
      <c r="A19" s="37" t="s">
        <v>124</v>
      </c>
      <c r="B19" s="38">
        <f>'[2]деньги косвенный метод)'!D38</f>
        <v>252331.37369</v>
      </c>
      <c r="C19" s="38"/>
      <c r="D19" s="62"/>
      <c r="E19" s="333">
        <v>44773</v>
      </c>
      <c r="F19" s="325"/>
      <c r="G19" s="333">
        <v>-5503</v>
      </c>
    </row>
    <row r="20" spans="1:7" ht="26.25" customHeight="1">
      <c r="A20" s="37" t="s">
        <v>117</v>
      </c>
      <c r="B20" s="38">
        <f>'[2]деньги косвенный метод)'!D39+'[2]деньги косвенный метод)'!D37+'[2]деньги косвенный метод)'!D45</f>
        <v>-316505.0942592857</v>
      </c>
      <c r="C20" s="38"/>
      <c r="D20" s="62"/>
      <c r="E20" s="333">
        <v>-1146739</v>
      </c>
      <c r="F20" s="325"/>
      <c r="G20" s="333">
        <v>-2735273</v>
      </c>
    </row>
    <row r="21" spans="1:7" ht="12.75">
      <c r="A21" s="37" t="s">
        <v>118</v>
      </c>
      <c r="B21" s="38">
        <f>'[2]деньги косвенный метод)'!D40</f>
        <v>57279</v>
      </c>
      <c r="C21" s="38"/>
      <c r="D21" s="62"/>
      <c r="E21" s="333">
        <v>869947</v>
      </c>
      <c r="F21" s="325"/>
      <c r="G21" s="333">
        <v>1128569</v>
      </c>
    </row>
    <row r="22" spans="1:7" ht="25.5">
      <c r="A22" s="37" t="s">
        <v>119</v>
      </c>
      <c r="B22" s="38">
        <f>'[2]деньги косвенный метод)'!D41</f>
        <v>-1895.4334900000003</v>
      </c>
      <c r="C22" s="38"/>
      <c r="D22" s="62"/>
      <c r="E22" s="333">
        <v>0</v>
      </c>
      <c r="F22" s="325"/>
      <c r="G22" s="333">
        <v>0</v>
      </c>
    </row>
    <row r="23" spans="1:7" ht="26.25" thickBot="1">
      <c r="A23" s="37" t="s">
        <v>120</v>
      </c>
      <c r="B23" s="38">
        <f>'[2]деньги косвенный метод)'!D42</f>
        <v>-3177.49692</v>
      </c>
      <c r="C23" s="38"/>
      <c r="D23" s="62"/>
      <c r="E23" s="333">
        <v>-34778</v>
      </c>
      <c r="F23" s="325"/>
      <c r="G23" s="333">
        <v>0</v>
      </c>
    </row>
    <row r="24" spans="1:7" ht="26.25" thickBot="1">
      <c r="A24" s="99" t="s">
        <v>37</v>
      </c>
      <c r="B24" s="100">
        <f>SUM(B16:B23)</f>
        <v>95945.58021071428</v>
      </c>
      <c r="C24" s="100"/>
      <c r="D24" s="101"/>
      <c r="E24" s="337">
        <f>SUM(E17:E23)</f>
        <v>-7103245</v>
      </c>
      <c r="F24" s="326"/>
      <c r="G24" s="351">
        <v>1292854</v>
      </c>
    </row>
    <row r="25" spans="1:7" ht="12.75">
      <c r="A25" s="37" t="s">
        <v>125</v>
      </c>
      <c r="B25" s="38"/>
      <c r="C25" s="38"/>
      <c r="D25" s="62"/>
      <c r="E25" s="333">
        <v>-1591755</v>
      </c>
      <c r="F25" s="325"/>
      <c r="G25" s="352">
        <v>-452681</v>
      </c>
    </row>
    <row r="26" spans="1:7" ht="13.5" thickBot="1">
      <c r="A26" s="42" t="s">
        <v>38</v>
      </c>
      <c r="B26" s="40"/>
      <c r="C26" s="40"/>
      <c r="D26" s="63"/>
      <c r="E26" s="338"/>
      <c r="F26" s="327"/>
      <c r="G26" s="353">
        <v>0</v>
      </c>
    </row>
    <row r="27" spans="1:7" ht="26.25" thickBot="1">
      <c r="A27" s="105" t="s">
        <v>39</v>
      </c>
      <c r="B27" s="110">
        <f>SUM(B24:B26)</f>
        <v>95945.58021071428</v>
      </c>
      <c r="C27" s="110"/>
      <c r="D27" s="107"/>
      <c r="E27" s="339">
        <f>E6+E16+E24+E25</f>
        <v>803947</v>
      </c>
      <c r="F27" s="324"/>
      <c r="G27" s="350">
        <f>SUM(G24:G26)</f>
        <v>840173</v>
      </c>
    </row>
    <row r="28" spans="1:7" ht="25.5">
      <c r="A28" s="36" t="s">
        <v>40</v>
      </c>
      <c r="B28" s="38"/>
      <c r="C28" s="38"/>
      <c r="D28" s="62"/>
      <c r="E28" s="340"/>
      <c r="F28" s="325"/>
      <c r="G28" s="333"/>
    </row>
    <row r="29" spans="1:7" ht="12.75">
      <c r="A29" s="37" t="s">
        <v>38</v>
      </c>
      <c r="B29" s="38"/>
      <c r="C29" s="38"/>
      <c r="D29" s="62"/>
      <c r="E29" s="333">
        <v>0</v>
      </c>
      <c r="F29" s="325"/>
      <c r="G29" s="333">
        <v>0</v>
      </c>
    </row>
    <row r="30" spans="1:10" ht="12.75">
      <c r="A30" s="37" t="s">
        <v>121</v>
      </c>
      <c r="B30" s="38"/>
      <c r="C30" s="38"/>
      <c r="D30" s="62"/>
      <c r="E30" s="333">
        <v>-1073977</v>
      </c>
      <c r="F30" s="325"/>
      <c r="G30" s="333">
        <v>-608737</v>
      </c>
      <c r="J30" s="102"/>
    </row>
    <row r="31" spans="1:7" ht="12.75">
      <c r="A31" s="37" t="s">
        <v>41</v>
      </c>
      <c r="B31" s="38">
        <f>'[2]деньги косвенный метод)'!D65</f>
        <v>-417.8394</v>
      </c>
      <c r="C31" s="38"/>
      <c r="D31" s="62"/>
      <c r="E31" s="333">
        <v>-17165</v>
      </c>
      <c r="F31" s="325"/>
      <c r="G31" s="333">
        <v>-9633</v>
      </c>
    </row>
    <row r="32" spans="1:7" ht="13.5" thickBot="1">
      <c r="A32" s="37" t="s">
        <v>159</v>
      </c>
      <c r="B32" s="38"/>
      <c r="C32" s="38"/>
      <c r="D32" s="62"/>
      <c r="E32" s="333">
        <v>-13880</v>
      </c>
      <c r="F32" s="325"/>
      <c r="G32" s="333"/>
    </row>
    <row r="33" spans="1:7" ht="26.25" thickBot="1">
      <c r="A33" s="105" t="s">
        <v>42</v>
      </c>
      <c r="B33" s="110">
        <f>SUM(B28:B31)</f>
        <v>-417.8394</v>
      </c>
      <c r="C33" s="110"/>
      <c r="D33" s="107"/>
      <c r="E33" s="339">
        <f>SUM(E29:E32)</f>
        <v>-1105022</v>
      </c>
      <c r="F33" s="324"/>
      <c r="G33" s="355">
        <v>-618369</v>
      </c>
    </row>
    <row r="34" spans="1:7" ht="25.5">
      <c r="A34" s="36" t="s">
        <v>43</v>
      </c>
      <c r="B34" s="38"/>
      <c r="C34" s="38"/>
      <c r="D34" s="62"/>
      <c r="E34" s="340"/>
      <c r="F34" s="325"/>
      <c r="G34" s="333"/>
    </row>
    <row r="35" spans="1:8" ht="12.75">
      <c r="A35" s="37" t="s">
        <v>75</v>
      </c>
      <c r="B35" s="38"/>
      <c r="C35" s="38"/>
      <c r="D35" s="62"/>
      <c r="E35" s="341">
        <v>0</v>
      </c>
      <c r="F35" s="325"/>
      <c r="G35" s="333">
        <v>0</v>
      </c>
      <c r="H35" s="34" t="s">
        <v>57</v>
      </c>
    </row>
    <row r="36" spans="1:7" ht="12.75">
      <c r="A36" s="37" t="s">
        <v>168</v>
      </c>
      <c r="B36" s="38">
        <f>'[2]деньги косвенный метод)'!D72</f>
        <v>-7874.50451</v>
      </c>
      <c r="C36" s="38"/>
      <c r="D36" s="62"/>
      <c r="E36" s="342">
        <v>0</v>
      </c>
      <c r="F36" s="325"/>
      <c r="G36" s="333">
        <v>-31000</v>
      </c>
    </row>
    <row r="37" spans="1:8" ht="12.75">
      <c r="A37" s="37" t="s">
        <v>44</v>
      </c>
      <c r="B37" s="38"/>
      <c r="C37" s="38"/>
      <c r="D37" s="62"/>
      <c r="E37" s="341">
        <v>-3321</v>
      </c>
      <c r="F37" s="325"/>
      <c r="G37" s="333">
        <v>0</v>
      </c>
      <c r="H37" s="34" t="s">
        <v>57</v>
      </c>
    </row>
    <row r="38" spans="1:9" ht="13.5" thickBot="1">
      <c r="A38" s="37" t="s">
        <v>45</v>
      </c>
      <c r="B38" s="38">
        <f>'[2]деньги косвенный метод)'!D81</f>
        <v>-1868.3046000000002</v>
      </c>
      <c r="C38" s="38"/>
      <c r="D38" s="62"/>
      <c r="E38" s="341">
        <v>-67</v>
      </c>
      <c r="F38" s="325"/>
      <c r="G38" s="333">
        <v>-90</v>
      </c>
      <c r="H38" s="34" t="s">
        <v>57</v>
      </c>
      <c r="I38" s="103"/>
    </row>
    <row r="39" spans="1:7" ht="12.75">
      <c r="A39" s="111" t="s">
        <v>46</v>
      </c>
      <c r="B39" s="112">
        <f>SUM(B36:B38)</f>
        <v>-9742.80911</v>
      </c>
      <c r="C39" s="112"/>
      <c r="D39" s="113"/>
      <c r="E39" s="343"/>
      <c r="F39" s="328"/>
      <c r="G39" s="351"/>
    </row>
    <row r="40" spans="1:7" ht="13.5" thickBot="1">
      <c r="A40" s="115" t="s">
        <v>47</v>
      </c>
      <c r="B40" s="116"/>
      <c r="C40" s="116"/>
      <c r="D40" s="117"/>
      <c r="E40" s="344">
        <f>SUM(E35:E38)</f>
        <v>-3388</v>
      </c>
      <c r="F40" s="329"/>
      <c r="G40" s="354">
        <f>SUM(G34:G38)</f>
        <v>-31090</v>
      </c>
    </row>
    <row r="41" spans="1:8" ht="26.25" thickBot="1">
      <c r="A41" s="44" t="s">
        <v>48</v>
      </c>
      <c r="B41" s="43">
        <f>-B15</f>
        <v>-2942.41405</v>
      </c>
      <c r="C41" s="43"/>
      <c r="D41" s="64"/>
      <c r="E41" s="345">
        <v>2342</v>
      </c>
      <c r="F41" s="330"/>
      <c r="G41" s="351">
        <v>-41439</v>
      </c>
      <c r="H41" s="102"/>
    </row>
    <row r="42" spans="1:8" ht="26.25" thickBot="1">
      <c r="A42" s="104" t="s">
        <v>76</v>
      </c>
      <c r="B42" s="100">
        <f>B39+B33+B27+B41</f>
        <v>82842.51765071428</v>
      </c>
      <c r="C42" s="100"/>
      <c r="D42" s="101"/>
      <c r="E42" s="337">
        <f>E27+E33+E40+E41</f>
        <v>-302121</v>
      </c>
      <c r="F42" s="316">
        <f>F27+F33+F40+F41</f>
        <v>0</v>
      </c>
      <c r="G42" s="350">
        <f>G27+G33+G40+G41</f>
        <v>149275</v>
      </c>
      <c r="H42" s="102"/>
    </row>
    <row r="43" spans="1:7" ht="26.25" thickBot="1">
      <c r="A43" s="104" t="s">
        <v>49</v>
      </c>
      <c r="B43" s="100">
        <v>819566</v>
      </c>
      <c r="C43" s="100"/>
      <c r="D43" s="101"/>
      <c r="E43" s="337">
        <v>672103</v>
      </c>
      <c r="F43" s="331"/>
      <c r="G43" s="353">
        <v>215178</v>
      </c>
    </row>
    <row r="44" spans="1:7" ht="26.25" thickBot="1">
      <c r="A44" s="45" t="s">
        <v>50</v>
      </c>
      <c r="B44" s="46">
        <f>B42+B43</f>
        <v>902408.5176507143</v>
      </c>
      <c r="C44" s="46"/>
      <c r="D44" s="65"/>
      <c r="E44" s="346">
        <f>E43+E42</f>
        <v>369982</v>
      </c>
      <c r="F44" s="332"/>
      <c r="G44" s="353">
        <f>G42+G43</f>
        <v>364453</v>
      </c>
    </row>
    <row r="45" spans="4:7" ht="12.75">
      <c r="D45" s="61"/>
      <c r="E45" s="347">
        <f>E44-форма1!C18</f>
        <v>0</v>
      </c>
      <c r="G45" s="333"/>
    </row>
    <row r="46" spans="1:7" ht="38.25" customHeight="1">
      <c r="A46" s="94" t="s">
        <v>86</v>
      </c>
      <c r="D46" s="61"/>
      <c r="E46" s="347"/>
      <c r="G46" s="333"/>
    </row>
    <row r="47" spans="1:7" ht="12.75">
      <c r="A47" s="94"/>
      <c r="D47" s="61"/>
      <c r="E47" s="347"/>
      <c r="G47" s="333"/>
    </row>
    <row r="48" spans="1:7" ht="9.75" customHeight="1">
      <c r="A48" s="3"/>
      <c r="B48" s="49"/>
      <c r="C48" s="49"/>
      <c r="D48" s="49"/>
      <c r="E48" s="348"/>
      <c r="F48" s="50"/>
      <c r="G48" s="333"/>
    </row>
    <row r="49" spans="1:7" ht="20.25" customHeight="1">
      <c r="A49" s="94" t="s">
        <v>104</v>
      </c>
      <c r="B49" s="49"/>
      <c r="C49" s="49"/>
      <c r="D49" s="49"/>
      <c r="E49" s="348"/>
      <c r="F49" s="50"/>
      <c r="G49" s="333"/>
    </row>
    <row r="50" spans="1:7" ht="12.75">
      <c r="A50" s="48" t="s">
        <v>57</v>
      </c>
      <c r="B50" s="49"/>
      <c r="C50" s="49"/>
      <c r="D50" s="49"/>
      <c r="E50" s="348"/>
      <c r="F50" s="50"/>
      <c r="G50" s="333"/>
    </row>
    <row r="51" spans="4:7" ht="12.75">
      <c r="D51" s="61"/>
      <c r="E51" s="347"/>
      <c r="G51" s="333"/>
    </row>
    <row r="52" spans="4:7" ht="12.75">
      <c r="D52" s="61"/>
      <c r="E52" s="347"/>
      <c r="G52" s="333"/>
    </row>
    <row r="53" spans="4:7" ht="12.75">
      <c r="D53" s="61"/>
      <c r="E53" s="347"/>
      <c r="G53" s="333"/>
    </row>
    <row r="54" spans="4:7" ht="12.75">
      <c r="D54" s="61"/>
      <c r="E54" s="347"/>
      <c r="G54" s="333"/>
    </row>
    <row r="55" spans="4:7" ht="12.75">
      <c r="D55" s="61"/>
      <c r="E55" s="347"/>
      <c r="G55" s="333"/>
    </row>
    <row r="56" spans="4:7" ht="12.75">
      <c r="D56" s="61"/>
      <c r="E56" s="347"/>
      <c r="G56" s="333"/>
    </row>
    <row r="57" spans="4:7" ht="12.75">
      <c r="D57" s="61"/>
      <c r="E57" s="347"/>
      <c r="G57" s="333"/>
    </row>
    <row r="58" spans="4:7" ht="12.75">
      <c r="D58" s="61"/>
      <c r="E58" s="347"/>
      <c r="G58" s="333"/>
    </row>
    <row r="59" spans="4:7" ht="12.75">
      <c r="D59" s="61"/>
      <c r="E59" s="347"/>
      <c r="F59" s="34"/>
      <c r="G59" s="333"/>
    </row>
    <row r="60" spans="4:7" ht="12.75">
      <c r="D60" s="61"/>
      <c r="E60" s="347"/>
      <c r="F60" s="34"/>
      <c r="G60" s="333"/>
    </row>
    <row r="61" spans="4:7" ht="12.75">
      <c r="D61" s="61"/>
      <c r="E61" s="347"/>
      <c r="F61" s="34"/>
      <c r="G61" s="333"/>
    </row>
    <row r="62" spans="4:7" ht="12.75">
      <c r="D62" s="61"/>
      <c r="E62" s="347"/>
      <c r="F62" s="34"/>
      <c r="G62" s="333"/>
    </row>
    <row r="63" spans="4:7" ht="12.75">
      <c r="D63" s="61"/>
      <c r="E63" s="347"/>
      <c r="F63" s="34"/>
      <c r="G63" s="333"/>
    </row>
    <row r="64" spans="4:7" ht="12.75">
      <c r="D64" s="61"/>
      <c r="E64" s="347"/>
      <c r="F64" s="34"/>
      <c r="G64" s="333"/>
    </row>
    <row r="65" spans="4:7" ht="12.75">
      <c r="D65" s="61"/>
      <c r="E65" s="347"/>
      <c r="F65" s="34"/>
      <c r="G65" s="333"/>
    </row>
    <row r="66" spans="4:7" ht="12.75">
      <c r="D66" s="61"/>
      <c r="E66" s="347"/>
      <c r="F66" s="34"/>
      <c r="G66" s="333"/>
    </row>
    <row r="67" spans="4:7" ht="12.75">
      <c r="D67" s="61"/>
      <c r="E67" s="347"/>
      <c r="F67" s="34"/>
      <c r="G67" s="333"/>
    </row>
    <row r="68" spans="4:7" ht="12.75">
      <c r="D68" s="61"/>
      <c r="E68" s="347"/>
      <c r="F68" s="34"/>
      <c r="G68" s="333"/>
    </row>
    <row r="69" spans="4:7" ht="12.75">
      <c r="D69" s="61"/>
      <c r="E69" s="347"/>
      <c r="F69" s="34"/>
      <c r="G69" s="333"/>
    </row>
    <row r="70" spans="4:7" ht="12.75">
      <c r="D70" s="61"/>
      <c r="E70" s="347"/>
      <c r="F70" s="34"/>
      <c r="G70" s="333"/>
    </row>
    <row r="71" spans="4:7" ht="12.75">
      <c r="D71" s="61"/>
      <c r="E71" s="347"/>
      <c r="F71" s="34"/>
      <c r="G71" s="333"/>
    </row>
    <row r="72" spans="4:7" ht="12.75">
      <c r="D72" s="61"/>
      <c r="E72" s="347"/>
      <c r="F72" s="34"/>
      <c r="G72" s="333"/>
    </row>
    <row r="73" spans="4:7" ht="12.75">
      <c r="D73" s="61"/>
      <c r="E73" s="347"/>
      <c r="F73" s="34"/>
      <c r="G73" s="333"/>
    </row>
    <row r="74" spans="4:7" ht="12.75">
      <c r="D74" s="61"/>
      <c r="E74" s="347"/>
      <c r="F74" s="34"/>
      <c r="G74" s="333"/>
    </row>
    <row r="75" spans="4:7" ht="12.75">
      <c r="D75" s="61"/>
      <c r="E75" s="347"/>
      <c r="F75" s="34"/>
      <c r="G75" s="333"/>
    </row>
    <row r="76" spans="4:7" ht="12.75">
      <c r="D76" s="61"/>
      <c r="E76" s="347"/>
      <c r="F76" s="34"/>
      <c r="G76" s="333"/>
    </row>
    <row r="77" spans="4:7" ht="12.75">
      <c r="D77" s="61"/>
      <c r="E77" s="347"/>
      <c r="F77" s="34"/>
      <c r="G77" s="333"/>
    </row>
    <row r="78" spans="4:7" ht="12.75">
      <c r="D78" s="61"/>
      <c r="E78" s="347"/>
      <c r="F78" s="34"/>
      <c r="G78" s="333"/>
    </row>
    <row r="79" spans="4:7" ht="12.75">
      <c r="D79" s="61"/>
      <c r="E79" s="347"/>
      <c r="F79" s="34"/>
      <c r="G79" s="333"/>
    </row>
    <row r="80" spans="4:7" ht="12.75">
      <c r="D80" s="61"/>
      <c r="E80" s="347"/>
      <c r="F80" s="34"/>
      <c r="G80" s="333"/>
    </row>
    <row r="81" spans="4:7" ht="12.75">
      <c r="D81" s="61"/>
      <c r="E81" s="347"/>
      <c r="F81" s="34"/>
      <c r="G81" s="333"/>
    </row>
    <row r="82" spans="4:7" ht="12.75">
      <c r="D82" s="61"/>
      <c r="E82" s="347"/>
      <c r="F82" s="34"/>
      <c r="G82" s="333"/>
    </row>
    <row r="83" spans="4:7" ht="12.75">
      <c r="D83" s="61"/>
      <c r="E83" s="347"/>
      <c r="F83" s="34"/>
      <c r="G83" s="333"/>
    </row>
    <row r="84" spans="4:7" ht="12.75">
      <c r="D84" s="61"/>
      <c r="E84" s="347"/>
      <c r="F84" s="34"/>
      <c r="G84" s="333"/>
    </row>
    <row r="85" spans="4:7" ht="12.75">
      <c r="D85" s="61"/>
      <c r="E85" s="347"/>
      <c r="F85" s="34"/>
      <c r="G85" s="333"/>
    </row>
    <row r="86" spans="4:7" ht="12.75">
      <c r="D86" s="61"/>
      <c r="E86" s="347"/>
      <c r="F86" s="34"/>
      <c r="G86" s="333"/>
    </row>
    <row r="87" spans="4:7" ht="12.75">
      <c r="D87" s="61"/>
      <c r="E87" s="347"/>
      <c r="F87" s="34"/>
      <c r="G87" s="333"/>
    </row>
    <row r="88" spans="4:7" ht="12.75">
      <c r="D88" s="61"/>
      <c r="E88" s="347"/>
      <c r="F88" s="34"/>
      <c r="G88" s="333"/>
    </row>
    <row r="89" spans="4:7" ht="12.75">
      <c r="D89" s="61"/>
      <c r="E89" s="347"/>
      <c r="F89" s="34"/>
      <c r="G89" s="333"/>
    </row>
    <row r="90" spans="5:7" ht="12.75">
      <c r="E90" s="347"/>
      <c r="F90" s="34"/>
      <c r="G90" s="333"/>
    </row>
    <row r="91" spans="5:7" ht="12.75">
      <c r="E91" s="347"/>
      <c r="F91" s="34"/>
      <c r="G91" s="333"/>
    </row>
    <row r="92" spans="5:7" ht="12.75">
      <c r="E92" s="347"/>
      <c r="F92" s="34"/>
      <c r="G92" s="333"/>
    </row>
    <row r="93" spans="5:7" ht="12.75">
      <c r="E93" s="347"/>
      <c r="F93" s="34"/>
      <c r="G93" s="333"/>
    </row>
    <row r="94" spans="5:7" ht="12.75">
      <c r="E94" s="347"/>
      <c r="F94" s="34"/>
      <c r="G94" s="333"/>
    </row>
    <row r="95" spans="5:7" ht="12.75">
      <c r="E95" s="347"/>
      <c r="F95" s="34"/>
      <c r="G95" s="333"/>
    </row>
    <row r="96" spans="5:7" ht="12.75">
      <c r="E96" s="347"/>
      <c r="F96" s="34"/>
      <c r="G96" s="333"/>
    </row>
    <row r="97" spans="5:7" ht="12.75">
      <c r="E97" s="347"/>
      <c r="F97" s="34"/>
      <c r="G97" s="47"/>
    </row>
    <row r="98" spans="5:7" ht="12.75">
      <c r="E98" s="347"/>
      <c r="F98" s="34"/>
      <c r="G98" s="47"/>
    </row>
    <row r="99" spans="5:7" ht="12.75">
      <c r="E99" s="347"/>
      <c r="F99" s="34"/>
      <c r="G99" s="47"/>
    </row>
    <row r="100" spans="5:7" ht="12.75">
      <c r="E100" s="347"/>
      <c r="F100" s="34"/>
      <c r="G100" s="47"/>
    </row>
    <row r="101" spans="5:7" ht="12.75">
      <c r="E101" s="47"/>
      <c r="F101" s="34"/>
      <c r="G101" s="47"/>
    </row>
    <row r="102" spans="5:7" ht="12.75">
      <c r="E102" s="47"/>
      <c r="F102" s="34"/>
      <c r="G102" s="47"/>
    </row>
    <row r="103" spans="5:7" ht="12.75">
      <c r="E103" s="47"/>
      <c r="F103" s="34"/>
      <c r="G103" s="47"/>
    </row>
    <row r="104" spans="5:7" ht="12.75">
      <c r="E104" s="47"/>
      <c r="F104" s="34"/>
      <c r="G104" s="47"/>
    </row>
    <row r="105" spans="5:7" ht="12.75">
      <c r="E105" s="47"/>
      <c r="F105" s="34"/>
      <c r="G105" s="47"/>
    </row>
    <row r="106" spans="5:7" ht="12.75">
      <c r="E106" s="47"/>
      <c r="F106" s="34"/>
      <c r="G106" s="47"/>
    </row>
    <row r="107" spans="5:7" ht="12.75">
      <c r="E107" s="47"/>
      <c r="F107" s="34"/>
      <c r="G107" s="47"/>
    </row>
    <row r="108" spans="5:7" ht="12.75">
      <c r="E108" s="47"/>
      <c r="F108" s="34"/>
      <c r="G108" s="47"/>
    </row>
    <row r="109" spans="5:7" ht="12.75">
      <c r="E109" s="47"/>
      <c r="F109" s="34"/>
      <c r="G109" s="47"/>
    </row>
    <row r="110" spans="5:7" ht="12.75">
      <c r="E110" s="47"/>
      <c r="F110" s="34"/>
      <c r="G110" s="47"/>
    </row>
    <row r="111" spans="5:7" ht="12.75">
      <c r="E111" s="47"/>
      <c r="F111" s="34"/>
      <c r="G111" s="47"/>
    </row>
    <row r="112" spans="5:7" ht="12.75">
      <c r="E112" s="47"/>
      <c r="F112" s="34"/>
      <c r="G112" s="47"/>
    </row>
    <row r="113" spans="5:7" ht="12.75">
      <c r="E113" s="47"/>
      <c r="F113" s="34"/>
      <c r="G113" s="47"/>
    </row>
    <row r="114" spans="5:7" ht="12.75">
      <c r="E114" s="47"/>
      <c r="F114" s="34"/>
      <c r="G114" s="47"/>
    </row>
    <row r="115" spans="5:7" ht="12.75">
      <c r="E115" s="47"/>
      <c r="F115" s="34"/>
      <c r="G115" s="47"/>
    </row>
    <row r="116" spans="5:7" ht="12.75">
      <c r="E116" s="47"/>
      <c r="F116" s="34"/>
      <c r="G116" s="47"/>
    </row>
    <row r="117" spans="5:7" ht="12.75">
      <c r="E117" s="47"/>
      <c r="F117" s="34"/>
      <c r="G117" s="47"/>
    </row>
    <row r="118" spans="5:7" ht="12.75">
      <c r="E118" s="47"/>
      <c r="F118" s="34"/>
      <c r="G118" s="4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1.75390625" style="10" customWidth="1"/>
    <col min="2" max="2" width="9.625" style="10" hidden="1" customWidth="1"/>
    <col min="3" max="3" width="15.625" style="10" customWidth="1"/>
    <col min="4" max="4" width="17.875" style="10" customWidth="1"/>
    <col min="5" max="5" width="11.75390625" style="10" customWidth="1"/>
    <col min="6" max="6" width="12.625" style="10" customWidth="1"/>
    <col min="7" max="7" width="13.625" style="10" customWidth="1"/>
    <col min="8" max="8" width="11.625" style="10" customWidth="1"/>
    <col min="9" max="9" width="7.625" style="10" customWidth="1"/>
    <col min="10" max="10" width="15.625" style="10" customWidth="1"/>
    <col min="11" max="11" width="12.625" style="10" hidden="1" customWidth="1"/>
    <col min="12" max="12" width="13.125" style="10" customWidth="1"/>
    <col min="13" max="13" width="11.75390625" style="10" customWidth="1"/>
    <col min="14" max="16384" width="9.125" style="10" customWidth="1"/>
  </cols>
  <sheetData>
    <row r="1" spans="1:5" ht="18.75">
      <c r="A1" s="71" t="s">
        <v>54</v>
      </c>
      <c r="B1" s="11"/>
      <c r="C1" s="11"/>
      <c r="D1" s="11"/>
      <c r="E1" s="11"/>
    </row>
    <row r="2" spans="1:10" ht="19.5" customHeight="1" thickBot="1">
      <c r="A2" s="217" t="s">
        <v>144</v>
      </c>
      <c r="B2" s="217"/>
      <c r="C2" s="217"/>
      <c r="D2" s="217"/>
      <c r="E2" s="250"/>
      <c r="F2" s="218"/>
      <c r="G2" s="218"/>
      <c r="H2" s="218"/>
      <c r="I2" s="218"/>
      <c r="J2" s="218"/>
    </row>
    <row r="3" spans="1:10" ht="12.75" customHeight="1">
      <c r="A3" s="272"/>
      <c r="B3" s="149"/>
      <c r="C3" s="360" t="s">
        <v>5</v>
      </c>
      <c r="D3" s="362" t="s">
        <v>6</v>
      </c>
      <c r="E3" s="188"/>
      <c r="F3" s="277"/>
      <c r="G3" s="150" t="s">
        <v>57</v>
      </c>
      <c r="H3" s="278"/>
      <c r="I3" s="281"/>
      <c r="J3" s="282" t="s">
        <v>57</v>
      </c>
    </row>
    <row r="4" spans="1:10" ht="12.75" customHeight="1">
      <c r="A4" s="273"/>
      <c r="B4" s="151"/>
      <c r="C4" s="361"/>
      <c r="D4" s="363"/>
      <c r="E4" s="242" t="s">
        <v>105</v>
      </c>
      <c r="F4" s="279" t="s">
        <v>7</v>
      </c>
      <c r="G4" s="152" t="s">
        <v>109</v>
      </c>
      <c r="H4" s="280" t="s">
        <v>72</v>
      </c>
      <c r="I4" s="364" t="s">
        <v>107</v>
      </c>
      <c r="J4" s="283" t="s">
        <v>21</v>
      </c>
    </row>
    <row r="5" spans="1:10" ht="12.75" customHeight="1">
      <c r="A5" s="274" t="s">
        <v>0</v>
      </c>
      <c r="B5" s="151"/>
      <c r="C5" s="361"/>
      <c r="D5" s="363"/>
      <c r="E5" s="242" t="s">
        <v>106</v>
      </c>
      <c r="F5" s="279" t="s">
        <v>87</v>
      </c>
      <c r="G5" s="152" t="s">
        <v>110</v>
      </c>
      <c r="H5" s="280"/>
      <c r="I5" s="364"/>
      <c r="J5" s="283" t="s">
        <v>22</v>
      </c>
    </row>
    <row r="6" spans="1:10" ht="12.75" customHeight="1" thickBot="1">
      <c r="A6" s="275"/>
      <c r="B6" s="187"/>
      <c r="C6" s="361"/>
      <c r="D6" s="363"/>
      <c r="E6" s="276" t="s">
        <v>22</v>
      </c>
      <c r="F6" s="279"/>
      <c r="G6" s="251"/>
      <c r="H6" s="280"/>
      <c r="I6" s="271" t="s">
        <v>108</v>
      </c>
      <c r="J6" s="275"/>
    </row>
    <row r="7" spans="1:10" ht="12.75" customHeight="1" thickBot="1">
      <c r="A7" s="165" t="s">
        <v>147</v>
      </c>
      <c r="B7" s="186"/>
      <c r="C7" s="249">
        <v>10175757</v>
      </c>
      <c r="D7" s="166">
        <v>3906278</v>
      </c>
      <c r="E7" s="197">
        <v>494569</v>
      </c>
      <c r="F7" s="249">
        <v>-24454</v>
      </c>
      <c r="G7" s="167">
        <v>10452122</v>
      </c>
      <c r="H7" s="197">
        <f>SUM(C7:G7)</f>
        <v>25004272</v>
      </c>
      <c r="I7" s="167"/>
      <c r="J7" s="168">
        <f>H7</f>
        <v>25004272</v>
      </c>
    </row>
    <row r="8" spans="1:10" ht="21" customHeight="1" thickBot="1">
      <c r="A8" s="292" t="s">
        <v>123</v>
      </c>
      <c r="B8" s="306"/>
      <c r="C8" s="167">
        <v>10175757</v>
      </c>
      <c r="D8" s="166">
        <v>3906278</v>
      </c>
      <c r="E8" s="294">
        <v>0</v>
      </c>
      <c r="F8" s="293">
        <v>-24453</v>
      </c>
      <c r="G8" s="167">
        <v>10325613</v>
      </c>
      <c r="H8" s="197">
        <f>SUM(C8:G8)</f>
        <v>24383195</v>
      </c>
      <c r="I8" s="167"/>
      <c r="J8" s="168">
        <f>H8</f>
        <v>24383195</v>
      </c>
    </row>
    <row r="9" spans="1:10" ht="12.75" customHeight="1">
      <c r="A9" s="243" t="s">
        <v>112</v>
      </c>
      <c r="B9" s="244"/>
      <c r="C9" s="252">
        <v>0</v>
      </c>
      <c r="D9" s="265">
        <v>0</v>
      </c>
      <c r="E9" s="245"/>
      <c r="F9" s="246">
        <v>0</v>
      </c>
      <c r="G9" s="247">
        <v>5503495</v>
      </c>
      <c r="H9" s="198">
        <f>G9</f>
        <v>5503495</v>
      </c>
      <c r="I9" s="248">
        <v>0</v>
      </c>
      <c r="J9" s="219">
        <f>H9+I9</f>
        <v>5503495</v>
      </c>
    </row>
    <row r="10" spans="1:10" ht="12.75" customHeight="1">
      <c r="A10" s="158" t="s">
        <v>73</v>
      </c>
      <c r="B10" s="182"/>
      <c r="C10" s="253">
        <v>0</v>
      </c>
      <c r="D10" s="266">
        <v>0</v>
      </c>
      <c r="E10" s="192"/>
      <c r="F10" s="225">
        <v>0</v>
      </c>
      <c r="G10" s="228">
        <v>0</v>
      </c>
      <c r="H10" s="215">
        <f>SUM(C10:G10)</f>
        <v>0</v>
      </c>
      <c r="I10" s="159">
        <v>0</v>
      </c>
      <c r="J10" s="157">
        <f aca="true" t="shared" si="0" ref="J10:J16">H10+I10</f>
        <v>0</v>
      </c>
    </row>
    <row r="11" spans="1:10" ht="12.75" customHeight="1">
      <c r="A11" s="160" t="s">
        <v>71</v>
      </c>
      <c r="B11" s="183"/>
      <c r="C11" s="254">
        <v>0</v>
      </c>
      <c r="D11" s="267">
        <v>0</v>
      </c>
      <c r="E11" s="193"/>
      <c r="F11" s="226">
        <v>0</v>
      </c>
      <c r="G11" s="153">
        <f>G9</f>
        <v>5503495</v>
      </c>
      <c r="H11" s="215">
        <f>SUM(C11:G11)</f>
        <v>5503495</v>
      </c>
      <c r="I11" s="161">
        <v>0</v>
      </c>
      <c r="J11" s="157">
        <f t="shared" si="0"/>
        <v>5503495</v>
      </c>
    </row>
    <row r="12" spans="1:10" ht="24" customHeight="1">
      <c r="A12" s="201" t="s">
        <v>35</v>
      </c>
      <c r="B12" s="184"/>
      <c r="C12" s="255">
        <v>0</v>
      </c>
      <c r="D12" s="267">
        <v>0</v>
      </c>
      <c r="E12" s="193"/>
      <c r="F12" s="226"/>
      <c r="G12" s="229">
        <v>0</v>
      </c>
      <c r="H12" s="215">
        <f>SUM(C12:G12)</f>
        <v>0</v>
      </c>
      <c r="I12" s="161">
        <v>0</v>
      </c>
      <c r="J12" s="212">
        <f t="shared" si="0"/>
        <v>0</v>
      </c>
    </row>
    <row r="13" spans="1:10" ht="12.75" customHeight="1">
      <c r="A13" s="154" t="s">
        <v>23</v>
      </c>
      <c r="B13" s="232"/>
      <c r="C13" s="256">
        <v>0</v>
      </c>
      <c r="D13" s="268">
        <v>0</v>
      </c>
      <c r="E13" s="264"/>
      <c r="F13" s="284" t="s">
        <v>57</v>
      </c>
      <c r="G13" s="227">
        <v>0</v>
      </c>
      <c r="H13" s="288">
        <v>0</v>
      </c>
      <c r="I13" s="156">
        <v>0</v>
      </c>
      <c r="J13" s="157">
        <f t="shared" si="0"/>
        <v>0</v>
      </c>
    </row>
    <row r="14" spans="1:10" ht="12.75" customHeight="1">
      <c r="A14" s="154" t="s">
        <v>74</v>
      </c>
      <c r="B14" s="232"/>
      <c r="C14" s="257">
        <v>0</v>
      </c>
      <c r="D14" s="268">
        <v>0</v>
      </c>
      <c r="E14" s="264"/>
      <c r="F14" s="257"/>
      <c r="G14" s="227"/>
      <c r="H14" s="289">
        <f>SUM(C14:G14)</f>
        <v>0</v>
      </c>
      <c r="I14" s="156"/>
      <c r="J14" s="157">
        <v>0</v>
      </c>
    </row>
    <row r="15" spans="1:10" ht="12.75" customHeight="1">
      <c r="A15" s="158" t="s">
        <v>51</v>
      </c>
      <c r="B15" s="182"/>
      <c r="C15" s="253">
        <v>0</v>
      </c>
      <c r="D15" s="266">
        <v>0</v>
      </c>
      <c r="E15" s="192"/>
      <c r="F15" s="225">
        <v>0</v>
      </c>
      <c r="G15" s="230"/>
      <c r="H15" s="198"/>
      <c r="I15" s="159"/>
      <c r="J15" s="219">
        <f t="shared" si="0"/>
        <v>0</v>
      </c>
    </row>
    <row r="16" spans="1:10" ht="47.25" customHeight="1" thickBot="1">
      <c r="A16" s="307" t="s">
        <v>113</v>
      </c>
      <c r="B16" s="233"/>
      <c r="C16" s="258">
        <v>0</v>
      </c>
      <c r="D16" s="269">
        <v>0</v>
      </c>
      <c r="E16" s="234">
        <v>0</v>
      </c>
      <c r="F16" s="235"/>
      <c r="G16" s="231"/>
      <c r="H16" s="290">
        <f>SUM(C16:G16)</f>
        <v>0</v>
      </c>
      <c r="I16" s="236">
        <v>0</v>
      </c>
      <c r="J16" s="237">
        <f t="shared" si="0"/>
        <v>0</v>
      </c>
    </row>
    <row r="17" spans="1:12" ht="13.5" thickBot="1">
      <c r="A17" s="213" t="s">
        <v>171</v>
      </c>
      <c r="B17" s="186"/>
      <c r="C17" s="249">
        <f>C7+C14</f>
        <v>10175757</v>
      </c>
      <c r="D17" s="166">
        <f>D7</f>
        <v>3906278</v>
      </c>
      <c r="E17" s="197">
        <v>0</v>
      </c>
      <c r="F17" s="249">
        <f>F8</f>
        <v>-24453</v>
      </c>
      <c r="G17" s="167">
        <f>G8+G11</f>
        <v>15829108</v>
      </c>
      <c r="H17" s="291">
        <f>H8+H11</f>
        <v>29886690</v>
      </c>
      <c r="I17" s="167"/>
      <c r="J17" s="214">
        <f>J8+J11</f>
        <v>29886690</v>
      </c>
      <c r="L17" s="148"/>
    </row>
    <row r="18" spans="1:10" ht="13.5" customHeight="1" thickBot="1">
      <c r="A18" s="202"/>
      <c r="B18" s="203"/>
      <c r="C18" s="259"/>
      <c r="D18" s="189"/>
      <c r="E18" s="204"/>
      <c r="F18" s="285"/>
      <c r="G18" s="200"/>
      <c r="H18" s="205"/>
      <c r="I18" s="200"/>
      <c r="J18" s="206"/>
    </row>
    <row r="19" spans="1:10" s="11" customFormat="1" ht="19.5" customHeight="1" thickBot="1">
      <c r="A19" s="295" t="s">
        <v>148</v>
      </c>
      <c r="B19" s="149"/>
      <c r="C19" s="296">
        <v>10175757</v>
      </c>
      <c r="D19" s="297">
        <v>3906278</v>
      </c>
      <c r="E19" s="298">
        <v>0</v>
      </c>
      <c r="F19" s="299">
        <v>-24454</v>
      </c>
      <c r="G19" s="114">
        <v>23525308</v>
      </c>
      <c r="H19" s="300">
        <f>C19+F19+G19+D19+E19</f>
        <v>37582889</v>
      </c>
      <c r="I19" s="297"/>
      <c r="J19" s="301">
        <f>H19</f>
        <v>37582889</v>
      </c>
    </row>
    <row r="20" spans="1:10" s="11" customFormat="1" ht="19.5" customHeight="1" thickBot="1">
      <c r="A20" s="292" t="s">
        <v>149</v>
      </c>
      <c r="B20" s="302"/>
      <c r="C20" s="260">
        <v>10175757</v>
      </c>
      <c r="D20" s="167">
        <v>3906278</v>
      </c>
      <c r="E20" s="303">
        <v>0</v>
      </c>
      <c r="F20" s="303">
        <v>-24454</v>
      </c>
      <c r="G20" s="304">
        <v>23525308</v>
      </c>
      <c r="H20" s="304">
        <f>C20+D20+E20+F20+G20</f>
        <v>37582889</v>
      </c>
      <c r="I20" s="303"/>
      <c r="J20" s="305">
        <f>H20</f>
        <v>37582889</v>
      </c>
    </row>
    <row r="21" spans="1:10" s="11" customFormat="1" ht="12.75">
      <c r="A21" s="169" t="s">
        <v>112</v>
      </c>
      <c r="B21" s="187"/>
      <c r="C21" s="261">
        <v>0</v>
      </c>
      <c r="D21" s="190">
        <v>0</v>
      </c>
      <c r="E21" s="196"/>
      <c r="F21" s="286">
        <v>0</v>
      </c>
      <c r="G21" s="170">
        <v>8374756</v>
      </c>
      <c r="H21" s="198">
        <f>SUM(C21:G21)</f>
        <v>8374756</v>
      </c>
      <c r="I21" s="170">
        <v>0</v>
      </c>
      <c r="J21" s="171">
        <f>H21+I21</f>
        <v>8374756</v>
      </c>
    </row>
    <row r="22" spans="1:10" s="11" customFormat="1" ht="12.75">
      <c r="A22" s="163" t="s">
        <v>73</v>
      </c>
      <c r="B22" s="185"/>
      <c r="C22" s="262">
        <v>0</v>
      </c>
      <c r="D22" s="191">
        <v>0</v>
      </c>
      <c r="E22" s="194"/>
      <c r="F22" s="287">
        <v>0</v>
      </c>
      <c r="G22" s="164">
        <v>0</v>
      </c>
      <c r="H22" s="215">
        <v>0</v>
      </c>
      <c r="I22" s="164">
        <v>0</v>
      </c>
      <c r="J22" s="172">
        <f>H22+I22</f>
        <v>0</v>
      </c>
    </row>
    <row r="23" spans="1:12" s="11" customFormat="1" ht="12.75">
      <c r="A23" s="160" t="s">
        <v>71</v>
      </c>
      <c r="B23" s="183"/>
      <c r="C23" s="226">
        <v>0</v>
      </c>
      <c r="D23" s="161">
        <v>0</v>
      </c>
      <c r="E23" s="173"/>
      <c r="F23" s="226">
        <v>0</v>
      </c>
      <c r="G23" s="161">
        <f>G21</f>
        <v>8374756</v>
      </c>
      <c r="H23" s="215">
        <f>SUM(C23:G23)</f>
        <v>8374756</v>
      </c>
      <c r="I23" s="161">
        <v>0</v>
      </c>
      <c r="J23" s="172">
        <f>H23+I23</f>
        <v>8374756</v>
      </c>
      <c r="L23" s="12">
        <f>J23-форма2!C23</f>
        <v>0</v>
      </c>
    </row>
    <row r="24" spans="1:10" s="11" customFormat="1" ht="12.75">
      <c r="A24" s="163" t="s">
        <v>23</v>
      </c>
      <c r="B24" s="185"/>
      <c r="C24" s="262">
        <v>0</v>
      </c>
      <c r="D24" s="191">
        <v>0</v>
      </c>
      <c r="E24" s="194"/>
      <c r="F24" s="287">
        <v>0</v>
      </c>
      <c r="G24" s="164">
        <v>0</v>
      </c>
      <c r="H24" s="199">
        <v>0</v>
      </c>
      <c r="I24" s="164">
        <v>0</v>
      </c>
      <c r="J24" s="172">
        <f>H24</f>
        <v>0</v>
      </c>
    </row>
    <row r="25" spans="1:10" s="11" customFormat="1" ht="13.5" thickBot="1">
      <c r="A25" s="162" t="s">
        <v>74</v>
      </c>
      <c r="B25" s="184"/>
      <c r="C25" s="263"/>
      <c r="D25" s="270">
        <v>0</v>
      </c>
      <c r="E25" s="211"/>
      <c r="F25" s="263">
        <v>0</v>
      </c>
      <c r="G25" s="155">
        <v>0</v>
      </c>
      <c r="H25" s="215">
        <f>C25</f>
        <v>0</v>
      </c>
      <c r="I25" s="155"/>
      <c r="J25" s="216">
        <f>H25+I25</f>
        <v>0</v>
      </c>
    </row>
    <row r="26" spans="1:12" s="11" customFormat="1" ht="19.5" customHeight="1" thickBot="1">
      <c r="A26" s="213" t="s">
        <v>167</v>
      </c>
      <c r="B26" s="186"/>
      <c r="C26" s="260">
        <v>10175757</v>
      </c>
      <c r="D26" s="167">
        <v>3906278</v>
      </c>
      <c r="E26" s="195">
        <f>E20</f>
        <v>0</v>
      </c>
      <c r="F26" s="249">
        <v>-24454</v>
      </c>
      <c r="G26" s="166">
        <f>G19+G23</f>
        <v>31900064</v>
      </c>
      <c r="H26" s="291">
        <f>H19+H23</f>
        <v>45957645</v>
      </c>
      <c r="I26" s="167"/>
      <c r="J26" s="168">
        <f>H26</f>
        <v>45957645</v>
      </c>
      <c r="K26" s="12" t="e">
        <f>J26-'[3]баланс'!#REF!</f>
        <v>#REF!</v>
      </c>
      <c r="L26" s="12"/>
    </row>
    <row r="27" spans="1:12" s="11" customFormat="1" ht="12.75">
      <c r="A27" s="151"/>
      <c r="B27" s="151"/>
      <c r="C27" s="179">
        <f>C26-форма1!C22</f>
        <v>0</v>
      </c>
      <c r="D27" s="180">
        <f>D26-форма1!C23</f>
        <v>0</v>
      </c>
      <c r="E27" s="180"/>
      <c r="F27" s="180">
        <f>F26-форма1!C25</f>
        <v>0</v>
      </c>
      <c r="G27" s="179">
        <f>G26-форма1!C27</f>
        <v>0</v>
      </c>
      <c r="H27" s="181"/>
      <c r="I27" s="180"/>
      <c r="J27" s="181">
        <f>J26-форма1!C28</f>
        <v>0</v>
      </c>
      <c r="K27" s="12"/>
      <c r="L27" s="12"/>
    </row>
    <row r="28" spans="1:10" ht="14.25">
      <c r="A28" s="13"/>
      <c r="B28" s="13"/>
      <c r="C28" s="13"/>
      <c r="D28" s="14"/>
      <c r="E28" s="14"/>
      <c r="F28" s="14"/>
      <c r="G28" s="14"/>
      <c r="H28" s="14"/>
      <c r="I28" s="14"/>
      <c r="J28" s="14"/>
    </row>
    <row r="29" spans="1:10" ht="18">
      <c r="A29" s="95" t="s">
        <v>85</v>
      </c>
      <c r="B29" s="13"/>
      <c r="C29" s="13"/>
      <c r="D29" s="14"/>
      <c r="E29" s="14"/>
      <c r="F29" s="14"/>
      <c r="G29" s="14"/>
      <c r="H29" s="14"/>
      <c r="I29" s="14"/>
      <c r="J29" s="14"/>
    </row>
    <row r="30" spans="1:10" ht="18">
      <c r="A30" s="95"/>
      <c r="B30" s="13"/>
      <c r="C30" s="13"/>
      <c r="D30" s="14"/>
      <c r="E30" s="14"/>
      <c r="F30" s="14"/>
      <c r="G30" s="14"/>
      <c r="H30" s="14"/>
      <c r="I30" s="14"/>
      <c r="J30" s="14"/>
    </row>
    <row r="31" spans="1:3" ht="18">
      <c r="A31" s="3"/>
      <c r="B31" s="15"/>
      <c r="C31" s="16"/>
    </row>
    <row r="32" spans="1:3" ht="15.75" customHeight="1">
      <c r="A32" s="95" t="s">
        <v>103</v>
      </c>
      <c r="B32" s="15"/>
      <c r="C32" s="16"/>
    </row>
    <row r="33" spans="1:3" ht="15.75">
      <c r="A33" s="15" t="s">
        <v>57</v>
      </c>
      <c r="B33" s="15"/>
      <c r="C33" s="16"/>
    </row>
    <row r="36" ht="12.75">
      <c r="A36" s="10" t="s">
        <v>57</v>
      </c>
    </row>
    <row r="37" spans="1:3" ht="12.75">
      <c r="A37" s="17"/>
      <c r="B37" s="17"/>
      <c r="C37" s="17"/>
    </row>
  </sheetData>
  <sheetProtection/>
  <mergeCells count="3">
    <mergeCell ref="C3:C6"/>
    <mergeCell ref="D3:D6"/>
    <mergeCell ref="I4:I5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2018-08-14T15:15:35Z</cp:lastPrinted>
  <dcterms:created xsi:type="dcterms:W3CDTF">2013-07-30T09:06:25Z</dcterms:created>
  <dcterms:modified xsi:type="dcterms:W3CDTF">2018-08-14T15:16:33Z</dcterms:modified>
  <cp:category/>
  <cp:version/>
  <cp:contentType/>
  <cp:contentStatus/>
</cp:coreProperties>
</file>