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19035" windowHeight="11205" tabRatio="692" activeTab="3"/>
  </bookViews>
  <sheets>
    <sheet name="ОтчетОФинансовПоложении" sheetId="1" r:id="rId1"/>
    <sheet name="ОтчетОСовокупномДоходе" sheetId="2" r:id="rId2"/>
    <sheet name="ОтчетДДС" sheetId="6" r:id="rId3"/>
    <sheet name="ОтчетОбИзмененСК" sheetId="5" r:id="rId4"/>
  </sheets>
  <definedNames>
    <definedName name="_xlnm.Print_Titles" localSheetId="2">ОтчетДДС!$9:$9</definedName>
    <definedName name="_xlnm.Print_Titles" localSheetId="3">ОтчетОбИзмененСК!$6:$6</definedName>
    <definedName name="_xlnm.Print_Titles" localSheetId="1">ОтчетОСовокупномДоходе!$7:$7</definedName>
    <definedName name="_xlnm.Print_Titles" localSheetId="0">ОтчетОФинансовПоложении!$9:$9</definedName>
    <definedName name="_xlnm.Print_Area" localSheetId="0">ОтчетОФинансовПоложении!$A$1:$F$108</definedName>
  </definedNames>
  <calcPr calcId="145621"/>
</workbook>
</file>

<file path=xl/calcChain.xml><?xml version="1.0" encoding="utf-8"?>
<calcChain xmlns="http://schemas.openxmlformats.org/spreadsheetml/2006/main">
  <c r="C61" i="6" l="1"/>
  <c r="C23" i="6"/>
  <c r="C33" i="6"/>
  <c r="C21" i="6"/>
  <c r="Q92" i="5" l="1"/>
  <c r="O92" i="5"/>
  <c r="Q43" i="5"/>
  <c r="O43" i="5"/>
  <c r="B21" i="6"/>
  <c r="E64" i="1"/>
  <c r="D64" i="1"/>
  <c r="Q96" i="5"/>
  <c r="M112" i="5"/>
  <c r="P112" i="5"/>
  <c r="E112" i="5"/>
  <c r="F112" i="5"/>
  <c r="G112" i="5"/>
  <c r="H112" i="5"/>
  <c r="I112" i="5"/>
  <c r="J112" i="5"/>
  <c r="K112" i="5"/>
  <c r="L112" i="5"/>
  <c r="D112" i="5"/>
  <c r="O95" i="5"/>
  <c r="Q95" i="5" s="1"/>
  <c r="N95" i="5"/>
  <c r="N112" i="5" s="1"/>
  <c r="O70" i="5"/>
  <c r="O18" i="5"/>
  <c r="Q18" i="5" s="1"/>
  <c r="E59" i="5"/>
  <c r="F59" i="5"/>
  <c r="G59" i="5"/>
  <c r="H59" i="5"/>
  <c r="I59" i="5"/>
  <c r="J59" i="5"/>
  <c r="K59" i="5"/>
  <c r="L59" i="5"/>
  <c r="M59" i="5"/>
  <c r="N59" i="5"/>
  <c r="P59" i="5"/>
  <c r="D59" i="5"/>
  <c r="O47" i="5"/>
  <c r="Q47" i="5" s="1"/>
  <c r="O39" i="5"/>
  <c r="Q39" i="5" s="1"/>
  <c r="O17" i="5"/>
  <c r="Q17" i="5" s="1"/>
  <c r="C64" i="6"/>
  <c r="B64" i="6"/>
  <c r="C53" i="6"/>
  <c r="B53" i="6"/>
  <c r="C50" i="6"/>
  <c r="B50" i="6"/>
  <c r="O112" i="5" l="1"/>
  <c r="Q70" i="5"/>
  <c r="Q112" i="5" s="1"/>
  <c r="O59" i="5"/>
  <c r="Q59" i="5"/>
  <c r="C58" i="6"/>
  <c r="B58" i="6"/>
  <c r="C42" i="6"/>
  <c r="B42" i="6"/>
  <c r="C37" i="6"/>
  <c r="B37" i="6"/>
  <c r="B47" i="6" s="1"/>
  <c r="C22" i="6"/>
  <c r="B22" i="6"/>
  <c r="C13" i="6"/>
  <c r="B13" i="6"/>
  <c r="E47" i="2"/>
  <c r="E49" i="2" s="1"/>
  <c r="D47" i="2"/>
  <c r="D49" i="2" s="1"/>
  <c r="E10" i="2"/>
  <c r="D10" i="2"/>
  <c r="D12" i="2" s="1"/>
  <c r="D15" i="2"/>
  <c r="D26" i="2" s="1"/>
  <c r="D28" i="2" s="1"/>
  <c r="D64" i="2" s="1"/>
  <c r="D66" i="2" s="1"/>
  <c r="D68" i="2" s="1"/>
  <c r="D30" i="1"/>
  <c r="D48" i="1"/>
  <c r="D66" i="1"/>
  <c r="D81" i="1"/>
  <c r="D99" i="1" s="1"/>
  <c r="D98" i="1"/>
  <c r="E98" i="1"/>
  <c r="E81" i="1"/>
  <c r="E66" i="1"/>
  <c r="E48" i="1"/>
  <c r="E30" i="1"/>
  <c r="C47" i="6" l="1"/>
  <c r="C34" i="6"/>
  <c r="B34" i="6"/>
  <c r="B61" i="6" s="1"/>
  <c r="B66" i="6" s="1"/>
  <c r="E12" i="2"/>
  <c r="E15" i="2" s="1"/>
  <c r="E26" i="2" s="1"/>
  <c r="E28" i="2" s="1"/>
  <c r="E64" i="2" s="1"/>
  <c r="E66" i="2" s="1"/>
  <c r="E68" i="2" s="1"/>
  <c r="E99" i="1"/>
  <c r="E100" i="1"/>
  <c r="E49" i="1"/>
  <c r="D32" i="2"/>
  <c r="D30" i="2"/>
  <c r="D49" i="1"/>
  <c r="D100" i="1"/>
  <c r="C66" i="6" l="1"/>
  <c r="E30" i="2"/>
  <c r="E32" i="2"/>
  <c r="E102" i="1"/>
  <c r="D102" i="1"/>
</calcChain>
</file>

<file path=xl/sharedStrings.xml><?xml version="1.0" encoding="utf-8"?>
<sst xmlns="http://schemas.openxmlformats.org/spreadsheetml/2006/main" count="383" uniqueCount="274">
  <si>
    <t>На начало отчетного периода</t>
  </si>
  <si>
    <t>На конец отчетного периода</t>
  </si>
  <si>
    <t>АКТИВЫ</t>
  </si>
  <si>
    <t>Долгосрочные активы</t>
  </si>
  <si>
    <t>Основные средства</t>
  </si>
  <si>
    <t xml:space="preserve">Инвестиционная недвижимость </t>
  </si>
  <si>
    <t xml:space="preserve">Разведочные и оценочные активы </t>
  </si>
  <si>
    <t xml:space="preserve">Газовые активы </t>
  </si>
  <si>
    <t xml:space="preserve">Нематериальные активы  </t>
  </si>
  <si>
    <t>Инвестиции в ассоциированные организации</t>
  </si>
  <si>
    <t xml:space="preserve">Инвестиции в совместно-контролируемые организации </t>
  </si>
  <si>
    <t xml:space="preserve">Инвестиции в дочерние организации </t>
  </si>
  <si>
    <t xml:space="preserve">Средства в кредитных учреждениях (Долгосрочные банковские вклады и займы кредитным учреждениям) </t>
  </si>
  <si>
    <t xml:space="preserve">Производные финансовые инструменты </t>
  </si>
  <si>
    <t xml:space="preserve">Финансовые активы, имеющиеся в наличии для продажи </t>
  </si>
  <si>
    <t xml:space="preserve">Финансовые активы </t>
  </si>
  <si>
    <t>Отложенные налоговые активы</t>
  </si>
  <si>
    <t>НДС к возмещению</t>
  </si>
  <si>
    <t>Авансы за долгосрочные активы</t>
  </si>
  <si>
    <t>Дебиторская задолженность</t>
  </si>
  <si>
    <t>Займы выданные</t>
  </si>
  <si>
    <t xml:space="preserve">Прочие долгосрочные активы </t>
  </si>
  <si>
    <t>Итого долгосрочные активы</t>
  </si>
  <si>
    <t>Текущие активы</t>
  </si>
  <si>
    <t xml:space="preserve">Товарно-материальные запасы </t>
  </si>
  <si>
    <t>Авансы выданные</t>
  </si>
  <si>
    <t xml:space="preserve">Предоплата за ТМЗ по агентскому соглашению </t>
  </si>
  <si>
    <t xml:space="preserve">Средства в кредитных учреждениях (Краткосрочные банковские вклады и займы кредитным учреждениям) </t>
  </si>
  <si>
    <t>Финансовые активы имеющиеся в наличии для продажи</t>
  </si>
  <si>
    <t xml:space="preserve">Предоплата по подоходному налогу </t>
  </si>
  <si>
    <t xml:space="preserve">НДС к возмещению </t>
  </si>
  <si>
    <t xml:space="preserve">Предоплата по прочим налогам </t>
  </si>
  <si>
    <t xml:space="preserve">Прочие краткосрочные активы </t>
  </si>
  <si>
    <t xml:space="preserve">Денежные средства и их эквиваленты  </t>
  </si>
  <si>
    <t xml:space="preserve">Долгосрочные активы или группы выбытия, предназначенные для продажи </t>
  </si>
  <si>
    <t>Итого текущие активы</t>
  </si>
  <si>
    <t>Итого активы</t>
  </si>
  <si>
    <t>КАПИТАЛ И ОБЯЗАТЕЛЬСТВА</t>
  </si>
  <si>
    <t>Капитал</t>
  </si>
  <si>
    <t xml:space="preserve">Уставный капитал  </t>
  </si>
  <si>
    <t xml:space="preserve">Выкупленные долевые инструменты </t>
  </si>
  <si>
    <t xml:space="preserve">Эмиссионный доход </t>
  </si>
  <si>
    <t xml:space="preserve">Дополнительно оплаченный капитал  </t>
  </si>
  <si>
    <t xml:space="preserve">Резерв переоценки инвестиций, имеющихся в наличии для продажи </t>
  </si>
  <si>
    <t xml:space="preserve">Резерв по пересчету иностранной валюты </t>
  </si>
  <si>
    <t xml:space="preserve">Резерв по переоценке основных средств  </t>
  </si>
  <si>
    <t xml:space="preserve">Резерв хеджирования </t>
  </si>
  <si>
    <t xml:space="preserve">Прочий капитал (по уставу и на покрытие рисков) </t>
  </si>
  <si>
    <t xml:space="preserve">Опционы по расчетам акциями </t>
  </si>
  <si>
    <t xml:space="preserve">Нераспределенная прибыль (непокрытый убыток) </t>
  </si>
  <si>
    <t xml:space="preserve">Относящийся к акционеру материнской компании </t>
  </si>
  <si>
    <t xml:space="preserve">Доля неконтролирующих собственников </t>
  </si>
  <si>
    <t>Итого капитал</t>
  </si>
  <si>
    <t xml:space="preserve">Долгосрочные обязательства  </t>
  </si>
  <si>
    <t xml:space="preserve">Займы полученные </t>
  </si>
  <si>
    <t xml:space="preserve">Выпущенные долговые ценные бумаги </t>
  </si>
  <si>
    <t xml:space="preserve">Обязательства по финансовой аренде </t>
  </si>
  <si>
    <t>К уплате за приобретение дочернего предприятия</t>
  </si>
  <si>
    <t>Финансовая гарантия, выпущенная</t>
  </si>
  <si>
    <t xml:space="preserve">Отложенные налоговые обязательства </t>
  </si>
  <si>
    <t xml:space="preserve">Обязательства по вознаграждениям работникам </t>
  </si>
  <si>
    <t xml:space="preserve">Резервы под обязательства и отчисления </t>
  </si>
  <si>
    <t>Кредиторская задолженность</t>
  </si>
  <si>
    <t xml:space="preserve">Средства Правительства РК и Национальных банков </t>
  </si>
  <si>
    <t xml:space="preserve">Прочие долгосрочные обязательства  </t>
  </si>
  <si>
    <t xml:space="preserve">Итого долгосрочные обязательства  </t>
  </si>
  <si>
    <t xml:space="preserve">Текущие обязательства </t>
  </si>
  <si>
    <t>Выпущенные долговые ценные бумаги</t>
  </si>
  <si>
    <t xml:space="preserve">Кредиторская задолженность  </t>
  </si>
  <si>
    <t xml:space="preserve">Авансы полученные </t>
  </si>
  <si>
    <t xml:space="preserve">Концессионные обязательства </t>
  </si>
  <si>
    <t xml:space="preserve">Обязательства по подоходному налогу </t>
  </si>
  <si>
    <t xml:space="preserve">Обязательства по прочим налогам и обязательным платежам </t>
  </si>
  <si>
    <t xml:space="preserve">Прочие краткосрочные обязательства </t>
  </si>
  <si>
    <t xml:space="preserve">Обязательства, непосредственно связанные с долгосрочными активами, удерживаемыми для продажи и группами выбытия </t>
  </si>
  <si>
    <t xml:space="preserve">Итого текущие обязательства </t>
  </si>
  <si>
    <t xml:space="preserve">Итого обязательства  </t>
  </si>
  <si>
    <t xml:space="preserve">Итого капитал и обязательства  </t>
  </si>
  <si>
    <t> </t>
  </si>
  <si>
    <t xml:space="preserve">Доход от реализации </t>
  </si>
  <si>
    <t xml:space="preserve">Государственные субсидии </t>
  </si>
  <si>
    <t xml:space="preserve">Итого выручка  (доходы) </t>
  </si>
  <si>
    <t>Себестоимость реализации</t>
  </si>
  <si>
    <t xml:space="preserve">Валовый доход  </t>
  </si>
  <si>
    <t xml:space="preserve">Общие и административные расходы  </t>
  </si>
  <si>
    <t xml:space="preserve">Расходы по транспортировке и реализации  </t>
  </si>
  <si>
    <t xml:space="preserve">Доход (убыток) от операционной деятельности  </t>
  </si>
  <si>
    <t>Финансовый доход</t>
  </si>
  <si>
    <t xml:space="preserve">Финансовые затраты  </t>
  </si>
  <si>
    <t xml:space="preserve">Доход (убыток) от курсовой разницы, нетто </t>
  </si>
  <si>
    <t xml:space="preserve">Доля в доходах (убытках) ассоциированных компаний  </t>
  </si>
  <si>
    <t xml:space="preserve">Доля в доходах (убытках) совместно-контролируемых компаний  </t>
  </si>
  <si>
    <t>Убыток от неэффективной части в инструментах хеджирования</t>
  </si>
  <si>
    <t xml:space="preserve">Доход(убыток) от выбытия дочерних организаций </t>
  </si>
  <si>
    <t>Доход от дивидендов от совместных предприятий</t>
  </si>
  <si>
    <t>Прочие прибыли</t>
  </si>
  <si>
    <t xml:space="preserve">Прочие убытки </t>
  </si>
  <si>
    <t xml:space="preserve">Прибыль/(убыток) до налогообложения </t>
  </si>
  <si>
    <t xml:space="preserve">Расходы по корпоративному подоходному налогу </t>
  </si>
  <si>
    <t xml:space="preserve">Прибыль/ (убыток) за год от продолжающейся деятельности  </t>
  </si>
  <si>
    <t xml:space="preserve">Прибыль/(убыток) за год от прекращенных операций </t>
  </si>
  <si>
    <t xml:space="preserve">Прибыль/(убыток) за год </t>
  </si>
  <si>
    <t xml:space="preserve">Относящийся к:  </t>
  </si>
  <si>
    <t xml:space="preserve">              Акционерам материнской компании  </t>
  </si>
  <si>
    <t xml:space="preserve">              Неконтролирующим акционерам </t>
  </si>
  <si>
    <t>Проверка (124 - 126 -127 = 0)</t>
  </si>
  <si>
    <t>Актуарные прибыли (убытки) по плану с установленными выплатами</t>
  </si>
  <si>
    <t>Доходы (раходы), возникающие при пересчете отчетности зарубежных предприятий</t>
  </si>
  <si>
    <t>Доходы (убытки) от переоценки основных средств</t>
  </si>
  <si>
    <t>Доходы (убытки) от переоценки финансовых активов, удерживаемых для продажи</t>
  </si>
  <si>
    <t>Доходы (убытки) по инструментам хеджирования денежных потоков</t>
  </si>
  <si>
    <t>Доходы (убытки) по инструментам хеджирования чистых инвестиций в зарубежные операции</t>
  </si>
  <si>
    <t>Реклассификация прибыли/убытка по хеджированию на прибыль/убыток отчетного периода (реализованная прибыль/убыток)</t>
  </si>
  <si>
    <t>Реклассификация на прибыль или убыток резерва по переоценке при продаже и обесценении инвестиций, имеющихся в наличии для продажи (реализованная прибыль/убыток)</t>
  </si>
  <si>
    <t>Реклассификация на прибыль или убыток резерва по пересчету иностранной валюты при выбытии иностранных дочерних предприятий</t>
  </si>
  <si>
    <t>Эффект изменения в ставке подоходного налога на отсроченный налог дочерних организаций</t>
  </si>
  <si>
    <t>Налоговый эффект компонентов совокупного дохода (убытка)</t>
  </si>
  <si>
    <t>Прочий совокупный доход</t>
  </si>
  <si>
    <t xml:space="preserve">                Неконтролирующим акционерам </t>
  </si>
  <si>
    <t>Доходы (расходы), возникающие при пересчете отчетности зарубежных предприятий</t>
  </si>
  <si>
    <t>Доход (убытки) от переоценки основных средств</t>
  </si>
  <si>
    <t>Доход (убытки) от переоценки финансовых активов, удерживаемых  для продажи</t>
  </si>
  <si>
    <t xml:space="preserve">Реклассификация прибыли/убытка по хеджированию на прибыль/убыток отчетного периода (реализованная прибыль/(убыток)) </t>
  </si>
  <si>
    <t xml:space="preserve">Реклассификация  на прибыль или убытки резерва по переоценке при продаже и обесценении инвестиций, имеющихся в наличии для продажи (реализованная прибыль/(убыток)) </t>
  </si>
  <si>
    <t xml:space="preserve">Реклассификация на прибыль или убытки резерва по пересчету иностранной валюты при выбытии иностранных дочерних предприятий </t>
  </si>
  <si>
    <t xml:space="preserve">Эффект изменения в ставке подоходного налога на отсроченный налог дочерних организаций </t>
  </si>
  <si>
    <t>Проверка (143 + 144 - 141 = 0)</t>
  </si>
  <si>
    <t xml:space="preserve">Совокупный доход (убыток) за год </t>
  </si>
  <si>
    <t>              Неконтролирующим акционерам</t>
  </si>
  <si>
    <t>Проверка (158 - 160 - 161 = 0)</t>
  </si>
  <si>
    <t xml:space="preserve">Отчет о движении денежных средств за период (прямой метод): </t>
  </si>
  <si>
    <t>1. Движение денежных средств по операционной деятельности</t>
  </si>
  <si>
    <t>1.1. Поступление денежных средств, всего</t>
  </si>
  <si>
    <t>авансы полученные</t>
  </si>
  <si>
    <t>реализация услуг</t>
  </si>
  <si>
    <t>прочие поступления</t>
  </si>
  <si>
    <t>1.2.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</si>
  <si>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</si>
  <si>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</si>
  <si>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</si>
  <si>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корпоративный подоходный налог</t>
  </si>
  <si>
    <t>другие платежи в бюджет</t>
  </si>
  <si>
    <t>прочие выплаты</t>
  </si>
  <si>
    <t xml:space="preserve">1.3. Чистая сумма денежных средств по операционной деятельности </t>
  </si>
  <si>
    <t xml:space="preserve">2. Движение денежных средств по инвестиционной деятельности </t>
  </si>
  <si>
    <t>2.1. Поступление денежных средств, всего</t>
  </si>
  <si>
    <t>Возврат банковских вкладов</t>
  </si>
  <si>
    <t>Прочие поступления</t>
  </si>
  <si>
    <t>2.2. Выбытие денежных средств, всего</t>
  </si>
  <si>
    <t>Приобретение основных средств</t>
  </si>
  <si>
    <t>Приобретение других долгосрочных активов</t>
  </si>
  <si>
    <t xml:space="preserve">2.3. Чистое поступление денежных средств по инвестиционной деятельности </t>
  </si>
  <si>
    <t xml:space="preserve">3. Движение денежных средств по финансовой деятельности </t>
  </si>
  <si>
    <t>3.1. Поступление денежных средств, всего</t>
  </si>
  <si>
    <t>3.2. Выбытие денежных средств, всего</t>
  </si>
  <si>
    <t>Выплата основного долга по долгосрочным займам полученным</t>
  </si>
  <si>
    <t>3.3. Чистое поступление денежных средств по финансовой деятельности</t>
  </si>
  <si>
    <t>Влияние изменений обменного курса на сальдо денежных средств в иностранной валюте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</si>
  <si>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</si>
  <si>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</si>
  <si>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</si>
  <si>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Сальдо на конец периода - Сальдо на начало - Изменение денежных средств (должно быть 0) </t>
  </si>
  <si>
    <t>Уставный капитал</t>
  </si>
  <si>
    <t>Выкупленные долевые инструменты</t>
  </si>
  <si>
    <t>Эмиссионный доход</t>
  </si>
  <si>
    <t>Дополнительно оплаченный капитал</t>
  </si>
  <si>
    <t>Резерв переоценки инвестиций, имеющихся в наличии для продажи</t>
  </si>
  <si>
    <t>Резерв по пересчету иностранной валюты</t>
  </si>
  <si>
    <t>Резерв переоценки основных средств</t>
  </si>
  <si>
    <t>Резерв хеджирования</t>
  </si>
  <si>
    <t>Прочий капитал (по уставу и на покрытие рисков)</t>
  </si>
  <si>
    <t>Опционы по расчетам акциями</t>
  </si>
  <si>
    <t>Нераспределенная прибыль (непокрытый убыток)</t>
  </si>
  <si>
    <t>Итого капитал приходящийся на акционера материнской компании</t>
  </si>
  <si>
    <t>    Корр.нач.сальдо - Реклассификации</t>
  </si>
  <si>
    <t>    Корр.нач.сальдо - Вследствие изменения учетной политики</t>
  </si>
  <si>
    <t>    Корр.нач.сальдо - Вследствие исправления ошибок</t>
  </si>
  <si>
    <t>    Корр.нач.сальдо - В связи с применением метода объединения интересов</t>
  </si>
  <si>
    <t>Итого корректировок начального сальдо отчетного периода</t>
  </si>
  <si>
    <t>    Корр.нач.сальдо на нач.пред. периода - Вследствие изменения учетной политики</t>
  </si>
  <si>
    <t>    Корр.нач.сальдо на нач.пред. периода - Вследствие исправления ошибок</t>
  </si>
  <si>
    <t>    Корр.нач.сальдо на нач.пред. периода - В связи с примен. метода объединения интересов</t>
  </si>
  <si>
    <t>Итого корректировок начального сальдо предыдущего периода</t>
  </si>
  <si>
    <t>Совокупный доход (убыток) за период</t>
  </si>
  <si>
    <t>Взносы в капитал (выпуск акций)</t>
  </si>
  <si>
    <t>Взносы в капитал (выпуск акций), связанный с объединением бизнеса</t>
  </si>
  <si>
    <t>Долевой компонент конвертируемых инструментов(за минусом налогового эффекта)</t>
  </si>
  <si>
    <t>Обратный выкуп собственных акций</t>
  </si>
  <si>
    <t>Продажа собственных выкупленных  акций (вторичное размещение)</t>
  </si>
  <si>
    <t>Прочие вклады</t>
  </si>
  <si>
    <t>    Прочие вклады акционеров</t>
  </si>
  <si>
    <t>    Вклад КЦ КМГ_дисконт по долгосрочной кредиторской задолженности</t>
  </si>
  <si>
    <t>    Вклад КЦ КМГ_дисконт по займам полученным от акционера</t>
  </si>
  <si>
    <t>    Вклад КЦ КМГ_дисконт по облигациям выпущенным и размещенным акционеру</t>
  </si>
  <si>
    <t>    Прочие вклады КЦ КМГ</t>
  </si>
  <si>
    <t>    Прочие вклады других акционеров</t>
  </si>
  <si>
    <t>Приобретение дочерних организаций</t>
  </si>
  <si>
    <t>Выбытие дочерних организаций</t>
  </si>
  <si>
    <t>Приобретение неконтрольных долей участия в дочерних организациях</t>
  </si>
  <si>
    <t>Продажа неконтрольных долей участия в дочерних организациях</t>
  </si>
  <si>
    <t>Изменение доли владения в дочерних организациях в результате взносов в капитал (приобретения акций) дочерних организаций</t>
  </si>
  <si>
    <t>Переводы между прочим резервным капиталом и нераспределенным доходом</t>
  </si>
  <si>
    <t>Амортизация резерва переоценки основных средств, за минусом налога</t>
  </si>
  <si>
    <t>Сделки с акционером, действующим в качестве акционера</t>
  </si>
  <si>
    <t>Дивиденды акционерам материнской организации</t>
  </si>
  <si>
    <t>Дивиденды неконтролирующим собственникам</t>
  </si>
  <si>
    <t>Прочие изменения в ассоциированных и совместно-контролируемых компаниях</t>
  </si>
  <si>
    <t>    Прочие распределения акционерам</t>
  </si>
  <si>
    <t>    Распределение КЦ КМГ_дисконт по долгосрочной дебиторской задолженности</t>
  </si>
  <si>
    <t>    Распределение КЦ КМГ_дисконт по займам выданным акционеру</t>
  </si>
  <si>
    <t>    Распределение КЦ КМГ_дисконт по облигациям акционера</t>
  </si>
  <si>
    <t>    Прочие распределения КЦ КМГ</t>
  </si>
  <si>
    <t>    Прочие распределения другим акционерам</t>
  </si>
  <si>
    <t>Признание выплат на основе акций (стоимость услуг работников)</t>
  </si>
  <si>
    <t>Исполнение выплат на основе акций (выпуск акций)</t>
  </si>
  <si>
    <t>Изъятие опционов по выплатам на основе акций</t>
  </si>
  <si>
    <t>Налоговый эффект в отношении расчетов акциями</t>
  </si>
  <si>
    <t>Выкуп акций с рынка дочерней организацией</t>
  </si>
  <si>
    <t>Увеличение - опционы работников</t>
  </si>
  <si>
    <t>Уменьшение - опционы работников</t>
  </si>
  <si>
    <t>Признано напрямую в капитале</t>
  </si>
  <si>
    <t>Списание</t>
  </si>
  <si>
    <t>Обесценение</t>
  </si>
  <si>
    <t>Контроль -      Сальдо на конец периода =  Сальдо на начало + обороты</t>
  </si>
  <si>
    <t>АО "ИНТЕРГАЗ  ЦЕНТРАЛЬНАЯ  АЗИЯ"</t>
  </si>
  <si>
    <t>ФИНАНСОВАЯ ОТЧЕТНОСТЬ</t>
  </si>
  <si>
    <t>ОТЧЕТ   О  ФИНАНСОВОМ  ПОЛОЖЕНИИ</t>
  </si>
  <si>
    <t>_____________________________</t>
  </si>
  <si>
    <t>ОТЧЕТ  О  СОВОКУПНОМ  ДОХОДЕ</t>
  </si>
  <si>
    <t>(прямой метод)</t>
  </si>
  <si>
    <t>Дивиденды, выплаченные акционерам материнской компании</t>
  </si>
  <si>
    <t>ОТЧЕТ ОБ  ИЗМЕНЕНИЯХ  В  КАПИТАЛЕ</t>
  </si>
  <si>
    <t>Полученные вознаграждения по средствам в кредитных учреждениях</t>
  </si>
  <si>
    <t>Выплата вознаграждения по долговым ценным бумагам (облигациям)</t>
  </si>
  <si>
    <t>Выплата вознаграждения по  займам полученным</t>
  </si>
  <si>
    <t xml:space="preserve">Проверка (91 - 40 = 0) </t>
  </si>
  <si>
    <t>Полученные вознаграждения по денежным средствам)</t>
  </si>
  <si>
    <t>Приобретение нематериальных активов</t>
  </si>
  <si>
    <t>Поступления по краткосрочным займам полученным</t>
  </si>
  <si>
    <t>Выплата основного долга по краткосрочным займам полученным</t>
  </si>
  <si>
    <t xml:space="preserve"> </t>
  </si>
  <si>
    <t>Поступление от продажи основных средств</t>
  </si>
  <si>
    <t>Поступление ранее выданной финансовой помощи</t>
  </si>
  <si>
    <t>Главный  бухгалтер</t>
  </si>
  <si>
    <t>_______________________</t>
  </si>
  <si>
    <t>ОТЧЕТ  О  ДВИЖЕНИИ  ДЕНЕЖНЫХ  СРЕДСТВ</t>
  </si>
  <si>
    <t>Размещение банковских  вкладов</t>
  </si>
  <si>
    <t>__________________</t>
  </si>
  <si>
    <t>_____________________</t>
  </si>
  <si>
    <t>прочие взносы контролирующих собственников</t>
  </si>
  <si>
    <t>_______________</t>
  </si>
  <si>
    <t>возврат НДС с бюджета</t>
  </si>
  <si>
    <t>возмещение расходов по прикомандированным сотрудникам</t>
  </si>
  <si>
    <t>участие в тендере</t>
  </si>
  <si>
    <t>возврат тендерного обеспечения</t>
  </si>
  <si>
    <t>командировочные расходы</t>
  </si>
  <si>
    <t>социальные отчисления и ОПВ</t>
  </si>
  <si>
    <t>Движения отчетного периода (определяется как чистая разница между сальдо на конец и сальдо на начало отчетного периода)</t>
  </si>
  <si>
    <t>тысячи тенге</t>
  </si>
  <si>
    <t>Тенелбаев Б.</t>
  </si>
  <si>
    <t>Выплата основного долга по выпущенным долговым ценным бумагам (облигациям)</t>
  </si>
  <si>
    <t>по состоянию  на  31  марта   2016  года</t>
  </si>
  <si>
    <t>За три месяца,  завершившиеся  31 марта  2016 года</t>
  </si>
  <si>
    <t>За три месяца,  завершившиеся  31  марта  2016 года</t>
  </si>
  <si>
    <t>За три месяца, завершившиеся  31  марта  2016 года</t>
  </si>
  <si>
    <t>2015.03</t>
  </si>
  <si>
    <t>2016.03</t>
  </si>
  <si>
    <t>Сальдо на 1 января предыдущего года_2015 года</t>
  </si>
  <si>
    <t>Сальдо на 31 декабря предыдущего года_2015 года</t>
  </si>
  <si>
    <t>Сальдо на 1 января отчетного года_2016 года</t>
  </si>
  <si>
    <t>Сальдо на 31  марта  отчетного года_2016 года</t>
  </si>
  <si>
    <t>Первый Заместитель Генерального директора</t>
  </si>
  <si>
    <t>___________________</t>
  </si>
  <si>
    <t>Хван В.Б.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</si>
</sst>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(* #,##0_);_(* \(#,##0\);_(* &quot;-&quot;??_);_(@_)"/>
    <numFmt numFmtId="166" formatCode="#,##0_ ;\-#,##0\ "/>
  </numFmts>
  <fonts count="21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 Cyr"/>
    </font>
    <font>
      <b/>
      <sz val="12"/>
      <name val="Arial Cyr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b/>
      <sz val="11"/>
      <name val="Arial Cyr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3" fontId="1" fillId="0" borderId="1" xfId="0" applyNumberFormat="1" applyFont="1" applyBorder="1"/>
    <xf numFmtId="164" fontId="3" fillId="0" borderId="0" xfId="1" applyNumberFormat="1" applyFont="1"/>
    <xf numFmtId="164" fontId="0" fillId="0" borderId="0" xfId="1" applyNumberFormat="1" applyFont="1"/>
    <xf numFmtId="164" fontId="4" fillId="0" borderId="0" xfId="1" applyNumberFormat="1" applyFont="1"/>
    <xf numFmtId="164" fontId="5" fillId="0" borderId="0" xfId="1" applyNumberFormat="1" applyFont="1"/>
    <xf numFmtId="164" fontId="6" fillId="0" borderId="0" xfId="1" applyNumberFormat="1" applyFont="1"/>
    <xf numFmtId="164" fontId="7" fillId="0" borderId="0" xfId="1" applyNumberFormat="1" applyFont="1"/>
    <xf numFmtId="0" fontId="7" fillId="0" borderId="0" xfId="0" applyFont="1"/>
    <xf numFmtId="0" fontId="8" fillId="0" borderId="0" xfId="0" applyFont="1"/>
    <xf numFmtId="164" fontId="2" fillId="0" borderId="0" xfId="1" applyNumberFormat="1" applyFont="1"/>
    <xf numFmtId="0" fontId="1" fillId="0" borderId="0" xfId="0" applyFont="1"/>
    <xf numFmtId="0" fontId="0" fillId="2" borderId="1" xfId="0" applyFill="1" applyBorder="1"/>
    <xf numFmtId="3" fontId="0" fillId="2" borderId="1" xfId="0" applyNumberFormat="1" applyFill="1" applyBorder="1"/>
    <xf numFmtId="0" fontId="0" fillId="3" borderId="1" xfId="0" applyFill="1" applyBorder="1"/>
    <xf numFmtId="3" fontId="0" fillId="3" borderId="1" xfId="0" applyNumberFormat="1" applyFill="1" applyBorder="1"/>
    <xf numFmtId="0" fontId="1" fillId="0" borderId="1" xfId="0" applyFont="1" applyBorder="1" applyAlignment="1">
      <alignment horizontal="center"/>
    </xf>
    <xf numFmtId="0" fontId="0" fillId="4" borderId="1" xfId="0" applyFill="1" applyBorder="1"/>
    <xf numFmtId="3" fontId="0" fillId="4" borderId="1" xfId="0" applyNumberForma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3" fontId="1" fillId="3" borderId="1" xfId="0" applyNumberFormat="1" applyFont="1" applyFill="1" applyBorder="1"/>
    <xf numFmtId="164" fontId="9" fillId="0" borderId="0" xfId="1" applyNumberFormat="1" applyFont="1"/>
    <xf numFmtId="164" fontId="10" fillId="0" borderId="0" xfId="1" applyNumberFormat="1" applyFont="1"/>
    <xf numFmtId="0" fontId="11" fillId="0" borderId="0" xfId="0" applyFont="1"/>
    <xf numFmtId="164" fontId="12" fillId="0" borderId="0" xfId="1" applyNumberFormat="1" applyFont="1"/>
    <xf numFmtId="0" fontId="0" fillId="4" borderId="1" xfId="0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3" fontId="1" fillId="4" borderId="1" xfId="0" applyNumberFormat="1" applyFont="1" applyFill="1" applyBorder="1"/>
    <xf numFmtId="0" fontId="0" fillId="3" borderId="1" xfId="0" applyFill="1" applyBorder="1" applyAlignment="1">
      <alignment wrapText="1"/>
    </xf>
    <xf numFmtId="164" fontId="13" fillId="0" borderId="0" xfId="1" applyNumberFormat="1" applyFont="1"/>
    <xf numFmtId="164" fontId="3" fillId="0" borderId="2" xfId="1" applyNumberFormat="1" applyFont="1" applyBorder="1"/>
    <xf numFmtId="166" fontId="0" fillId="0" borderId="1" xfId="0" applyNumberFormat="1" applyBorder="1"/>
    <xf numFmtId="0" fontId="0" fillId="0" borderId="0" xfId="0" applyBorder="1"/>
    <xf numFmtId="0" fontId="0" fillId="0" borderId="3" xfId="0" applyBorder="1" applyAlignment="1">
      <alignment wrapText="1"/>
    </xf>
    <xf numFmtId="3" fontId="0" fillId="0" borderId="1" xfId="0" applyNumberFormat="1" applyBorder="1" applyAlignment="1">
      <alignment horizontal="center"/>
    </xf>
    <xf numFmtId="165" fontId="6" fillId="0" borderId="1" xfId="1" applyNumberFormat="1" applyFont="1" applyFill="1" applyBorder="1" applyAlignment="1"/>
    <xf numFmtId="165" fontId="6" fillId="2" borderId="1" xfId="1" applyNumberFormat="1" applyFont="1" applyFill="1" applyBorder="1" applyAlignment="1"/>
    <xf numFmtId="165" fontId="14" fillId="2" borderId="1" xfId="1" applyNumberFormat="1" applyFont="1" applyFill="1" applyBorder="1" applyAlignment="1"/>
    <xf numFmtId="165" fontId="6" fillId="4" borderId="1" xfId="1" applyNumberFormat="1" applyFont="1" applyFill="1" applyBorder="1" applyAlignment="1"/>
    <xf numFmtId="3" fontId="0" fillId="0" borderId="1" xfId="0" applyNumberFormat="1" applyFill="1" applyBorder="1"/>
    <xf numFmtId="165" fontId="14" fillId="0" borderId="1" xfId="1" applyNumberFormat="1" applyFont="1" applyFill="1" applyBorder="1" applyAlignment="1"/>
    <xf numFmtId="165" fontId="14" fillId="3" borderId="1" xfId="1" applyNumberFormat="1" applyFont="1" applyFill="1" applyBorder="1" applyAlignment="1"/>
    <xf numFmtId="164" fontId="15" fillId="0" borderId="0" xfId="1" applyNumberFormat="1" applyFont="1" applyAlignment="1">
      <alignment wrapText="1"/>
    </xf>
    <xf numFmtId="164" fontId="16" fillId="0" borderId="0" xfId="1" applyNumberFormat="1" applyFont="1"/>
    <xf numFmtId="164" fontId="17" fillId="0" borderId="0" xfId="1" applyNumberFormat="1" applyFont="1"/>
    <xf numFmtId="0" fontId="17" fillId="0" borderId="0" xfId="0" applyFont="1"/>
    <xf numFmtId="164" fontId="18" fillId="0" borderId="0" xfId="1" applyNumberFormat="1" applyFont="1"/>
    <xf numFmtId="0" fontId="18" fillId="0" borderId="0" xfId="0" applyFont="1"/>
    <xf numFmtId="3" fontId="0" fillId="0" borderId="4" xfId="0" applyNumberFormat="1" applyBorder="1"/>
    <xf numFmtId="3" fontId="19" fillId="0" borderId="5" xfId="0" applyNumberFormat="1" applyFont="1" applyFill="1" applyBorder="1" applyAlignment="1">
      <alignment wrapText="1"/>
    </xf>
    <xf numFmtId="3" fontId="20" fillId="0" borderId="1" xfId="0" applyNumberFormat="1" applyFont="1" applyBorder="1"/>
    <xf numFmtId="3" fontId="1" fillId="5" borderId="1" xfId="0" applyNumberFormat="1" applyFont="1" applyFill="1" applyBorder="1"/>
  </cellXfs>
  <cellStyles count="2">
    <cellStyle name="Обычный" xfId="0" builtinId="0"/>
    <cellStyle name="Финансов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8"/>
  <sheetViews>
    <sheetView topLeftCell="A70" workbookViewId="0">
      <selection activeCell="D93" sqref="D93"/>
    </sheetView>
  </sheetViews>
  <sheetFormatPr defaultRowHeight="12.75" x14ac:dyDescent="0.2"/>
  <cols>
    <col min="2" max="2" width="48.7109375" customWidth="1"/>
    <col min="4" max="4" width="17.42578125" customWidth="1"/>
    <col min="5" max="5" width="18.28515625" customWidth="1"/>
  </cols>
  <sheetData>
    <row r="1" spans="2:8" x14ac:dyDescent="0.2">
      <c r="B1" s="8" t="s">
        <v>224</v>
      </c>
      <c r="C1" s="9"/>
      <c r="D1" s="10" t="s">
        <v>225</v>
      </c>
      <c r="E1" s="9"/>
    </row>
    <row r="2" spans="2:8" x14ac:dyDescent="0.2">
      <c r="B2" s="8"/>
      <c r="C2" s="9"/>
      <c r="D2" s="10"/>
      <c r="E2" s="9"/>
    </row>
    <row r="3" spans="2:8" x14ac:dyDescent="0.2">
      <c r="B3" s="8"/>
      <c r="C3" s="9"/>
      <c r="D3" s="10"/>
      <c r="E3" s="9"/>
    </row>
    <row r="4" spans="2:8" x14ac:dyDescent="0.2">
      <c r="B4" s="8"/>
      <c r="C4" s="9"/>
      <c r="D4" s="10"/>
      <c r="E4" s="9"/>
    </row>
    <row r="5" spans="2:8" ht="15.75" x14ac:dyDescent="0.25">
      <c r="B5" s="11" t="s">
        <v>226</v>
      </c>
      <c r="C5" s="9"/>
      <c r="D5" s="10"/>
      <c r="E5" s="9"/>
    </row>
    <row r="6" spans="2:8" ht="15.75" x14ac:dyDescent="0.25">
      <c r="B6" s="11"/>
      <c r="C6" s="9"/>
      <c r="D6" s="10"/>
      <c r="E6" s="9"/>
    </row>
    <row r="7" spans="2:8" x14ac:dyDescent="0.2">
      <c r="B7" s="17" t="s">
        <v>261</v>
      </c>
    </row>
    <row r="8" spans="2:8" x14ac:dyDescent="0.2">
      <c r="E8" s="17" t="s">
        <v>258</v>
      </c>
    </row>
    <row r="9" spans="2:8" ht="42.75" customHeight="1" x14ac:dyDescent="0.2">
      <c r="B9" s="6"/>
      <c r="C9" s="6"/>
      <c r="D9" s="5" t="s">
        <v>0</v>
      </c>
      <c r="E9" s="5" t="s">
        <v>1</v>
      </c>
    </row>
    <row r="10" spans="2:8" x14ac:dyDescent="0.2">
      <c r="B10" s="26" t="s">
        <v>2</v>
      </c>
      <c r="C10" s="18">
        <v>1</v>
      </c>
      <c r="D10" s="18"/>
      <c r="E10" s="18"/>
    </row>
    <row r="11" spans="2:8" x14ac:dyDescent="0.2">
      <c r="B11" s="28" t="s">
        <v>3</v>
      </c>
      <c r="C11" s="20">
        <v>2</v>
      </c>
      <c r="D11" s="20"/>
      <c r="E11" s="20"/>
      <c r="G11" s="42"/>
      <c r="H11" s="42"/>
    </row>
    <row r="12" spans="2:8" x14ac:dyDescent="0.2">
      <c r="B12" s="3" t="s">
        <v>4</v>
      </c>
      <c r="C12" s="2">
        <v>3</v>
      </c>
      <c r="D12" s="4">
        <v>475941905</v>
      </c>
      <c r="E12" s="4">
        <v>477127960</v>
      </c>
      <c r="G12" s="42"/>
      <c r="H12" s="42"/>
    </row>
    <row r="13" spans="2:8" x14ac:dyDescent="0.2">
      <c r="B13" s="3" t="s">
        <v>5</v>
      </c>
      <c r="C13" s="2">
        <v>4</v>
      </c>
      <c r="D13" s="4"/>
      <c r="E13" s="4"/>
      <c r="G13" s="42"/>
      <c r="H13" s="42"/>
    </row>
    <row r="14" spans="2:8" x14ac:dyDescent="0.2">
      <c r="B14" s="3" t="s">
        <v>6</v>
      </c>
      <c r="C14" s="2">
        <v>5</v>
      </c>
      <c r="D14" s="4"/>
      <c r="E14" s="4"/>
      <c r="G14" s="42"/>
      <c r="H14" s="42"/>
    </row>
    <row r="15" spans="2:8" x14ac:dyDescent="0.2">
      <c r="B15" s="3" t="s">
        <v>7</v>
      </c>
      <c r="C15" s="2">
        <v>6</v>
      </c>
      <c r="D15" s="4"/>
      <c r="E15" s="4"/>
      <c r="G15" s="42"/>
      <c r="H15" s="42"/>
    </row>
    <row r="16" spans="2:8" x14ac:dyDescent="0.2">
      <c r="B16" s="3" t="s">
        <v>8</v>
      </c>
      <c r="C16" s="2">
        <v>7</v>
      </c>
      <c r="D16" s="4">
        <v>1014600</v>
      </c>
      <c r="E16" s="4">
        <v>988148</v>
      </c>
      <c r="G16" s="42"/>
      <c r="H16" s="42"/>
    </row>
    <row r="17" spans="2:8" x14ac:dyDescent="0.2">
      <c r="B17" s="3" t="s">
        <v>9</v>
      </c>
      <c r="C17" s="2">
        <v>8</v>
      </c>
      <c r="D17" s="4"/>
      <c r="E17" s="4"/>
      <c r="G17" s="42"/>
      <c r="H17" s="42"/>
    </row>
    <row r="18" spans="2:8" ht="25.5" x14ac:dyDescent="0.2">
      <c r="B18" s="3" t="s">
        <v>10</v>
      </c>
      <c r="C18" s="2">
        <v>9</v>
      </c>
      <c r="D18" s="4"/>
      <c r="E18" s="4"/>
    </row>
    <row r="19" spans="2:8" x14ac:dyDescent="0.2">
      <c r="B19" s="3" t="s">
        <v>11</v>
      </c>
      <c r="C19" s="2">
        <v>10</v>
      </c>
      <c r="D19" s="4"/>
      <c r="E19" s="4"/>
    </row>
    <row r="20" spans="2:8" ht="28.5" customHeight="1" x14ac:dyDescent="0.2">
      <c r="B20" s="3" t="s">
        <v>12</v>
      </c>
      <c r="C20" s="2">
        <v>11</v>
      </c>
      <c r="D20" s="4">
        <v>2338359</v>
      </c>
      <c r="E20" s="4">
        <v>2401000</v>
      </c>
    </row>
    <row r="21" spans="2:8" x14ac:dyDescent="0.2">
      <c r="B21" s="3" t="s">
        <v>13</v>
      </c>
      <c r="C21" s="2">
        <v>12</v>
      </c>
      <c r="D21" s="4"/>
      <c r="E21" s="4"/>
    </row>
    <row r="22" spans="2:8" ht="25.5" x14ac:dyDescent="0.2">
      <c r="B22" s="3" t="s">
        <v>14</v>
      </c>
      <c r="C22" s="2">
        <v>13</v>
      </c>
      <c r="D22" s="4"/>
      <c r="E22" s="4"/>
    </row>
    <row r="23" spans="2:8" x14ac:dyDescent="0.2">
      <c r="B23" s="3" t="s">
        <v>15</v>
      </c>
      <c r="C23" s="2">
        <v>14</v>
      </c>
      <c r="D23" s="4"/>
      <c r="E23" s="4"/>
    </row>
    <row r="24" spans="2:8" x14ac:dyDescent="0.2">
      <c r="B24" s="3" t="s">
        <v>16</v>
      </c>
      <c r="C24" s="2">
        <v>15</v>
      </c>
      <c r="D24" s="4"/>
      <c r="E24" s="4"/>
    </row>
    <row r="25" spans="2:8" x14ac:dyDescent="0.2">
      <c r="B25" s="3" t="s">
        <v>17</v>
      </c>
      <c r="C25" s="2">
        <v>16</v>
      </c>
      <c r="D25" s="4"/>
      <c r="E25" s="4"/>
    </row>
    <row r="26" spans="2:8" x14ac:dyDescent="0.2">
      <c r="B26" s="3" t="s">
        <v>18</v>
      </c>
      <c r="C26" s="2">
        <v>17</v>
      </c>
      <c r="D26" s="4">
        <v>11227757</v>
      </c>
      <c r="E26" s="4">
        <v>12267751</v>
      </c>
    </row>
    <row r="27" spans="2:8" x14ac:dyDescent="0.2">
      <c r="B27" s="3" t="s">
        <v>19</v>
      </c>
      <c r="C27" s="2">
        <v>18</v>
      </c>
      <c r="D27" s="4"/>
      <c r="E27" s="4"/>
    </row>
    <row r="28" spans="2:8" x14ac:dyDescent="0.2">
      <c r="B28" s="3" t="s">
        <v>20</v>
      </c>
      <c r="C28" s="2">
        <v>19</v>
      </c>
      <c r="D28" s="44"/>
      <c r="E28" s="44"/>
    </row>
    <row r="29" spans="2:8" x14ac:dyDescent="0.2">
      <c r="B29" s="3" t="s">
        <v>21</v>
      </c>
      <c r="C29" s="2">
        <v>20</v>
      </c>
      <c r="D29" s="4"/>
      <c r="E29" s="4"/>
    </row>
    <row r="30" spans="2:8" x14ac:dyDescent="0.2">
      <c r="B30" s="25" t="s">
        <v>22</v>
      </c>
      <c r="C30" s="26">
        <v>21</v>
      </c>
      <c r="D30" s="27">
        <f>SUM(D12:D29)</f>
        <v>490522621</v>
      </c>
      <c r="E30" s="27">
        <f>SUM(E12:E29)</f>
        <v>492784859</v>
      </c>
    </row>
    <row r="31" spans="2:8" x14ac:dyDescent="0.2">
      <c r="B31" s="3"/>
      <c r="C31" s="2"/>
      <c r="D31" s="4"/>
      <c r="E31" s="4"/>
    </row>
    <row r="32" spans="2:8" x14ac:dyDescent="0.2">
      <c r="B32" s="28" t="s">
        <v>23</v>
      </c>
      <c r="C32" s="20">
        <v>23</v>
      </c>
      <c r="D32" s="21"/>
      <c r="E32" s="21"/>
    </row>
    <row r="33" spans="2:5" x14ac:dyDescent="0.2">
      <c r="B33" s="3" t="s">
        <v>24</v>
      </c>
      <c r="C33" s="2">
        <v>24</v>
      </c>
      <c r="D33" s="4">
        <v>7275702</v>
      </c>
      <c r="E33" s="4">
        <v>6450020</v>
      </c>
    </row>
    <row r="34" spans="2:5" x14ac:dyDescent="0.2">
      <c r="B34" s="3" t="s">
        <v>19</v>
      </c>
      <c r="C34" s="2">
        <v>25</v>
      </c>
      <c r="D34" s="4">
        <v>19953251</v>
      </c>
      <c r="E34" s="4">
        <v>25503469</v>
      </c>
    </row>
    <row r="35" spans="2:5" x14ac:dyDescent="0.2">
      <c r="B35" s="3" t="s">
        <v>25</v>
      </c>
      <c r="C35" s="2">
        <v>26</v>
      </c>
      <c r="D35" s="4">
        <v>81918</v>
      </c>
      <c r="E35" s="4">
        <v>1056271</v>
      </c>
    </row>
    <row r="36" spans="2:5" x14ac:dyDescent="0.2">
      <c r="B36" s="3" t="s">
        <v>26</v>
      </c>
      <c r="C36" s="2">
        <v>27</v>
      </c>
      <c r="D36" s="4"/>
      <c r="E36" s="4"/>
    </row>
    <row r="37" spans="2:5" ht="38.25" x14ac:dyDescent="0.2">
      <c r="B37" s="3" t="s">
        <v>27</v>
      </c>
      <c r="C37" s="2">
        <v>28</v>
      </c>
      <c r="D37" s="4">
        <v>6940862</v>
      </c>
      <c r="E37" s="4">
        <v>19820784</v>
      </c>
    </row>
    <row r="38" spans="2:5" x14ac:dyDescent="0.2">
      <c r="B38" s="3" t="s">
        <v>13</v>
      </c>
      <c r="C38" s="2">
        <v>29</v>
      </c>
      <c r="D38" s="4"/>
      <c r="E38" s="4"/>
    </row>
    <row r="39" spans="2:5" ht="25.5" x14ac:dyDescent="0.2">
      <c r="B39" s="3" t="s">
        <v>28</v>
      </c>
      <c r="C39" s="2">
        <v>30</v>
      </c>
      <c r="D39" s="4"/>
      <c r="E39" s="4"/>
    </row>
    <row r="40" spans="2:5" x14ac:dyDescent="0.2">
      <c r="B40" s="3" t="s">
        <v>15</v>
      </c>
      <c r="C40" s="2">
        <v>31</v>
      </c>
      <c r="D40" s="4"/>
      <c r="E40" s="4"/>
    </row>
    <row r="41" spans="2:5" x14ac:dyDescent="0.2">
      <c r="B41" s="3" t="s">
        <v>29</v>
      </c>
      <c r="C41" s="2">
        <v>32</v>
      </c>
      <c r="D41" s="4">
        <v>3999125</v>
      </c>
      <c r="E41" s="4">
        <v>3066746</v>
      </c>
    </row>
    <row r="42" spans="2:5" x14ac:dyDescent="0.2">
      <c r="B42" s="3" t="s">
        <v>30</v>
      </c>
      <c r="C42" s="2">
        <v>33</v>
      </c>
      <c r="D42" s="4">
        <v>6153087</v>
      </c>
      <c r="E42" s="4">
        <v>6600555</v>
      </c>
    </row>
    <row r="43" spans="2:5" x14ac:dyDescent="0.2">
      <c r="B43" s="3" t="s">
        <v>31</v>
      </c>
      <c r="C43" s="2">
        <v>34</v>
      </c>
      <c r="D43" s="4">
        <v>205159</v>
      </c>
      <c r="E43" s="4">
        <v>272897</v>
      </c>
    </row>
    <row r="44" spans="2:5" x14ac:dyDescent="0.2">
      <c r="B44" s="3" t="s">
        <v>20</v>
      </c>
      <c r="C44" s="2">
        <v>35</v>
      </c>
      <c r="D44" s="4"/>
      <c r="E44" s="4"/>
    </row>
    <row r="45" spans="2:5" x14ac:dyDescent="0.2">
      <c r="B45" s="3" t="s">
        <v>32</v>
      </c>
      <c r="C45" s="2">
        <v>36</v>
      </c>
      <c r="D45" s="4">
        <v>146741</v>
      </c>
      <c r="E45" s="4">
        <v>522498</v>
      </c>
    </row>
    <row r="46" spans="2:5" x14ac:dyDescent="0.2">
      <c r="B46" s="3" t="s">
        <v>33</v>
      </c>
      <c r="C46" s="2">
        <v>37</v>
      </c>
      <c r="D46" s="4">
        <v>7985027</v>
      </c>
      <c r="E46" s="4">
        <v>2081246</v>
      </c>
    </row>
    <row r="47" spans="2:5" ht="25.5" x14ac:dyDescent="0.2">
      <c r="B47" s="3" t="s">
        <v>34</v>
      </c>
      <c r="C47" s="2">
        <v>38</v>
      </c>
      <c r="D47" s="4"/>
      <c r="E47" s="4"/>
    </row>
    <row r="48" spans="2:5" x14ac:dyDescent="0.2">
      <c r="B48" s="28" t="s">
        <v>35</v>
      </c>
      <c r="C48" s="29">
        <v>39</v>
      </c>
      <c r="D48" s="30">
        <f>SUM(D33:D47)</f>
        <v>52740872</v>
      </c>
      <c r="E48" s="30">
        <f>SUM(E33:E47)</f>
        <v>65374486</v>
      </c>
    </row>
    <row r="49" spans="2:5" x14ac:dyDescent="0.2">
      <c r="B49" s="25" t="s">
        <v>36</v>
      </c>
      <c r="C49" s="26">
        <v>40</v>
      </c>
      <c r="D49" s="27">
        <f>D30+D48</f>
        <v>543263493</v>
      </c>
      <c r="E49" s="27">
        <f>E30+E48</f>
        <v>558159345</v>
      </c>
    </row>
    <row r="50" spans="2:5" x14ac:dyDescent="0.2">
      <c r="B50" s="3"/>
      <c r="C50" s="2"/>
      <c r="D50" s="4"/>
      <c r="E50" s="4"/>
    </row>
    <row r="51" spans="2:5" x14ac:dyDescent="0.2">
      <c r="B51" s="25" t="s">
        <v>37</v>
      </c>
      <c r="C51" s="18">
        <v>42</v>
      </c>
      <c r="D51" s="19"/>
      <c r="E51" s="19"/>
    </row>
    <row r="52" spans="2:5" x14ac:dyDescent="0.2">
      <c r="B52" s="28" t="s">
        <v>38</v>
      </c>
      <c r="C52" s="20">
        <v>43</v>
      </c>
      <c r="D52" s="21"/>
      <c r="E52" s="21"/>
    </row>
    <row r="53" spans="2:5" x14ac:dyDescent="0.2">
      <c r="B53" s="3" t="s">
        <v>39</v>
      </c>
      <c r="C53" s="2">
        <v>44</v>
      </c>
      <c r="D53" s="4">
        <v>21179589</v>
      </c>
      <c r="E53" s="4">
        <v>21179589</v>
      </c>
    </row>
    <row r="54" spans="2:5" x14ac:dyDescent="0.2">
      <c r="B54" s="3" t="s">
        <v>40</v>
      </c>
      <c r="C54" s="2">
        <v>45</v>
      </c>
      <c r="D54" s="4"/>
      <c r="E54" s="4"/>
    </row>
    <row r="55" spans="2:5" x14ac:dyDescent="0.2">
      <c r="B55" s="3" t="s">
        <v>41</v>
      </c>
      <c r="C55" s="2">
        <v>46</v>
      </c>
      <c r="D55" s="4"/>
      <c r="E55" s="4"/>
    </row>
    <row r="56" spans="2:5" x14ac:dyDescent="0.2">
      <c r="B56" s="3" t="s">
        <v>42</v>
      </c>
      <c r="C56" s="2">
        <v>47</v>
      </c>
      <c r="D56" s="4">
        <v>208429320</v>
      </c>
      <c r="E56" s="4">
        <v>208429320</v>
      </c>
    </row>
    <row r="57" spans="2:5" ht="25.5" x14ac:dyDescent="0.2">
      <c r="B57" s="3" t="s">
        <v>43</v>
      </c>
      <c r="C57" s="2">
        <v>48</v>
      </c>
      <c r="D57" s="4"/>
      <c r="E57" s="4"/>
    </row>
    <row r="58" spans="2:5" x14ac:dyDescent="0.2">
      <c r="B58" s="3" t="s">
        <v>44</v>
      </c>
      <c r="C58" s="2">
        <v>49</v>
      </c>
      <c r="D58" s="4"/>
      <c r="E58" s="4"/>
    </row>
    <row r="59" spans="2:5" x14ac:dyDescent="0.2">
      <c r="B59" s="3" t="s">
        <v>45</v>
      </c>
      <c r="C59" s="2">
        <v>50</v>
      </c>
      <c r="D59" s="4"/>
      <c r="E59" s="4"/>
    </row>
    <row r="60" spans="2:5" x14ac:dyDescent="0.2">
      <c r="B60" s="3" t="s">
        <v>46</v>
      </c>
      <c r="C60" s="2">
        <v>51</v>
      </c>
      <c r="D60" s="4"/>
      <c r="E60" s="4"/>
    </row>
    <row r="61" spans="2:5" x14ac:dyDescent="0.2">
      <c r="B61" s="3" t="s">
        <v>47</v>
      </c>
      <c r="C61" s="2">
        <v>52</v>
      </c>
      <c r="D61" s="45">
        <v>-99795</v>
      </c>
      <c r="E61" s="45">
        <v>-99795</v>
      </c>
    </row>
    <row r="62" spans="2:5" x14ac:dyDescent="0.2">
      <c r="B62" s="3" t="s">
        <v>48</v>
      </c>
      <c r="C62" s="2">
        <v>53</v>
      </c>
      <c r="D62" s="4"/>
      <c r="E62" s="4"/>
    </row>
    <row r="63" spans="2:5" x14ac:dyDescent="0.2">
      <c r="B63" s="3" t="s">
        <v>49</v>
      </c>
      <c r="C63" s="2">
        <v>54</v>
      </c>
      <c r="D63" s="4">
        <v>138953886</v>
      </c>
      <c r="E63" s="4">
        <v>149893120</v>
      </c>
    </row>
    <row r="64" spans="2:5" x14ac:dyDescent="0.2">
      <c r="B64" s="3" t="s">
        <v>50</v>
      </c>
      <c r="C64" s="2">
        <v>55</v>
      </c>
      <c r="D64" s="4">
        <f>SUM(D53:D63)</f>
        <v>368463000</v>
      </c>
      <c r="E64" s="4">
        <f>SUM(E53:E63)</f>
        <v>379402234</v>
      </c>
    </row>
    <row r="65" spans="2:5" x14ac:dyDescent="0.2">
      <c r="B65" s="3" t="s">
        <v>51</v>
      </c>
      <c r="C65" s="2">
        <v>56</v>
      </c>
      <c r="D65" s="4"/>
      <c r="E65" s="4"/>
    </row>
    <row r="66" spans="2:5" x14ac:dyDescent="0.2">
      <c r="B66" s="28" t="s">
        <v>52</v>
      </c>
      <c r="C66" s="29">
        <v>57</v>
      </c>
      <c r="D66" s="30">
        <f>D64</f>
        <v>368463000</v>
      </c>
      <c r="E66" s="30">
        <f>E64</f>
        <v>379402234</v>
      </c>
    </row>
    <row r="67" spans="2:5" x14ac:dyDescent="0.2">
      <c r="B67" s="3"/>
      <c r="C67" s="2"/>
      <c r="D67" s="4"/>
      <c r="E67" s="4"/>
    </row>
    <row r="68" spans="2:5" x14ac:dyDescent="0.2">
      <c r="B68" s="28" t="s">
        <v>53</v>
      </c>
      <c r="C68" s="20">
        <v>59</v>
      </c>
      <c r="D68" s="21"/>
      <c r="E68" s="21"/>
    </row>
    <row r="69" spans="2:5" x14ac:dyDescent="0.2">
      <c r="B69" s="3" t="s">
        <v>54</v>
      </c>
      <c r="C69" s="2">
        <v>60</v>
      </c>
      <c r="D69" s="4">
        <v>892902</v>
      </c>
      <c r="E69" s="4"/>
    </row>
    <row r="70" spans="2:5" x14ac:dyDescent="0.2">
      <c r="B70" s="3" t="s">
        <v>55</v>
      </c>
      <c r="C70" s="2">
        <v>61</v>
      </c>
      <c r="D70" s="4">
        <v>91564993</v>
      </c>
      <c r="E70" s="4">
        <v>43879294</v>
      </c>
    </row>
    <row r="71" spans="2:5" x14ac:dyDescent="0.2">
      <c r="B71" s="3" t="s">
        <v>56</v>
      </c>
      <c r="C71" s="2">
        <v>62</v>
      </c>
      <c r="D71" s="4"/>
      <c r="E71" s="4"/>
    </row>
    <row r="72" spans="2:5" x14ac:dyDescent="0.2">
      <c r="B72" s="3" t="s">
        <v>57</v>
      </c>
      <c r="C72" s="2">
        <v>63</v>
      </c>
      <c r="D72" s="4"/>
      <c r="E72" s="4"/>
    </row>
    <row r="73" spans="2:5" x14ac:dyDescent="0.2">
      <c r="B73" s="3" t="s">
        <v>13</v>
      </c>
      <c r="C73" s="2">
        <v>64</v>
      </c>
      <c r="D73" s="4"/>
      <c r="E73" s="4"/>
    </row>
    <row r="74" spans="2:5" x14ac:dyDescent="0.2">
      <c r="B74" s="3" t="s">
        <v>58</v>
      </c>
      <c r="C74" s="2">
        <v>65</v>
      </c>
      <c r="D74" s="4"/>
      <c r="E74" s="4"/>
    </row>
    <row r="75" spans="2:5" x14ac:dyDescent="0.2">
      <c r="B75" s="3" t="s">
        <v>59</v>
      </c>
      <c r="C75" s="2">
        <v>66</v>
      </c>
      <c r="D75" s="4">
        <v>23911914</v>
      </c>
      <c r="E75" s="4">
        <v>25286168</v>
      </c>
    </row>
    <row r="76" spans="2:5" x14ac:dyDescent="0.2">
      <c r="B76" s="3" t="s">
        <v>60</v>
      </c>
      <c r="C76" s="2">
        <v>67</v>
      </c>
      <c r="D76" s="4">
        <v>653967</v>
      </c>
      <c r="E76" s="4">
        <v>653967</v>
      </c>
    </row>
    <row r="77" spans="2:5" x14ac:dyDescent="0.2">
      <c r="B77" s="3" t="s">
        <v>61</v>
      </c>
      <c r="C77" s="2">
        <v>68</v>
      </c>
      <c r="D77" s="4">
        <v>38842275</v>
      </c>
      <c r="E77" s="4">
        <v>39830333</v>
      </c>
    </row>
    <row r="78" spans="2:5" x14ac:dyDescent="0.2">
      <c r="B78" s="3" t="s">
        <v>62</v>
      </c>
      <c r="C78" s="2">
        <v>69</v>
      </c>
      <c r="D78" s="4"/>
      <c r="E78" s="4"/>
    </row>
    <row r="79" spans="2:5" x14ac:dyDescent="0.2">
      <c r="B79" s="3" t="s">
        <v>63</v>
      </c>
      <c r="C79" s="2">
        <v>70</v>
      </c>
      <c r="D79" s="4"/>
      <c r="E79" s="4"/>
    </row>
    <row r="80" spans="2:5" x14ac:dyDescent="0.2">
      <c r="B80" s="3" t="s">
        <v>64</v>
      </c>
      <c r="C80" s="2">
        <v>71</v>
      </c>
      <c r="D80" s="4">
        <v>189704</v>
      </c>
      <c r="E80" s="4">
        <v>180522</v>
      </c>
    </row>
    <row r="81" spans="2:12" x14ac:dyDescent="0.2">
      <c r="B81" s="28" t="s">
        <v>65</v>
      </c>
      <c r="C81" s="29">
        <v>72</v>
      </c>
      <c r="D81" s="30">
        <f>SUM(D69:D80)</f>
        <v>156055755</v>
      </c>
      <c r="E81" s="30">
        <f>SUM(E69:E80)</f>
        <v>109830284</v>
      </c>
    </row>
    <row r="82" spans="2:12" x14ac:dyDescent="0.2">
      <c r="B82" s="3"/>
      <c r="C82" s="2"/>
      <c r="D82" s="4"/>
      <c r="E82" s="4"/>
    </row>
    <row r="83" spans="2:12" x14ac:dyDescent="0.2">
      <c r="B83" s="28" t="s">
        <v>66</v>
      </c>
      <c r="C83" s="20">
        <v>74</v>
      </c>
      <c r="D83" s="21"/>
      <c r="E83" s="21"/>
    </row>
    <row r="84" spans="2:12" x14ac:dyDescent="0.2">
      <c r="B84" s="3" t="s">
        <v>54</v>
      </c>
      <c r="C84" s="2">
        <v>75</v>
      </c>
      <c r="D84" s="4">
        <v>1966320</v>
      </c>
      <c r="E84" s="4">
        <v>50030944</v>
      </c>
    </row>
    <row r="85" spans="2:12" x14ac:dyDescent="0.2">
      <c r="B85" s="3" t="s">
        <v>67</v>
      </c>
      <c r="C85" s="2">
        <v>76</v>
      </c>
      <c r="D85" s="4">
        <v>746622</v>
      </c>
      <c r="E85" s="4">
        <v>1057619</v>
      </c>
    </row>
    <row r="86" spans="2:12" x14ac:dyDescent="0.2">
      <c r="B86" s="3" t="s">
        <v>13</v>
      </c>
      <c r="C86" s="2">
        <v>77</v>
      </c>
      <c r="D86" s="4"/>
      <c r="E86" s="4"/>
    </row>
    <row r="87" spans="2:12" x14ac:dyDescent="0.2">
      <c r="B87" s="3" t="s">
        <v>68</v>
      </c>
      <c r="C87" s="2">
        <v>78</v>
      </c>
      <c r="D87" s="4">
        <v>11794010</v>
      </c>
      <c r="E87" s="4">
        <v>8568079</v>
      </c>
    </row>
    <row r="88" spans="2:12" x14ac:dyDescent="0.2">
      <c r="B88" s="3" t="s">
        <v>69</v>
      </c>
      <c r="C88" s="2">
        <v>79</v>
      </c>
      <c r="D88" s="4">
        <v>34</v>
      </c>
      <c r="E88" s="4">
        <v>11680</v>
      </c>
    </row>
    <row r="89" spans="2:12" x14ac:dyDescent="0.2">
      <c r="B89" s="3" t="s">
        <v>70</v>
      </c>
      <c r="C89" s="2">
        <v>80</v>
      </c>
      <c r="D89" s="4"/>
      <c r="E89" s="4"/>
    </row>
    <row r="90" spans="2:12" x14ac:dyDescent="0.2">
      <c r="B90" s="3" t="s">
        <v>71</v>
      </c>
      <c r="C90" s="2">
        <v>81</v>
      </c>
      <c r="D90" s="4"/>
      <c r="E90" s="4"/>
    </row>
    <row r="91" spans="2:12" ht="25.5" x14ac:dyDescent="0.2">
      <c r="B91" s="3" t="s">
        <v>72</v>
      </c>
      <c r="C91" s="2">
        <v>82</v>
      </c>
      <c r="D91" s="4">
        <v>532243</v>
      </c>
      <c r="E91" s="4">
        <v>268674</v>
      </c>
    </row>
    <row r="92" spans="2:12" x14ac:dyDescent="0.2">
      <c r="B92" s="3" t="s">
        <v>60</v>
      </c>
      <c r="C92" s="2">
        <v>83</v>
      </c>
      <c r="D92" s="4">
        <v>25155</v>
      </c>
      <c r="E92" s="4">
        <v>25155</v>
      </c>
    </row>
    <row r="93" spans="2:12" x14ac:dyDescent="0.2">
      <c r="B93" s="3" t="s">
        <v>61</v>
      </c>
      <c r="C93" s="2">
        <v>84</v>
      </c>
      <c r="D93" s="4"/>
      <c r="E93" s="4"/>
    </row>
    <row r="94" spans="2:12" x14ac:dyDescent="0.2">
      <c r="B94" s="3" t="s">
        <v>56</v>
      </c>
      <c r="C94" s="2">
        <v>85</v>
      </c>
      <c r="D94" s="4"/>
      <c r="E94" s="4"/>
    </row>
    <row r="95" spans="2:12" x14ac:dyDescent="0.2">
      <c r="B95" s="3" t="s">
        <v>73</v>
      </c>
      <c r="C95" s="2">
        <v>86</v>
      </c>
      <c r="D95" s="4">
        <v>3680354</v>
      </c>
      <c r="E95" s="4">
        <v>8964676</v>
      </c>
    </row>
    <row r="96" spans="2:12" ht="38.25" x14ac:dyDescent="0.2">
      <c r="B96" s="3" t="s">
        <v>74</v>
      </c>
      <c r="C96" s="2">
        <v>87</v>
      </c>
      <c r="D96" s="4"/>
      <c r="E96" s="4"/>
      <c r="L96" t="s">
        <v>240</v>
      </c>
    </row>
    <row r="97" spans="2:6" x14ac:dyDescent="0.2">
      <c r="B97" s="3" t="s">
        <v>63</v>
      </c>
      <c r="C97" s="2">
        <v>88</v>
      </c>
      <c r="D97" s="4"/>
      <c r="E97" s="4"/>
    </row>
    <row r="98" spans="2:6" x14ac:dyDescent="0.2">
      <c r="B98" s="28" t="s">
        <v>75</v>
      </c>
      <c r="C98" s="29">
        <v>89</v>
      </c>
      <c r="D98" s="30">
        <f>SUM(D84:D97)</f>
        <v>18744738</v>
      </c>
      <c r="E98" s="30">
        <f>SUM(E84:E97)</f>
        <v>68926827</v>
      </c>
    </row>
    <row r="99" spans="2:6" x14ac:dyDescent="0.2">
      <c r="B99" s="28" t="s">
        <v>76</v>
      </c>
      <c r="C99" s="29">
        <v>90</v>
      </c>
      <c r="D99" s="30">
        <f>D81+D98</f>
        <v>174800493</v>
      </c>
      <c r="E99" s="30">
        <f>E81+E98</f>
        <v>178757111</v>
      </c>
    </row>
    <row r="100" spans="2:6" x14ac:dyDescent="0.2">
      <c r="B100" s="25" t="s">
        <v>77</v>
      </c>
      <c r="C100" s="26">
        <v>91</v>
      </c>
      <c r="D100" s="27">
        <f>D66+D81+D98</f>
        <v>543263493</v>
      </c>
      <c r="E100" s="27">
        <f>E66+E81+E98</f>
        <v>558159345</v>
      </c>
    </row>
    <row r="101" spans="2:6" x14ac:dyDescent="0.2">
      <c r="B101" s="2"/>
      <c r="C101" s="2"/>
      <c r="D101" s="2"/>
      <c r="E101" s="2"/>
    </row>
    <row r="102" spans="2:6" x14ac:dyDescent="0.2">
      <c r="B102" s="2" t="s">
        <v>235</v>
      </c>
      <c r="C102" s="2">
        <v>93</v>
      </c>
      <c r="D102" s="4">
        <f>D49-D100</f>
        <v>0</v>
      </c>
      <c r="E102" s="4">
        <f>E49-E100</f>
        <v>0</v>
      </c>
    </row>
    <row r="103" spans="2:6" x14ac:dyDescent="0.2">
      <c r="B103" s="42"/>
      <c r="C103" s="42"/>
      <c r="D103" s="42"/>
      <c r="E103" s="42"/>
    </row>
    <row r="105" spans="2:6" ht="31.5" x14ac:dyDescent="0.25">
      <c r="B105" s="52" t="s">
        <v>271</v>
      </c>
      <c r="C105" s="53" t="s">
        <v>272</v>
      </c>
      <c r="D105" s="53"/>
      <c r="E105" s="54" t="s">
        <v>273</v>
      </c>
      <c r="F105" s="13"/>
    </row>
    <row r="106" spans="2:6" ht="15" x14ac:dyDescent="0.2">
      <c r="B106" s="53"/>
      <c r="C106" s="53"/>
      <c r="D106" s="53"/>
      <c r="E106" s="54"/>
      <c r="F106" s="13"/>
    </row>
    <row r="107" spans="2:6" ht="15" x14ac:dyDescent="0.2">
      <c r="B107" s="56"/>
      <c r="C107" s="53"/>
      <c r="D107" s="53"/>
      <c r="E107" s="53"/>
      <c r="F107" s="12"/>
    </row>
    <row r="108" spans="2:6" ht="15.75" x14ac:dyDescent="0.25">
      <c r="B108" s="52" t="s">
        <v>243</v>
      </c>
      <c r="C108" s="53" t="s">
        <v>227</v>
      </c>
      <c r="D108" s="53"/>
      <c r="E108" s="55" t="s">
        <v>259</v>
      </c>
      <c r="F108" s="14"/>
    </row>
  </sheetData>
  <pageMargins left="0.70866141732283472" right="0.51181102362204722" top="0.74803149606299213" bottom="0.74803149606299213" header="0.31496062992125984" footer="0.31496062992125984"/>
  <pageSetup paperSize="9" scale="8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4"/>
  <sheetViews>
    <sheetView topLeftCell="A64" workbookViewId="0">
      <selection activeCell="D27" sqref="D27"/>
    </sheetView>
  </sheetViews>
  <sheetFormatPr defaultRowHeight="12.75" x14ac:dyDescent="0.2"/>
  <cols>
    <col min="2" max="2" width="47.42578125" customWidth="1"/>
    <col min="4" max="4" width="15" customWidth="1"/>
    <col min="5" max="5" width="17.7109375" customWidth="1"/>
    <col min="8" max="8" width="19.28515625" customWidth="1"/>
  </cols>
  <sheetData>
    <row r="1" spans="2:5" x14ac:dyDescent="0.2">
      <c r="B1" s="8" t="s">
        <v>224</v>
      </c>
      <c r="C1" s="9"/>
      <c r="D1" s="10" t="s">
        <v>225</v>
      </c>
      <c r="E1" s="15"/>
    </row>
    <row r="2" spans="2:5" x14ac:dyDescent="0.2">
      <c r="B2" s="8"/>
      <c r="C2" s="9"/>
      <c r="E2" s="16"/>
    </row>
    <row r="3" spans="2:5" ht="15.75" x14ac:dyDescent="0.25">
      <c r="B3" s="11" t="s">
        <v>228</v>
      </c>
      <c r="C3" s="9"/>
      <c r="D3" s="9"/>
      <c r="E3" s="16"/>
    </row>
    <row r="4" spans="2:5" x14ac:dyDescent="0.2">
      <c r="B4" s="9"/>
      <c r="C4" s="9"/>
      <c r="D4" s="9"/>
      <c r="E4" s="16"/>
    </row>
    <row r="5" spans="2:5" x14ac:dyDescent="0.2">
      <c r="B5" s="8" t="s">
        <v>263</v>
      </c>
      <c r="C5" s="9"/>
      <c r="D5" s="9"/>
      <c r="E5" s="16"/>
    </row>
    <row r="6" spans="2:5" x14ac:dyDescent="0.2">
      <c r="E6" s="17" t="s">
        <v>258</v>
      </c>
    </row>
    <row r="7" spans="2:5" ht="27.75" customHeight="1" x14ac:dyDescent="0.2">
      <c r="B7" s="2" t="s">
        <v>78</v>
      </c>
      <c r="C7" s="2" t="s">
        <v>78</v>
      </c>
      <c r="D7" s="22" t="s">
        <v>265</v>
      </c>
      <c r="E7" s="22" t="s">
        <v>266</v>
      </c>
    </row>
    <row r="8" spans="2:5" x14ac:dyDescent="0.2">
      <c r="B8" s="2" t="s">
        <v>79</v>
      </c>
      <c r="C8" s="2">
        <v>101</v>
      </c>
      <c r="D8" s="45">
        <v>29669787</v>
      </c>
      <c r="E8" s="45">
        <v>42211491</v>
      </c>
    </row>
    <row r="9" spans="2:5" x14ac:dyDescent="0.2">
      <c r="B9" s="2" t="s">
        <v>80</v>
      </c>
      <c r="C9" s="2">
        <v>102</v>
      </c>
      <c r="D9" s="2"/>
      <c r="E9" s="4"/>
    </row>
    <row r="10" spans="2:5" x14ac:dyDescent="0.2">
      <c r="B10" s="18" t="s">
        <v>81</v>
      </c>
      <c r="C10" s="18">
        <v>103</v>
      </c>
      <c r="D10" s="46">
        <f>D8</f>
        <v>29669787</v>
      </c>
      <c r="E10" s="46">
        <f>E8</f>
        <v>42211491</v>
      </c>
    </row>
    <row r="11" spans="2:5" x14ac:dyDescent="0.2">
      <c r="B11" s="2" t="s">
        <v>82</v>
      </c>
      <c r="C11" s="2">
        <v>104</v>
      </c>
      <c r="D11" s="45">
        <v>-14245496</v>
      </c>
      <c r="E11" s="45">
        <v>-17294558</v>
      </c>
    </row>
    <row r="12" spans="2:5" x14ac:dyDescent="0.2">
      <c r="B12" s="2" t="s">
        <v>83</v>
      </c>
      <c r="C12" s="2">
        <v>105</v>
      </c>
      <c r="D12" s="45">
        <f>SUM(D10:D11)</f>
        <v>15424291</v>
      </c>
      <c r="E12" s="45">
        <f>SUM(E10:E11)</f>
        <v>24916933</v>
      </c>
    </row>
    <row r="13" spans="2:5" x14ac:dyDescent="0.2">
      <c r="B13" s="2" t="s">
        <v>84</v>
      </c>
      <c r="C13" s="2">
        <v>106</v>
      </c>
      <c r="D13" s="45">
        <v>-1699715</v>
      </c>
      <c r="E13" s="45">
        <v>-1812384</v>
      </c>
    </row>
    <row r="14" spans="2:5" x14ac:dyDescent="0.2">
      <c r="B14" s="2" t="s">
        <v>85</v>
      </c>
      <c r="C14" s="2">
        <v>107</v>
      </c>
      <c r="D14" s="2"/>
      <c r="E14" s="4"/>
    </row>
    <row r="15" spans="2:5" x14ac:dyDescent="0.2">
      <c r="B15" s="18" t="s">
        <v>86</v>
      </c>
      <c r="C15" s="18">
        <v>108</v>
      </c>
      <c r="D15" s="46">
        <f>D12+D13+D14</f>
        <v>13724576</v>
      </c>
      <c r="E15" s="46">
        <f>E12+E13+E14</f>
        <v>23104549</v>
      </c>
    </row>
    <row r="16" spans="2:5" x14ac:dyDescent="0.2">
      <c r="B16" s="2" t="s">
        <v>87</v>
      </c>
      <c r="C16" s="2">
        <v>109</v>
      </c>
      <c r="D16" s="4">
        <v>564070</v>
      </c>
      <c r="E16" s="4">
        <v>365161</v>
      </c>
    </row>
    <row r="17" spans="2:5" x14ac:dyDescent="0.2">
      <c r="B17" s="2" t="s">
        <v>88</v>
      </c>
      <c r="C17" s="2">
        <v>110</v>
      </c>
      <c r="D17" s="45">
        <v>-2557907</v>
      </c>
      <c r="E17" s="45">
        <v>-3855415</v>
      </c>
    </row>
    <row r="18" spans="2:5" x14ac:dyDescent="0.2">
      <c r="B18" s="2" t="s">
        <v>89</v>
      </c>
      <c r="C18" s="2">
        <v>111</v>
      </c>
      <c r="D18" s="45">
        <v>-1186649</v>
      </c>
      <c r="E18" s="45">
        <v>-1234995</v>
      </c>
    </row>
    <row r="19" spans="2:5" ht="25.5" x14ac:dyDescent="0.2">
      <c r="B19" s="3" t="s">
        <v>90</v>
      </c>
      <c r="C19" s="2">
        <v>112</v>
      </c>
      <c r="D19" s="2"/>
      <c r="E19" s="4"/>
    </row>
    <row r="20" spans="2:5" ht="25.5" x14ac:dyDescent="0.2">
      <c r="B20" s="3" t="s">
        <v>91</v>
      </c>
      <c r="C20" s="2">
        <v>113</v>
      </c>
      <c r="D20" s="2"/>
      <c r="E20" s="4"/>
    </row>
    <row r="21" spans="2:5" ht="25.5" x14ac:dyDescent="0.2">
      <c r="B21" s="3" t="s">
        <v>92</v>
      </c>
      <c r="C21" s="2">
        <v>114</v>
      </c>
      <c r="D21" s="2"/>
      <c r="E21" s="4"/>
    </row>
    <row r="22" spans="2:5" x14ac:dyDescent="0.2">
      <c r="B22" s="3" t="s">
        <v>93</v>
      </c>
      <c r="C22" s="2">
        <v>115</v>
      </c>
      <c r="D22" s="2"/>
      <c r="E22" s="4"/>
    </row>
    <row r="23" spans="2:5" x14ac:dyDescent="0.2">
      <c r="B23" s="3" t="s">
        <v>94</v>
      </c>
      <c r="C23" s="2">
        <v>116</v>
      </c>
      <c r="D23" s="2"/>
      <c r="E23" s="4"/>
    </row>
    <row r="24" spans="2:5" x14ac:dyDescent="0.2">
      <c r="B24" s="3" t="s">
        <v>95</v>
      </c>
      <c r="C24" s="2">
        <v>117</v>
      </c>
      <c r="D24" s="4">
        <v>294874</v>
      </c>
      <c r="E24" s="4">
        <v>57192</v>
      </c>
    </row>
    <row r="25" spans="2:5" x14ac:dyDescent="0.2">
      <c r="B25" s="3" t="s">
        <v>96</v>
      </c>
      <c r="C25" s="2">
        <v>118</v>
      </c>
      <c r="D25" s="45">
        <v>-29634</v>
      </c>
      <c r="E25" s="45">
        <v>-28310</v>
      </c>
    </row>
    <row r="26" spans="2:5" x14ac:dyDescent="0.2">
      <c r="B26" s="26" t="s">
        <v>97</v>
      </c>
      <c r="C26" s="26">
        <v>119</v>
      </c>
      <c r="D26" s="47">
        <f>SUM(D15:D25)</f>
        <v>10809330</v>
      </c>
      <c r="E26" s="47">
        <f>SUM(E15:E25)</f>
        <v>18408182</v>
      </c>
    </row>
    <row r="27" spans="2:5" x14ac:dyDescent="0.2">
      <c r="B27" s="2" t="s">
        <v>98</v>
      </c>
      <c r="C27" s="2">
        <v>120</v>
      </c>
      <c r="D27" s="45">
        <v>-2161866</v>
      </c>
      <c r="E27" s="45">
        <v>-3184431</v>
      </c>
    </row>
    <row r="28" spans="2:5" ht="25.5" x14ac:dyDescent="0.2">
      <c r="B28" s="25" t="s">
        <v>99</v>
      </c>
      <c r="C28" s="18">
        <v>121</v>
      </c>
      <c r="D28" s="47">
        <f>D26+D27</f>
        <v>8647464</v>
      </c>
      <c r="E28" s="47">
        <f>E26+E27</f>
        <v>15223751</v>
      </c>
    </row>
    <row r="29" spans="2:5" x14ac:dyDescent="0.2">
      <c r="B29" s="2" t="s">
        <v>100</v>
      </c>
      <c r="C29" s="2">
        <v>123</v>
      </c>
      <c r="D29" s="2"/>
      <c r="E29" s="4"/>
    </row>
    <row r="30" spans="2:5" x14ac:dyDescent="0.2">
      <c r="B30" s="2" t="s">
        <v>101</v>
      </c>
      <c r="C30" s="2">
        <v>124</v>
      </c>
      <c r="D30" s="45">
        <f>D28</f>
        <v>8647464</v>
      </c>
      <c r="E30" s="45">
        <f>E28</f>
        <v>15223751</v>
      </c>
    </row>
    <row r="31" spans="2:5" x14ac:dyDescent="0.2">
      <c r="B31" s="2" t="s">
        <v>102</v>
      </c>
      <c r="C31" s="2">
        <v>125</v>
      </c>
      <c r="D31" s="2"/>
      <c r="E31" s="4"/>
    </row>
    <row r="32" spans="2:5" x14ac:dyDescent="0.2">
      <c r="B32" s="23" t="s">
        <v>103</v>
      </c>
      <c r="C32" s="23">
        <v>126</v>
      </c>
      <c r="D32" s="48">
        <f>D28</f>
        <v>8647464</v>
      </c>
      <c r="E32" s="48">
        <f>E28</f>
        <v>15223751</v>
      </c>
    </row>
    <row r="33" spans="2:5" x14ac:dyDescent="0.2">
      <c r="B33" s="2" t="s">
        <v>104</v>
      </c>
      <c r="C33" s="2">
        <v>127</v>
      </c>
      <c r="D33" s="2"/>
      <c r="E33" s="4"/>
    </row>
    <row r="34" spans="2:5" x14ac:dyDescent="0.2">
      <c r="B34" s="2" t="s">
        <v>105</v>
      </c>
      <c r="C34" s="2">
        <v>128</v>
      </c>
      <c r="D34" s="41">
        <v>0</v>
      </c>
      <c r="E34" s="4">
        <v>0</v>
      </c>
    </row>
    <row r="35" spans="2:5" x14ac:dyDescent="0.2">
      <c r="B35" s="2"/>
      <c r="C35" s="2"/>
      <c r="D35" s="2"/>
      <c r="E35" s="4"/>
    </row>
    <row r="36" spans="2:5" ht="25.5" x14ac:dyDescent="0.2">
      <c r="B36" s="3" t="s">
        <v>106</v>
      </c>
      <c r="C36" s="2">
        <v>130</v>
      </c>
      <c r="D36" s="45"/>
      <c r="E36" s="45"/>
    </row>
    <row r="37" spans="2:5" ht="25.5" x14ac:dyDescent="0.2">
      <c r="B37" s="3" t="s">
        <v>107</v>
      </c>
      <c r="C37" s="2">
        <v>131</v>
      </c>
      <c r="D37" s="2"/>
      <c r="E37" s="4"/>
    </row>
    <row r="38" spans="2:5" x14ac:dyDescent="0.2">
      <c r="B38" s="3" t="s">
        <v>108</v>
      </c>
      <c r="C38" s="2">
        <v>132</v>
      </c>
      <c r="D38" s="2"/>
      <c r="E38" s="4"/>
    </row>
    <row r="39" spans="2:5" ht="25.5" x14ac:dyDescent="0.2">
      <c r="B39" s="3" t="s">
        <v>109</v>
      </c>
      <c r="C39" s="2">
        <v>133</v>
      </c>
      <c r="D39" s="2"/>
      <c r="E39" s="4"/>
    </row>
    <row r="40" spans="2:5" ht="25.5" x14ac:dyDescent="0.2">
      <c r="B40" s="3" t="s">
        <v>110</v>
      </c>
      <c r="C40" s="2">
        <v>134</v>
      </c>
      <c r="D40" s="2"/>
      <c r="E40" s="4"/>
    </row>
    <row r="41" spans="2:5" ht="25.5" x14ac:dyDescent="0.2">
      <c r="B41" s="3" t="s">
        <v>111</v>
      </c>
      <c r="C41" s="2">
        <v>135</v>
      </c>
      <c r="D41" s="2"/>
      <c r="E41" s="4"/>
    </row>
    <row r="42" spans="2:5" ht="38.25" x14ac:dyDescent="0.2">
      <c r="B42" s="3" t="s">
        <v>112</v>
      </c>
      <c r="C42" s="2">
        <v>136</v>
      </c>
      <c r="D42" s="2"/>
      <c r="E42" s="4"/>
    </row>
    <row r="43" spans="2:5" ht="51" x14ac:dyDescent="0.2">
      <c r="B43" s="3" t="s">
        <v>113</v>
      </c>
      <c r="C43" s="2">
        <v>137</v>
      </c>
      <c r="D43" s="2"/>
      <c r="E43" s="4"/>
    </row>
    <row r="44" spans="2:5" ht="38.25" x14ac:dyDescent="0.2">
      <c r="B44" s="3" t="s">
        <v>114</v>
      </c>
      <c r="C44" s="2">
        <v>138</v>
      </c>
      <c r="D44" s="2"/>
      <c r="E44" s="4"/>
    </row>
    <row r="45" spans="2:5" ht="25.5" x14ac:dyDescent="0.2">
      <c r="B45" s="3" t="s">
        <v>115</v>
      </c>
      <c r="C45" s="2">
        <v>139</v>
      </c>
      <c r="D45" s="2"/>
      <c r="E45" s="4"/>
    </row>
    <row r="46" spans="2:5" ht="25.5" x14ac:dyDescent="0.2">
      <c r="B46" s="3" t="s">
        <v>116</v>
      </c>
      <c r="C46" s="2">
        <v>140</v>
      </c>
      <c r="D46" s="4"/>
      <c r="E46" s="45"/>
    </row>
    <row r="47" spans="2:5" x14ac:dyDescent="0.2">
      <c r="B47" s="25" t="s">
        <v>117</v>
      </c>
      <c r="C47" s="18">
        <v>141</v>
      </c>
      <c r="D47" s="47">
        <f>SUM(D36:D46)</f>
        <v>0</v>
      </c>
      <c r="E47" s="47">
        <f>SUM(E36:E46)</f>
        <v>0</v>
      </c>
    </row>
    <row r="48" spans="2:5" x14ac:dyDescent="0.2">
      <c r="B48" s="2" t="s">
        <v>102</v>
      </c>
      <c r="C48" s="2">
        <v>142</v>
      </c>
      <c r="D48" s="2"/>
      <c r="E48" s="4"/>
    </row>
    <row r="49" spans="2:5" x14ac:dyDescent="0.2">
      <c r="B49" s="2" t="s">
        <v>103</v>
      </c>
      <c r="C49" s="2">
        <v>143</v>
      </c>
      <c r="D49" s="45">
        <f>D47</f>
        <v>0</v>
      </c>
      <c r="E49" s="45">
        <f>E47</f>
        <v>0</v>
      </c>
    </row>
    <row r="50" spans="2:5" x14ac:dyDescent="0.2">
      <c r="B50" s="2" t="s">
        <v>118</v>
      </c>
      <c r="C50" s="2">
        <v>144</v>
      </c>
      <c r="D50" s="2">
        <v>0</v>
      </c>
      <c r="E50" s="4">
        <v>0</v>
      </c>
    </row>
    <row r="51" spans="2:5" ht="25.5" x14ac:dyDescent="0.2">
      <c r="B51" s="3" t="s">
        <v>106</v>
      </c>
      <c r="C51" s="2">
        <v>145</v>
      </c>
      <c r="D51" s="2"/>
      <c r="E51" s="4"/>
    </row>
    <row r="52" spans="2:5" ht="25.5" x14ac:dyDescent="0.2">
      <c r="B52" s="3" t="s">
        <v>119</v>
      </c>
      <c r="C52" s="2">
        <v>146</v>
      </c>
      <c r="D52" s="2"/>
      <c r="E52" s="4"/>
    </row>
    <row r="53" spans="2:5" x14ac:dyDescent="0.2">
      <c r="B53" s="3" t="s">
        <v>120</v>
      </c>
      <c r="C53" s="2">
        <v>147</v>
      </c>
      <c r="D53" s="2"/>
      <c r="E53" s="4"/>
    </row>
    <row r="54" spans="2:5" ht="25.5" x14ac:dyDescent="0.2">
      <c r="B54" s="3" t="s">
        <v>121</v>
      </c>
      <c r="C54" s="2">
        <v>148</v>
      </c>
      <c r="D54" s="2"/>
      <c r="E54" s="4"/>
    </row>
    <row r="55" spans="2:5" ht="25.5" x14ac:dyDescent="0.2">
      <c r="B55" s="3" t="s">
        <v>110</v>
      </c>
      <c r="C55" s="2">
        <v>149</v>
      </c>
      <c r="D55" s="2"/>
      <c r="E55" s="4"/>
    </row>
    <row r="56" spans="2:5" ht="25.5" x14ac:dyDescent="0.2">
      <c r="B56" s="3" t="s">
        <v>111</v>
      </c>
      <c r="C56" s="2">
        <v>150</v>
      </c>
      <c r="D56" s="2"/>
      <c r="E56" s="4"/>
    </row>
    <row r="57" spans="2:5" ht="38.25" x14ac:dyDescent="0.2">
      <c r="B57" s="3" t="s">
        <v>122</v>
      </c>
      <c r="C57" s="2">
        <v>151</v>
      </c>
      <c r="D57" s="2"/>
      <c r="E57" s="4"/>
    </row>
    <row r="58" spans="2:5" ht="51" x14ac:dyDescent="0.2">
      <c r="B58" s="3" t="s">
        <v>123</v>
      </c>
      <c r="C58" s="2">
        <v>152</v>
      </c>
      <c r="D58" s="2"/>
      <c r="E58" s="4"/>
    </row>
    <row r="59" spans="2:5" ht="38.25" x14ac:dyDescent="0.2">
      <c r="B59" s="3" t="s">
        <v>124</v>
      </c>
      <c r="C59" s="2">
        <v>153</v>
      </c>
      <c r="D59" s="2"/>
      <c r="E59" s="4"/>
    </row>
    <row r="60" spans="2:5" ht="25.5" x14ac:dyDescent="0.2">
      <c r="B60" s="3" t="s">
        <v>125</v>
      </c>
      <c r="C60" s="2">
        <v>154</v>
      </c>
      <c r="D60" s="2"/>
      <c r="E60" s="4"/>
    </row>
    <row r="61" spans="2:5" ht="25.5" x14ac:dyDescent="0.2">
      <c r="B61" s="3" t="s">
        <v>116</v>
      </c>
      <c r="C61" s="2">
        <v>155</v>
      </c>
      <c r="D61" s="2"/>
      <c r="E61" s="4"/>
    </row>
    <row r="62" spans="2:5" x14ac:dyDescent="0.2">
      <c r="B62" s="2" t="s">
        <v>126</v>
      </c>
      <c r="C62" s="2">
        <v>156</v>
      </c>
      <c r="D62" s="2">
        <v>0</v>
      </c>
      <c r="E62" s="4">
        <v>0</v>
      </c>
    </row>
    <row r="63" spans="2:5" x14ac:dyDescent="0.2">
      <c r="B63" s="2"/>
      <c r="C63" s="2"/>
      <c r="D63" s="2"/>
      <c r="E63" s="4"/>
    </row>
    <row r="64" spans="2:5" x14ac:dyDescent="0.2">
      <c r="B64" s="18" t="s">
        <v>127</v>
      </c>
      <c r="C64" s="18">
        <v>158</v>
      </c>
      <c r="D64" s="47">
        <f>D28+D47</f>
        <v>8647464</v>
      </c>
      <c r="E64" s="47">
        <f>E28+E47</f>
        <v>15223751</v>
      </c>
    </row>
    <row r="65" spans="2:6" x14ac:dyDescent="0.2">
      <c r="B65" s="2" t="s">
        <v>102</v>
      </c>
      <c r="C65" s="2">
        <v>159</v>
      </c>
      <c r="D65" s="2"/>
      <c r="E65" s="4"/>
    </row>
    <row r="66" spans="2:6" x14ac:dyDescent="0.2">
      <c r="B66" s="23" t="s">
        <v>103</v>
      </c>
      <c r="C66" s="23">
        <v>160</v>
      </c>
      <c r="D66" s="48">
        <f>D64</f>
        <v>8647464</v>
      </c>
      <c r="E66" s="48">
        <f>E64</f>
        <v>15223751</v>
      </c>
    </row>
    <row r="67" spans="2:6" x14ac:dyDescent="0.2">
      <c r="B67" s="2" t="s">
        <v>128</v>
      </c>
      <c r="C67" s="2">
        <v>161</v>
      </c>
      <c r="D67" s="2"/>
      <c r="E67" s="4"/>
    </row>
    <row r="68" spans="2:6" x14ac:dyDescent="0.2">
      <c r="B68" s="2" t="s">
        <v>129</v>
      </c>
      <c r="C68" s="2">
        <v>162</v>
      </c>
      <c r="D68" s="41">
        <f>D64-D66-D67</f>
        <v>0</v>
      </c>
      <c r="E68" s="41">
        <f>E64-E66-E67</f>
        <v>0</v>
      </c>
    </row>
    <row r="71" spans="2:6" ht="31.5" x14ac:dyDescent="0.25">
      <c r="B71" s="52" t="s">
        <v>271</v>
      </c>
      <c r="C71" s="53" t="s">
        <v>272</v>
      </c>
      <c r="D71" s="53"/>
      <c r="E71" s="54" t="s">
        <v>273</v>
      </c>
      <c r="F71" s="13"/>
    </row>
    <row r="72" spans="2:6" ht="15" x14ac:dyDescent="0.2">
      <c r="B72" s="53"/>
      <c r="C72" s="53"/>
      <c r="D72" s="53"/>
      <c r="E72" s="54"/>
      <c r="F72" s="12"/>
    </row>
    <row r="73" spans="2:6" ht="15" x14ac:dyDescent="0.2">
      <c r="B73" s="56"/>
      <c r="C73" s="53"/>
      <c r="D73" s="53"/>
      <c r="E73" s="53"/>
      <c r="F73" s="14"/>
    </row>
    <row r="74" spans="2:6" ht="15.75" x14ac:dyDescent="0.25">
      <c r="B74" s="52" t="s">
        <v>243</v>
      </c>
      <c r="C74" s="53" t="s">
        <v>244</v>
      </c>
      <c r="D74" s="53"/>
      <c r="E74" s="55" t="s">
        <v>259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3"/>
  <sheetViews>
    <sheetView topLeftCell="A38" workbookViewId="0">
      <selection activeCell="D65" sqref="D65"/>
    </sheetView>
  </sheetViews>
  <sheetFormatPr defaultRowHeight="12.75" x14ac:dyDescent="0.2"/>
  <cols>
    <col min="1" max="1" width="52.85546875" customWidth="1"/>
    <col min="2" max="2" width="20.42578125" customWidth="1"/>
    <col min="3" max="3" width="18.5703125" customWidth="1"/>
    <col min="4" max="4" width="12.85546875" customWidth="1"/>
  </cols>
  <sheetData>
    <row r="3" spans="1:4" ht="15" x14ac:dyDescent="0.25">
      <c r="A3" s="31" t="s">
        <v>224</v>
      </c>
      <c r="B3" s="10" t="s">
        <v>225</v>
      </c>
      <c r="C3" s="32"/>
      <c r="D3" s="33"/>
    </row>
    <row r="4" spans="1:4" ht="14.25" x14ac:dyDescent="0.2">
      <c r="C4" s="10"/>
      <c r="D4" s="32"/>
    </row>
    <row r="5" spans="1:4" ht="15" x14ac:dyDescent="0.25">
      <c r="A5" s="31" t="s">
        <v>245</v>
      </c>
      <c r="C5" s="34"/>
      <c r="D5" s="32"/>
    </row>
    <row r="6" spans="1:4" ht="15" x14ac:dyDescent="0.25">
      <c r="A6" s="31" t="s">
        <v>229</v>
      </c>
      <c r="B6" s="32"/>
      <c r="C6" s="32"/>
      <c r="D6" s="32"/>
    </row>
    <row r="7" spans="1:4" ht="14.25" x14ac:dyDescent="0.2">
      <c r="A7" s="8" t="s">
        <v>262</v>
      </c>
      <c r="B7" s="32"/>
      <c r="C7" s="32"/>
      <c r="D7" s="32"/>
    </row>
    <row r="8" spans="1:4" x14ac:dyDescent="0.2">
      <c r="C8" s="17" t="s">
        <v>258</v>
      </c>
    </row>
    <row r="9" spans="1:4" ht="25.5" customHeight="1" x14ac:dyDescent="0.2">
      <c r="A9" s="2" t="s">
        <v>78</v>
      </c>
      <c r="B9" s="22" t="s">
        <v>265</v>
      </c>
      <c r="C9" s="22" t="s">
        <v>266</v>
      </c>
    </row>
    <row r="10" spans="1:4" ht="25.5" x14ac:dyDescent="0.2">
      <c r="A10" s="28" t="s">
        <v>130</v>
      </c>
      <c r="B10" s="20"/>
      <c r="C10" s="20"/>
    </row>
    <row r="11" spans="1:4" x14ac:dyDescent="0.2">
      <c r="A11" s="3" t="s">
        <v>78</v>
      </c>
      <c r="B11" s="2"/>
      <c r="C11" s="2"/>
    </row>
    <row r="12" spans="1:4" ht="25.5" x14ac:dyDescent="0.2">
      <c r="A12" s="36" t="s">
        <v>131</v>
      </c>
      <c r="B12" s="36"/>
      <c r="C12" s="36"/>
    </row>
    <row r="13" spans="1:4" x14ac:dyDescent="0.2">
      <c r="A13" s="5" t="s">
        <v>132</v>
      </c>
      <c r="B13" s="61">
        <f>SUM(B14:B21)</f>
        <v>30699281</v>
      </c>
      <c r="C13" s="61">
        <f>SUM(C14:C21)</f>
        <v>38703804</v>
      </c>
    </row>
    <row r="14" spans="1:4" x14ac:dyDescent="0.2">
      <c r="A14" s="3" t="s">
        <v>133</v>
      </c>
      <c r="B14" s="4"/>
      <c r="C14" s="4">
        <v>11680</v>
      </c>
    </row>
    <row r="15" spans="1:4" ht="25.5" customHeight="1" x14ac:dyDescent="0.2">
      <c r="A15" s="3" t="s">
        <v>232</v>
      </c>
      <c r="B15" s="4">
        <v>467531</v>
      </c>
      <c r="C15" s="4">
        <v>289069</v>
      </c>
    </row>
    <row r="16" spans="1:4" ht="17.25" customHeight="1" x14ac:dyDescent="0.2">
      <c r="A16" s="43" t="s">
        <v>236</v>
      </c>
      <c r="B16" s="4">
        <v>12690</v>
      </c>
      <c r="C16" s="4">
        <v>68334</v>
      </c>
    </row>
    <row r="17" spans="1:3" x14ac:dyDescent="0.2">
      <c r="A17" s="3" t="s">
        <v>134</v>
      </c>
      <c r="B17" s="4">
        <v>25920571</v>
      </c>
      <c r="C17" s="4">
        <v>38161815</v>
      </c>
    </row>
    <row r="18" spans="1:3" x14ac:dyDescent="0.2">
      <c r="A18" s="3" t="s">
        <v>251</v>
      </c>
      <c r="B18" s="4">
        <v>3952007</v>
      </c>
      <c r="C18" s="4"/>
    </row>
    <row r="19" spans="1:3" ht="25.5" x14ac:dyDescent="0.2">
      <c r="A19" s="3" t="s">
        <v>252</v>
      </c>
      <c r="B19" s="4"/>
      <c r="C19" s="4">
        <v>5096</v>
      </c>
    </row>
    <row r="20" spans="1:3" x14ac:dyDescent="0.2">
      <c r="A20" s="3" t="s">
        <v>253</v>
      </c>
      <c r="B20" s="4"/>
      <c r="C20" s="4">
        <v>36092</v>
      </c>
    </row>
    <row r="21" spans="1:3" x14ac:dyDescent="0.2">
      <c r="A21" s="3" t="s">
        <v>135</v>
      </c>
      <c r="B21" s="4">
        <f>4298489-3952007</f>
        <v>346482</v>
      </c>
      <c r="C21" s="4">
        <f>653469+88510-610261</f>
        <v>131718</v>
      </c>
    </row>
    <row r="22" spans="1:3" x14ac:dyDescent="0.2">
      <c r="A22" s="5" t="s">
        <v>136</v>
      </c>
      <c r="B22" s="7">
        <f>SUM(B23:B33)</f>
        <v>19639401</v>
      </c>
      <c r="C22" s="7">
        <f>SUM(C23:C33)</f>
        <v>24446975</v>
      </c>
    </row>
    <row r="23" spans="1:3" x14ac:dyDescent="0.2">
      <c r="A23" s="3" t="s">
        <v>137</v>
      </c>
      <c r="B23" s="4">
        <v>9613490</v>
      </c>
      <c r="C23" s="4">
        <f>12756300+791346</f>
        <v>13547646</v>
      </c>
    </row>
    <row r="24" spans="1:3" x14ac:dyDescent="0.2">
      <c r="A24" s="3" t="s">
        <v>138</v>
      </c>
      <c r="B24" s="4">
        <v>233270</v>
      </c>
      <c r="C24" s="4">
        <v>974353</v>
      </c>
    </row>
    <row r="25" spans="1:3" x14ac:dyDescent="0.2">
      <c r="A25" s="3" t="s">
        <v>139</v>
      </c>
      <c r="B25" s="4">
        <v>4458250</v>
      </c>
      <c r="C25" s="4">
        <v>3319259</v>
      </c>
    </row>
    <row r="26" spans="1:3" x14ac:dyDescent="0.2">
      <c r="A26" s="3" t="s">
        <v>234</v>
      </c>
      <c r="B26" s="4">
        <v>28690</v>
      </c>
      <c r="C26" s="49">
        <v>64018</v>
      </c>
    </row>
    <row r="27" spans="1:3" ht="28.5" customHeight="1" x14ac:dyDescent="0.2">
      <c r="A27" s="3" t="s">
        <v>233</v>
      </c>
      <c r="B27" s="4"/>
      <c r="C27" s="49">
        <v>2373601</v>
      </c>
    </row>
    <row r="28" spans="1:3" x14ac:dyDescent="0.2">
      <c r="A28" s="3" t="s">
        <v>140</v>
      </c>
      <c r="B28" s="4">
        <v>1557474</v>
      </c>
      <c r="C28" s="49">
        <v>877798</v>
      </c>
    </row>
    <row r="29" spans="1:3" x14ac:dyDescent="0.2">
      <c r="A29" s="3" t="s">
        <v>141</v>
      </c>
      <c r="B29" s="4">
        <v>3372762</v>
      </c>
      <c r="C29" s="49">
        <v>2268345</v>
      </c>
    </row>
    <row r="30" spans="1:3" x14ac:dyDescent="0.2">
      <c r="A30" s="3" t="s">
        <v>254</v>
      </c>
      <c r="B30" s="4"/>
      <c r="C30" s="49">
        <v>15118</v>
      </c>
    </row>
    <row r="31" spans="1:3" x14ac:dyDescent="0.2">
      <c r="A31" s="3" t="s">
        <v>255</v>
      </c>
      <c r="B31" s="4"/>
      <c r="C31" s="49">
        <v>128335</v>
      </c>
    </row>
    <row r="32" spans="1:3" x14ac:dyDescent="0.2">
      <c r="A32" s="3" t="s">
        <v>256</v>
      </c>
      <c r="B32" s="4"/>
      <c r="C32" s="49">
        <v>722774</v>
      </c>
    </row>
    <row r="33" spans="1:3" x14ac:dyDescent="0.2">
      <c r="A33" s="3" t="s">
        <v>142</v>
      </c>
      <c r="B33" s="4">
        <v>375465</v>
      </c>
      <c r="C33" s="49">
        <f>1557335-1401607</f>
        <v>155728</v>
      </c>
    </row>
    <row r="34" spans="1:3" ht="25.5" x14ac:dyDescent="0.2">
      <c r="A34" s="36" t="s">
        <v>143</v>
      </c>
      <c r="B34" s="37">
        <f>B13-B22</f>
        <v>11059880</v>
      </c>
      <c r="C34" s="37">
        <f>C13-C22</f>
        <v>14256829</v>
      </c>
    </row>
    <row r="35" spans="1:3" x14ac:dyDescent="0.2">
      <c r="A35" s="3" t="s">
        <v>78</v>
      </c>
      <c r="B35" s="4"/>
      <c r="C35" s="4"/>
    </row>
    <row r="36" spans="1:3" ht="25.5" x14ac:dyDescent="0.2">
      <c r="A36" s="35" t="s">
        <v>144</v>
      </c>
      <c r="B36" s="24"/>
      <c r="C36" s="24"/>
    </row>
    <row r="37" spans="1:3" x14ac:dyDescent="0.2">
      <c r="A37" s="5" t="s">
        <v>145</v>
      </c>
      <c r="B37" s="7">
        <f>SUM(B38:B41)</f>
        <v>8276786</v>
      </c>
      <c r="C37" s="7">
        <f>SUM(C38:C41)</f>
        <v>36300203</v>
      </c>
    </row>
    <row r="38" spans="1:3" x14ac:dyDescent="0.2">
      <c r="A38" s="3" t="s">
        <v>241</v>
      </c>
      <c r="B38" s="4">
        <v>8228560</v>
      </c>
      <c r="C38" s="4"/>
    </row>
    <row r="39" spans="1:3" x14ac:dyDescent="0.2">
      <c r="A39" s="3" t="s">
        <v>146</v>
      </c>
      <c r="B39" s="4">
        <v>48226</v>
      </c>
      <c r="C39" s="4">
        <v>36300203</v>
      </c>
    </row>
    <row r="40" spans="1:3" x14ac:dyDescent="0.2">
      <c r="A40" s="3" t="s">
        <v>242</v>
      </c>
      <c r="B40" s="4"/>
      <c r="C40" s="4"/>
    </row>
    <row r="41" spans="1:3" x14ac:dyDescent="0.2">
      <c r="A41" s="3" t="s">
        <v>147</v>
      </c>
      <c r="B41" s="4"/>
      <c r="C41" s="4"/>
    </row>
    <row r="42" spans="1:3" x14ac:dyDescent="0.2">
      <c r="A42" s="5" t="s">
        <v>148</v>
      </c>
      <c r="B42" s="7">
        <f>SUM(B43:B46)</f>
        <v>5079866</v>
      </c>
      <c r="C42" s="7">
        <f>SUM(C43:C46)</f>
        <v>55702574</v>
      </c>
    </row>
    <row r="43" spans="1:3" x14ac:dyDescent="0.2">
      <c r="A43" s="3" t="s">
        <v>149</v>
      </c>
      <c r="B43" s="4">
        <v>4047785</v>
      </c>
      <c r="C43" s="4">
        <v>4657240</v>
      </c>
    </row>
    <row r="44" spans="1:3" x14ac:dyDescent="0.2">
      <c r="A44" s="3" t="s">
        <v>237</v>
      </c>
      <c r="B44" s="4"/>
      <c r="C44" s="4"/>
    </row>
    <row r="45" spans="1:3" x14ac:dyDescent="0.2">
      <c r="A45" s="3" t="s">
        <v>150</v>
      </c>
      <c r="B45" s="4">
        <v>811634</v>
      </c>
      <c r="C45" s="4">
        <v>229985</v>
      </c>
    </row>
    <row r="46" spans="1:3" x14ac:dyDescent="0.2">
      <c r="A46" s="3" t="s">
        <v>246</v>
      </c>
      <c r="B46" s="4">
        <v>220447</v>
      </c>
      <c r="C46" s="4">
        <v>50815349</v>
      </c>
    </row>
    <row r="47" spans="1:3" ht="25.5" x14ac:dyDescent="0.2">
      <c r="A47" s="36" t="s">
        <v>151</v>
      </c>
      <c r="B47" s="37">
        <f>B37-B42</f>
        <v>3196920</v>
      </c>
      <c r="C47" s="37">
        <f>C37-C42</f>
        <v>-19402371</v>
      </c>
    </row>
    <row r="48" spans="1:3" x14ac:dyDescent="0.2">
      <c r="A48" s="3" t="s">
        <v>78</v>
      </c>
      <c r="B48" s="4"/>
      <c r="C48" s="4"/>
    </row>
    <row r="49" spans="1:3" ht="25.5" x14ac:dyDescent="0.2">
      <c r="A49" s="35" t="s">
        <v>152</v>
      </c>
      <c r="B49" s="24"/>
      <c r="C49" s="24"/>
    </row>
    <row r="50" spans="1:3" ht="21" customHeight="1" x14ac:dyDescent="0.2">
      <c r="A50" s="5" t="s">
        <v>153</v>
      </c>
      <c r="B50" s="7">
        <f>SUM(B51:B52)</f>
        <v>7285775</v>
      </c>
      <c r="C50" s="7">
        <f>SUM(C51:C52)</f>
        <v>113334600</v>
      </c>
    </row>
    <row r="51" spans="1:3" x14ac:dyDescent="0.2">
      <c r="A51" s="3" t="s">
        <v>249</v>
      </c>
      <c r="B51" s="4"/>
      <c r="C51" s="4"/>
    </row>
    <row r="52" spans="1:3" x14ac:dyDescent="0.2">
      <c r="A52" s="3" t="s">
        <v>238</v>
      </c>
      <c r="B52" s="4">
        <v>7285775</v>
      </c>
      <c r="C52" s="4">
        <v>113334600</v>
      </c>
    </row>
    <row r="53" spans="1:3" x14ac:dyDescent="0.2">
      <c r="A53" s="5" t="s">
        <v>154</v>
      </c>
      <c r="B53" s="7">
        <f>SUM(B54:B57)</f>
        <v>14316202</v>
      </c>
      <c r="C53" s="7">
        <f>SUM(C54:C57)</f>
        <v>113182903</v>
      </c>
    </row>
    <row r="54" spans="1:3" ht="25.5" x14ac:dyDescent="0.2">
      <c r="A54" s="43" t="s">
        <v>239</v>
      </c>
      <c r="B54" s="4">
        <v>7318250</v>
      </c>
      <c r="C54" s="4">
        <v>63831920</v>
      </c>
    </row>
    <row r="55" spans="1:3" ht="25.5" x14ac:dyDescent="0.2">
      <c r="A55" s="3" t="s">
        <v>155</v>
      </c>
      <c r="B55" s="4">
        <v>535527</v>
      </c>
      <c r="C55" s="4">
        <v>981993</v>
      </c>
    </row>
    <row r="56" spans="1:3" ht="25.5" x14ac:dyDescent="0.2">
      <c r="A56" s="3" t="s">
        <v>260</v>
      </c>
      <c r="B56" s="4"/>
      <c r="C56" s="4">
        <v>48368990</v>
      </c>
    </row>
    <row r="57" spans="1:3" ht="25.5" x14ac:dyDescent="0.2">
      <c r="A57" s="3" t="s">
        <v>230</v>
      </c>
      <c r="B57" s="4">
        <v>6462425</v>
      </c>
      <c r="C57" s="4"/>
    </row>
    <row r="58" spans="1:3" ht="25.5" x14ac:dyDescent="0.2">
      <c r="A58" s="36" t="s">
        <v>156</v>
      </c>
      <c r="B58" s="37">
        <f>B50-B53</f>
        <v>-7030427</v>
      </c>
      <c r="C58" s="37">
        <f>C50-C53</f>
        <v>151697</v>
      </c>
    </row>
    <row r="59" spans="1:3" x14ac:dyDescent="0.2">
      <c r="A59" s="3" t="s">
        <v>78</v>
      </c>
      <c r="B59" s="4"/>
      <c r="C59" s="4"/>
    </row>
    <row r="60" spans="1:3" ht="25.5" x14ac:dyDescent="0.2">
      <c r="A60" s="3" t="s">
        <v>157</v>
      </c>
      <c r="B60" s="4"/>
      <c r="C60" s="4">
        <v>-909936</v>
      </c>
    </row>
    <row r="61" spans="1:3" ht="25.5" x14ac:dyDescent="0.2">
      <c r="A61" s="28" t="s">
        <v>158</v>
      </c>
      <c r="B61" s="30">
        <f>B34+B47+B58+B60</f>
        <v>7226373</v>
      </c>
      <c r="C61" s="30">
        <f>C34+C47+C58+C60</f>
        <v>-5903781</v>
      </c>
    </row>
    <row r="62" spans="1:3" x14ac:dyDescent="0.2">
      <c r="A62" s="3" t="s">
        <v>78</v>
      </c>
      <c r="B62" s="4"/>
      <c r="C62" s="4"/>
    </row>
    <row r="63" spans="1:3" x14ac:dyDescent="0.2">
      <c r="A63" s="38" t="s">
        <v>159</v>
      </c>
      <c r="B63" s="21">
        <v>1096556</v>
      </c>
      <c r="C63" s="21">
        <v>7985027</v>
      </c>
    </row>
    <row r="64" spans="1:3" ht="38.25" x14ac:dyDescent="0.2">
      <c r="A64" s="38" t="s">
        <v>257</v>
      </c>
      <c r="B64" s="21">
        <f>B65-B63</f>
        <v>7226373</v>
      </c>
      <c r="C64" s="21">
        <f>C65-C63</f>
        <v>-5903781</v>
      </c>
    </row>
    <row r="65" spans="1:5" ht="25.5" x14ac:dyDescent="0.2">
      <c r="A65" s="28" t="s">
        <v>160</v>
      </c>
      <c r="B65" s="30">
        <v>8322929</v>
      </c>
      <c r="C65" s="30">
        <v>2081246</v>
      </c>
    </row>
    <row r="66" spans="1:5" ht="25.5" x14ac:dyDescent="0.2">
      <c r="A66" s="3" t="s">
        <v>161</v>
      </c>
      <c r="B66" s="4">
        <f>B65-B63-B61</f>
        <v>0</v>
      </c>
      <c r="C66" s="4">
        <f>C65-C63-C61</f>
        <v>0</v>
      </c>
    </row>
    <row r="67" spans="1:5" x14ac:dyDescent="0.2">
      <c r="A67" t="s">
        <v>78</v>
      </c>
    </row>
    <row r="69" spans="1:5" x14ac:dyDescent="0.2">
      <c r="A69" t="s">
        <v>78</v>
      </c>
    </row>
    <row r="70" spans="1:5" ht="31.5" x14ac:dyDescent="0.25">
      <c r="A70" s="52" t="s">
        <v>271</v>
      </c>
      <c r="B70" s="53" t="s">
        <v>250</v>
      </c>
      <c r="C70" s="54" t="s">
        <v>273</v>
      </c>
      <c r="E70" s="13"/>
    </row>
    <row r="71" spans="1:5" ht="14.25" x14ac:dyDescent="0.2">
      <c r="A71" s="12"/>
      <c r="B71" s="12"/>
      <c r="C71" s="12"/>
      <c r="D71" s="13"/>
      <c r="E71" s="13"/>
    </row>
    <row r="72" spans="1:5" ht="14.25" x14ac:dyDescent="0.2">
      <c r="A72" s="9"/>
      <c r="B72" s="12"/>
      <c r="C72" s="12"/>
      <c r="D72" s="12"/>
      <c r="E72" s="39"/>
    </row>
    <row r="73" spans="1:5" ht="15.75" x14ac:dyDescent="0.25">
      <c r="A73" s="52" t="s">
        <v>243</v>
      </c>
      <c r="B73" s="53" t="s">
        <v>247</v>
      </c>
      <c r="C73" s="55" t="s">
        <v>259</v>
      </c>
      <c r="E73" s="14"/>
    </row>
  </sheetData>
  <pageMargins left="0.9055118110236221" right="0.31496062992125984" top="0.15748031496062992" bottom="0.15748031496062992" header="0.11811023622047245" footer="0.11811023622047245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21"/>
  <sheetViews>
    <sheetView tabSelected="1" workbookViewId="0">
      <pane xSplit="3" ySplit="7" topLeftCell="H95" activePane="bottomRight" state="frozen"/>
      <selection pane="topRight" activeCell="D1" sqref="D1"/>
      <selection pane="bottomLeft" activeCell="A8" sqref="A8"/>
      <selection pane="bottomRight" activeCell="Q112" sqref="Q112"/>
    </sheetView>
  </sheetViews>
  <sheetFormatPr defaultRowHeight="12.75" x14ac:dyDescent="0.2"/>
  <cols>
    <col min="2" max="2" width="48.5703125" customWidth="1"/>
    <col min="3" max="3" width="5" customWidth="1"/>
    <col min="4" max="4" width="13.42578125" customWidth="1"/>
    <col min="5" max="6" width="6.7109375" customWidth="1"/>
    <col min="7" max="7" width="11.42578125" customWidth="1"/>
    <col min="8" max="8" width="13" customWidth="1"/>
    <col min="9" max="9" width="10.140625" customWidth="1"/>
    <col min="11" max="11" width="7.85546875" customWidth="1"/>
    <col min="12" max="12" width="12.5703125" customWidth="1"/>
    <col min="13" max="13" width="6.5703125" customWidth="1"/>
    <col min="14" max="14" width="13.140625" customWidth="1"/>
    <col min="15" max="15" width="14.85546875" customWidth="1"/>
    <col min="16" max="16" width="2.85546875" customWidth="1"/>
    <col min="17" max="17" width="13.42578125" customWidth="1"/>
  </cols>
  <sheetData>
    <row r="1" spans="2:18" ht="15" x14ac:dyDescent="0.25">
      <c r="B1" s="8" t="s">
        <v>224</v>
      </c>
      <c r="C1" s="9"/>
      <c r="D1" s="9"/>
      <c r="E1" s="33"/>
    </row>
    <row r="2" spans="2:18" x14ac:dyDescent="0.2">
      <c r="B2" s="8"/>
      <c r="C2" s="9"/>
      <c r="D2" s="10" t="s">
        <v>225</v>
      </c>
      <c r="E2" s="16"/>
    </row>
    <row r="3" spans="2:18" ht="15.75" x14ac:dyDescent="0.25">
      <c r="B3" s="11" t="s">
        <v>231</v>
      </c>
      <c r="C3" s="9"/>
      <c r="D3" s="10"/>
      <c r="E3" s="16"/>
    </row>
    <row r="4" spans="2:18" ht="15.75" x14ac:dyDescent="0.25">
      <c r="B4" s="11"/>
      <c r="C4" s="9"/>
      <c r="D4" s="9"/>
      <c r="E4" s="9"/>
    </row>
    <row r="5" spans="2:18" ht="13.5" thickBot="1" x14ac:dyDescent="0.25">
      <c r="B5" s="40" t="s">
        <v>264</v>
      </c>
      <c r="C5" s="9"/>
      <c r="D5" s="9"/>
      <c r="E5" s="9"/>
      <c r="Q5" s="17" t="s">
        <v>258</v>
      </c>
    </row>
    <row r="6" spans="2:18" ht="89.25" x14ac:dyDescent="0.2">
      <c r="B6" s="2"/>
      <c r="C6" s="2"/>
      <c r="D6" s="5" t="s">
        <v>162</v>
      </c>
      <c r="E6" s="3" t="s">
        <v>163</v>
      </c>
      <c r="F6" s="3" t="s">
        <v>164</v>
      </c>
      <c r="G6" s="3" t="s">
        <v>165</v>
      </c>
      <c r="H6" s="3" t="s">
        <v>166</v>
      </c>
      <c r="I6" s="3" t="s">
        <v>167</v>
      </c>
      <c r="J6" s="3" t="s">
        <v>168</v>
      </c>
      <c r="K6" s="3" t="s">
        <v>169</v>
      </c>
      <c r="L6" s="3" t="s">
        <v>170</v>
      </c>
      <c r="M6" s="3" t="s">
        <v>171</v>
      </c>
      <c r="N6" s="5" t="s">
        <v>172</v>
      </c>
      <c r="O6" s="5" t="s">
        <v>173</v>
      </c>
      <c r="P6" s="3"/>
      <c r="Q6" s="5" t="s">
        <v>52</v>
      </c>
      <c r="R6" s="1"/>
    </row>
    <row r="7" spans="2:18" x14ac:dyDescent="0.2">
      <c r="B7" s="29" t="s">
        <v>267</v>
      </c>
      <c r="C7" s="29"/>
      <c r="D7" s="30">
        <v>19675575</v>
      </c>
      <c r="E7" s="30"/>
      <c r="F7" s="30"/>
      <c r="G7" s="30">
        <v>208429320</v>
      </c>
      <c r="H7" s="30"/>
      <c r="I7" s="30"/>
      <c r="J7" s="30"/>
      <c r="K7" s="30"/>
      <c r="L7" s="51">
        <v>-541442</v>
      </c>
      <c r="M7" s="30"/>
      <c r="N7" s="30">
        <v>144197236</v>
      </c>
      <c r="O7" s="30">
        <v>371760689</v>
      </c>
      <c r="P7" s="30"/>
      <c r="Q7" s="30">
        <v>371760689</v>
      </c>
    </row>
    <row r="8" spans="2:18" x14ac:dyDescent="0.2">
      <c r="B8" s="2" t="s">
        <v>174</v>
      </c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8" ht="25.5" x14ac:dyDescent="0.2">
      <c r="B9" s="3" t="s">
        <v>175</v>
      </c>
      <c r="C9" s="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8" ht="25.5" x14ac:dyDescent="0.2">
      <c r="B10" s="3" t="s">
        <v>176</v>
      </c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8" ht="25.5" x14ac:dyDescent="0.2">
      <c r="B11" s="3" t="s">
        <v>177</v>
      </c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8" ht="25.5" x14ac:dyDescent="0.2">
      <c r="B12" s="3" t="s">
        <v>178</v>
      </c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8" ht="25.5" x14ac:dyDescent="0.2">
      <c r="B13" s="3" t="s">
        <v>179</v>
      </c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8" ht="25.5" x14ac:dyDescent="0.2">
      <c r="B14" s="3" t="s">
        <v>180</v>
      </c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8" ht="25.5" x14ac:dyDescent="0.2">
      <c r="B15" s="3" t="s">
        <v>181</v>
      </c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8" ht="25.5" x14ac:dyDescent="0.2">
      <c r="B16" s="3" t="s">
        <v>182</v>
      </c>
      <c r="C16" s="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x14ac:dyDescent="0.2">
      <c r="B17" s="3" t="s">
        <v>183</v>
      </c>
      <c r="C17" s="2"/>
      <c r="D17" s="4"/>
      <c r="E17" s="4"/>
      <c r="F17" s="4"/>
      <c r="G17" s="4"/>
      <c r="H17" s="4"/>
      <c r="I17" s="4"/>
      <c r="J17" s="4"/>
      <c r="K17" s="4"/>
      <c r="L17" s="50">
        <v>441647</v>
      </c>
      <c r="M17" s="4"/>
      <c r="N17" s="50">
        <v>8569530</v>
      </c>
      <c r="O17" s="50">
        <f>N17+L17</f>
        <v>9011177</v>
      </c>
      <c r="P17" s="50"/>
      <c r="Q17" s="50">
        <f>O17</f>
        <v>9011177</v>
      </c>
    </row>
    <row r="18" spans="2:17" x14ac:dyDescent="0.2">
      <c r="B18" s="3" t="s">
        <v>184</v>
      </c>
      <c r="C18" s="2"/>
      <c r="D18" s="7">
        <v>1504014</v>
      </c>
      <c r="E18" s="4"/>
      <c r="F18" s="4"/>
      <c r="G18" s="7"/>
      <c r="H18" s="4"/>
      <c r="I18" s="4"/>
      <c r="J18" s="4"/>
      <c r="K18" s="4"/>
      <c r="L18" s="4"/>
      <c r="M18" s="4"/>
      <c r="N18" s="4"/>
      <c r="O18" s="7">
        <f>SUM(D18:N18)</f>
        <v>1504014</v>
      </c>
      <c r="P18" s="4"/>
      <c r="Q18" s="50">
        <f>O18</f>
        <v>1504014</v>
      </c>
    </row>
    <row r="19" spans="2:17" ht="25.5" x14ac:dyDescent="0.2">
      <c r="B19" s="3" t="s">
        <v>185</v>
      </c>
      <c r="C19" s="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ht="25.5" x14ac:dyDescent="0.2">
      <c r="B20" s="3" t="s">
        <v>186</v>
      </c>
      <c r="C20" s="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7" x14ac:dyDescent="0.2">
      <c r="B21" s="3" t="s">
        <v>187</v>
      </c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17" ht="25.5" x14ac:dyDescent="0.2">
      <c r="B22" s="3" t="s">
        <v>188</v>
      </c>
      <c r="C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17" x14ac:dyDescent="0.2">
      <c r="B23" s="3" t="s">
        <v>189</v>
      </c>
      <c r="C23" s="2"/>
      <c r="D23" s="4"/>
      <c r="E23" s="4"/>
      <c r="F23" s="4"/>
      <c r="G23" s="7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x14ac:dyDescent="0.2">
      <c r="B24" s="3" t="s">
        <v>190</v>
      </c>
      <c r="C24" s="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ht="25.5" x14ac:dyDescent="0.2">
      <c r="B25" s="3" t="s">
        <v>191</v>
      </c>
      <c r="C25" s="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25.5" x14ac:dyDescent="0.2">
      <c r="B26" s="3" t="s">
        <v>192</v>
      </c>
      <c r="C26" s="2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ht="25.5" x14ac:dyDescent="0.2">
      <c r="B27" s="3" t="s">
        <v>193</v>
      </c>
      <c r="C27" s="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x14ac:dyDescent="0.2">
      <c r="B28" s="3" t="s">
        <v>194</v>
      </c>
      <c r="C28" s="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x14ac:dyDescent="0.2">
      <c r="B29" s="3" t="s">
        <v>195</v>
      </c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x14ac:dyDescent="0.2">
      <c r="B30" s="3" t="s">
        <v>196</v>
      </c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x14ac:dyDescent="0.2">
      <c r="B31" s="3" t="s">
        <v>197</v>
      </c>
      <c r="C31" s="2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ht="25.5" x14ac:dyDescent="0.2">
      <c r="B32" s="3" t="s">
        <v>198</v>
      </c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ht="25.5" x14ac:dyDescent="0.2">
      <c r="B33" s="3" t="s">
        <v>199</v>
      </c>
      <c r="C33" s="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ht="38.25" x14ac:dyDescent="0.2">
      <c r="B34" s="3" t="s">
        <v>200</v>
      </c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ht="38.25" x14ac:dyDescent="0.2">
      <c r="B35" s="3" t="s">
        <v>200</v>
      </c>
      <c r="C35" s="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ht="25.5" x14ac:dyDescent="0.2">
      <c r="B36" s="3" t="s">
        <v>201</v>
      </c>
      <c r="C36" s="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ht="25.5" x14ac:dyDescent="0.2">
      <c r="B37" s="3" t="s">
        <v>202</v>
      </c>
      <c r="C37" s="2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25.5" x14ac:dyDescent="0.2">
      <c r="B38" s="3" t="s">
        <v>203</v>
      </c>
      <c r="C38" s="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x14ac:dyDescent="0.2">
      <c r="B39" s="3" t="s">
        <v>204</v>
      </c>
      <c r="C39" s="2"/>
      <c r="D39" s="4"/>
      <c r="E39" s="4"/>
      <c r="F39" s="4"/>
      <c r="G39" s="4"/>
      <c r="H39" s="4"/>
      <c r="I39" s="4"/>
      <c r="J39" s="4"/>
      <c r="K39" s="4"/>
      <c r="L39" s="4"/>
      <c r="M39" s="4"/>
      <c r="N39" s="50">
        <v>-9876585</v>
      </c>
      <c r="O39" s="50">
        <f>N39</f>
        <v>-9876585</v>
      </c>
      <c r="P39" s="60"/>
      <c r="Q39" s="50">
        <f>O39</f>
        <v>-9876585</v>
      </c>
    </row>
    <row r="40" spans="2:17" x14ac:dyDescent="0.2">
      <c r="B40" s="3" t="s">
        <v>205</v>
      </c>
      <c r="C40" s="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25.5" x14ac:dyDescent="0.2">
      <c r="B41" s="3" t="s">
        <v>206</v>
      </c>
      <c r="C41" s="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x14ac:dyDescent="0.2">
      <c r="B42" s="3" t="s">
        <v>189</v>
      </c>
      <c r="C42" s="2"/>
      <c r="D42" s="4"/>
      <c r="E42" s="4"/>
      <c r="F42" s="4"/>
      <c r="G42" s="4"/>
      <c r="H42" s="4"/>
      <c r="I42" s="4"/>
      <c r="J42" s="4"/>
      <c r="K42" s="4"/>
      <c r="L42" s="4"/>
      <c r="M42" s="4"/>
      <c r="N42" s="45"/>
      <c r="O42" s="45"/>
      <c r="P42" s="4"/>
      <c r="Q42" s="45"/>
    </row>
    <row r="43" spans="2:17" x14ac:dyDescent="0.2">
      <c r="B43" s="3" t="s">
        <v>207</v>
      </c>
      <c r="C43" s="2"/>
      <c r="D43" s="4"/>
      <c r="E43" s="4"/>
      <c r="F43" s="4"/>
      <c r="G43" s="4"/>
      <c r="H43" s="4"/>
      <c r="I43" s="4"/>
      <c r="J43" s="4"/>
      <c r="K43" s="4"/>
      <c r="L43" s="4"/>
      <c r="M43" s="4"/>
      <c r="N43" s="50">
        <v>-3936295</v>
      </c>
      <c r="O43" s="50">
        <f>N43</f>
        <v>-3936295</v>
      </c>
      <c r="P43" s="4"/>
      <c r="Q43" s="50">
        <f>O43</f>
        <v>-3936295</v>
      </c>
    </row>
    <row r="44" spans="2:17" ht="25.5" x14ac:dyDescent="0.2">
      <c r="B44" s="3" t="s">
        <v>208</v>
      </c>
      <c r="C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t="25.5" x14ac:dyDescent="0.2">
      <c r="B45" s="3" t="s">
        <v>209</v>
      </c>
      <c r="C45" s="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25.5" x14ac:dyDescent="0.2">
      <c r="B46" s="3" t="s">
        <v>210</v>
      </c>
      <c r="C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x14ac:dyDescent="0.2">
      <c r="B47" s="3" t="s">
        <v>211</v>
      </c>
      <c r="C47" s="2"/>
      <c r="D47" s="4"/>
      <c r="E47" s="4"/>
      <c r="F47" s="4"/>
      <c r="G47" s="4"/>
      <c r="H47" s="4"/>
      <c r="I47" s="4"/>
      <c r="J47" s="4"/>
      <c r="K47" s="4"/>
      <c r="L47" s="4"/>
      <c r="M47" s="4"/>
      <c r="N47" s="50"/>
      <c r="O47" s="50">
        <f>N47</f>
        <v>0</v>
      </c>
      <c r="P47" s="7"/>
      <c r="Q47" s="50">
        <f>O47</f>
        <v>0</v>
      </c>
    </row>
    <row r="48" spans="2:17" x14ac:dyDescent="0.2">
      <c r="B48" s="3" t="s">
        <v>212</v>
      </c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ht="25.5" x14ac:dyDescent="0.2">
      <c r="B49" s="3" t="s">
        <v>213</v>
      </c>
      <c r="C49" s="2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x14ac:dyDescent="0.2">
      <c r="B50" s="3" t="s">
        <v>214</v>
      </c>
      <c r="C50" s="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x14ac:dyDescent="0.2">
      <c r="B51" s="3" t="s">
        <v>215</v>
      </c>
      <c r="C51" s="2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x14ac:dyDescent="0.2">
      <c r="B52" s="3" t="s">
        <v>216</v>
      </c>
      <c r="C52" s="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x14ac:dyDescent="0.2">
      <c r="B53" s="3" t="s">
        <v>217</v>
      </c>
      <c r="C53" s="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17" x14ac:dyDescent="0.2">
      <c r="B54" s="3" t="s">
        <v>218</v>
      </c>
      <c r="C54" s="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7" x14ac:dyDescent="0.2">
      <c r="B55" s="3" t="s">
        <v>219</v>
      </c>
      <c r="C55" s="2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7" x14ac:dyDescent="0.2">
      <c r="B56" s="3" t="s">
        <v>220</v>
      </c>
      <c r="C56" s="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17" x14ac:dyDescent="0.2">
      <c r="B57" s="3" t="s">
        <v>221</v>
      </c>
      <c r="C57" s="2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2:17" x14ac:dyDescent="0.2">
      <c r="B58" s="3" t="s">
        <v>222</v>
      </c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2:17" ht="25.5" x14ac:dyDescent="0.2">
      <c r="B59" s="28" t="s">
        <v>268</v>
      </c>
      <c r="C59" s="29"/>
      <c r="D59" s="30">
        <f>SUM(D7:D58)</f>
        <v>21179589</v>
      </c>
      <c r="E59" s="30">
        <f t="shared" ref="E59:Q59" si="0">SUM(E7:E58)</f>
        <v>0</v>
      </c>
      <c r="F59" s="30">
        <f t="shared" si="0"/>
        <v>0</v>
      </c>
      <c r="G59" s="30">
        <f t="shared" si="0"/>
        <v>208429320</v>
      </c>
      <c r="H59" s="30">
        <f t="shared" si="0"/>
        <v>0</v>
      </c>
      <c r="I59" s="30">
        <f t="shared" si="0"/>
        <v>0</v>
      </c>
      <c r="J59" s="30">
        <f t="shared" si="0"/>
        <v>0</v>
      </c>
      <c r="K59" s="30">
        <f t="shared" si="0"/>
        <v>0</v>
      </c>
      <c r="L59" s="51">
        <f t="shared" si="0"/>
        <v>-99795</v>
      </c>
      <c r="M59" s="30">
        <f t="shared" si="0"/>
        <v>0</v>
      </c>
      <c r="N59" s="30">
        <f t="shared" si="0"/>
        <v>138953886</v>
      </c>
      <c r="O59" s="30">
        <f t="shared" si="0"/>
        <v>368463000</v>
      </c>
      <c r="P59" s="30">
        <f t="shared" si="0"/>
        <v>0</v>
      </c>
      <c r="Q59" s="30">
        <f t="shared" si="0"/>
        <v>368463000</v>
      </c>
    </row>
    <row r="60" spans="2:17" x14ac:dyDescent="0.2">
      <c r="B60" s="29" t="s">
        <v>269</v>
      </c>
      <c r="C60" s="29"/>
      <c r="D60" s="30">
        <v>21179589</v>
      </c>
      <c r="E60" s="30">
        <v>0</v>
      </c>
      <c r="F60" s="30">
        <v>0</v>
      </c>
      <c r="G60" s="30">
        <v>208429320</v>
      </c>
      <c r="H60" s="30">
        <v>0</v>
      </c>
      <c r="I60" s="30">
        <v>0</v>
      </c>
      <c r="J60" s="30">
        <v>0</v>
      </c>
      <c r="K60" s="30">
        <v>0</v>
      </c>
      <c r="L60" s="51">
        <v>-99795</v>
      </c>
      <c r="M60" s="30">
        <v>0</v>
      </c>
      <c r="N60" s="30">
        <v>138953886</v>
      </c>
      <c r="O60" s="30">
        <v>368463000</v>
      </c>
      <c r="P60" s="30">
        <v>0</v>
      </c>
      <c r="Q60" s="30">
        <v>368463000</v>
      </c>
    </row>
    <row r="61" spans="2:17" x14ac:dyDescent="0.2">
      <c r="B61" s="2" t="s">
        <v>174</v>
      </c>
      <c r="C61" s="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>
        <v>0</v>
      </c>
      <c r="P61" s="4"/>
      <c r="Q61" s="4">
        <v>0</v>
      </c>
    </row>
    <row r="62" spans="2:17" ht="25.5" x14ac:dyDescent="0.2">
      <c r="B62" s="3" t="s">
        <v>175</v>
      </c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>
        <v>0</v>
      </c>
      <c r="P62" s="4"/>
      <c r="Q62" s="4">
        <v>0</v>
      </c>
    </row>
    <row r="63" spans="2:17" ht="25.5" x14ac:dyDescent="0.2">
      <c r="B63" s="3" t="s">
        <v>176</v>
      </c>
      <c r="C63" s="2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>
        <v>0</v>
      </c>
      <c r="P63" s="4"/>
      <c r="Q63" s="4">
        <v>0</v>
      </c>
    </row>
    <row r="64" spans="2:17" ht="25.5" x14ac:dyDescent="0.2">
      <c r="B64" s="3" t="s">
        <v>177</v>
      </c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>
        <v>0</v>
      </c>
      <c r="P64" s="4"/>
      <c r="Q64" s="4">
        <v>0</v>
      </c>
    </row>
    <row r="65" spans="2:17" ht="25.5" x14ac:dyDescent="0.2">
      <c r="B65" s="3" t="s">
        <v>178</v>
      </c>
      <c r="C65" s="2"/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</row>
    <row r="66" spans="2:17" ht="25.5" x14ac:dyDescent="0.2">
      <c r="B66" s="3" t="s">
        <v>179</v>
      </c>
      <c r="C66" s="2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>
        <v>0</v>
      </c>
      <c r="P66" s="4"/>
      <c r="Q66" s="4">
        <v>0</v>
      </c>
    </row>
    <row r="67" spans="2:17" ht="25.5" x14ac:dyDescent="0.2">
      <c r="B67" s="3" t="s">
        <v>180</v>
      </c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>
        <v>0</v>
      </c>
      <c r="P67" s="4"/>
      <c r="Q67" s="4">
        <v>0</v>
      </c>
    </row>
    <row r="68" spans="2:17" ht="25.5" x14ac:dyDescent="0.2">
      <c r="B68" s="3" t="s">
        <v>181</v>
      </c>
      <c r="C68" s="2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>
        <v>0</v>
      </c>
      <c r="P68" s="4"/>
      <c r="Q68" s="4">
        <v>0</v>
      </c>
    </row>
    <row r="69" spans="2:17" ht="25.5" x14ac:dyDescent="0.2">
      <c r="B69" s="3" t="s">
        <v>182</v>
      </c>
      <c r="C69" s="2"/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</row>
    <row r="70" spans="2:17" x14ac:dyDescent="0.2">
      <c r="B70" s="3" t="s">
        <v>183</v>
      </c>
      <c r="C70" s="2"/>
      <c r="D70" s="4"/>
      <c r="E70" s="4"/>
      <c r="F70" s="4"/>
      <c r="G70" s="4"/>
      <c r="H70" s="4"/>
      <c r="I70" s="4"/>
      <c r="J70" s="4"/>
      <c r="K70" s="4"/>
      <c r="L70" s="50"/>
      <c r="M70" s="4"/>
      <c r="N70" s="50">
        <v>15223751</v>
      </c>
      <c r="O70" s="50">
        <f>L70+N70</f>
        <v>15223751</v>
      </c>
      <c r="P70" s="50"/>
      <c r="Q70" s="50">
        <f>O70</f>
        <v>15223751</v>
      </c>
    </row>
    <row r="71" spans="2:17" x14ac:dyDescent="0.2">
      <c r="B71" s="3" t="s">
        <v>184</v>
      </c>
      <c r="C71" s="2"/>
      <c r="D71" s="7"/>
      <c r="E71" s="4"/>
      <c r="F71" s="4"/>
      <c r="G71" s="7"/>
      <c r="H71" s="4"/>
      <c r="I71" s="4"/>
      <c r="J71" s="4"/>
      <c r="K71" s="4"/>
      <c r="L71" s="4"/>
      <c r="M71" s="4"/>
      <c r="N71" s="4"/>
      <c r="O71" s="7"/>
      <c r="P71" s="4"/>
      <c r="Q71" s="50"/>
    </row>
    <row r="72" spans="2:17" ht="25.5" x14ac:dyDescent="0.2">
      <c r="B72" s="3" t="s">
        <v>185</v>
      </c>
      <c r="C72" s="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>
        <v>0</v>
      </c>
      <c r="P72" s="4"/>
      <c r="Q72" s="4">
        <v>0</v>
      </c>
    </row>
    <row r="73" spans="2:17" ht="25.5" x14ac:dyDescent="0.2">
      <c r="B73" s="3" t="s">
        <v>186</v>
      </c>
      <c r="C73" s="2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>
        <v>0</v>
      </c>
      <c r="P73" s="4"/>
      <c r="Q73" s="4">
        <v>0</v>
      </c>
    </row>
    <row r="74" spans="2:17" x14ac:dyDescent="0.2">
      <c r="B74" s="3" t="s">
        <v>187</v>
      </c>
      <c r="C74" s="2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>
        <v>0</v>
      </c>
      <c r="P74" s="4"/>
      <c r="Q74" s="4">
        <v>0</v>
      </c>
    </row>
    <row r="75" spans="2:17" ht="25.5" x14ac:dyDescent="0.2">
      <c r="B75" s="3" t="s">
        <v>188</v>
      </c>
      <c r="C75" s="2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>
        <v>0</v>
      </c>
      <c r="P75" s="4"/>
      <c r="Q75" s="4">
        <v>0</v>
      </c>
    </row>
    <row r="76" spans="2:17" x14ac:dyDescent="0.2">
      <c r="B76" s="3" t="s">
        <v>189</v>
      </c>
      <c r="C76" s="2"/>
      <c r="D76" s="4"/>
      <c r="E76" s="4"/>
      <c r="F76" s="4"/>
      <c r="G76" s="7"/>
      <c r="H76" s="4"/>
      <c r="I76" s="4"/>
      <c r="J76" s="4"/>
      <c r="K76" s="4"/>
      <c r="L76" s="4"/>
      <c r="M76" s="4"/>
      <c r="N76" s="4"/>
      <c r="O76" s="4">
        <v>0</v>
      </c>
      <c r="P76" s="4"/>
      <c r="Q76" s="4">
        <v>0</v>
      </c>
    </row>
    <row r="77" spans="2:17" x14ac:dyDescent="0.2">
      <c r="B77" s="3" t="s">
        <v>190</v>
      </c>
      <c r="C77" s="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>
        <v>0</v>
      </c>
      <c r="P77" s="4"/>
      <c r="Q77" s="4">
        <v>0</v>
      </c>
    </row>
    <row r="78" spans="2:17" ht="25.5" x14ac:dyDescent="0.2">
      <c r="B78" s="3" t="s">
        <v>191</v>
      </c>
      <c r="C78" s="2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>
        <v>0</v>
      </c>
      <c r="P78" s="4"/>
      <c r="Q78" s="4">
        <v>0</v>
      </c>
    </row>
    <row r="79" spans="2:17" ht="25.5" x14ac:dyDescent="0.2">
      <c r="B79" s="3" t="s">
        <v>192</v>
      </c>
      <c r="C79" s="2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>
        <v>0</v>
      </c>
      <c r="P79" s="4"/>
      <c r="Q79" s="4">
        <v>0</v>
      </c>
    </row>
    <row r="80" spans="2:17" ht="25.5" x14ac:dyDescent="0.2">
      <c r="B80" s="3" t="s">
        <v>193</v>
      </c>
      <c r="C80" s="2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>
        <v>0</v>
      </c>
      <c r="P80" s="4"/>
      <c r="Q80" s="4">
        <v>0</v>
      </c>
    </row>
    <row r="81" spans="2:17" x14ac:dyDescent="0.2">
      <c r="B81" s="3" t="s">
        <v>194</v>
      </c>
      <c r="C81" s="2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>
        <v>0</v>
      </c>
      <c r="P81" s="4"/>
      <c r="Q81" s="4">
        <v>0</v>
      </c>
    </row>
    <row r="82" spans="2:17" x14ac:dyDescent="0.2">
      <c r="B82" s="3" t="s">
        <v>195</v>
      </c>
      <c r="C82" s="2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>
        <v>0</v>
      </c>
      <c r="P82" s="4"/>
      <c r="Q82" s="4">
        <v>0</v>
      </c>
    </row>
    <row r="83" spans="2:17" x14ac:dyDescent="0.2">
      <c r="B83" s="3" t="s">
        <v>196</v>
      </c>
      <c r="C83" s="2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>
        <v>0</v>
      </c>
      <c r="P83" s="4"/>
      <c r="Q83" s="4">
        <v>0</v>
      </c>
    </row>
    <row r="84" spans="2:17" x14ac:dyDescent="0.2">
      <c r="B84" s="3" t="s">
        <v>197</v>
      </c>
      <c r="C84" s="2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>
        <v>0</v>
      </c>
      <c r="P84" s="4"/>
      <c r="Q84" s="4">
        <v>0</v>
      </c>
    </row>
    <row r="85" spans="2:17" ht="25.5" x14ac:dyDescent="0.2">
      <c r="B85" s="3" t="s">
        <v>198</v>
      </c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>
        <v>0</v>
      </c>
      <c r="P85" s="4"/>
      <c r="Q85" s="4">
        <v>0</v>
      </c>
    </row>
    <row r="86" spans="2:17" ht="25.5" x14ac:dyDescent="0.2">
      <c r="B86" s="3" t="s">
        <v>199</v>
      </c>
      <c r="C86" s="2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>
        <v>0</v>
      </c>
      <c r="P86" s="4"/>
      <c r="Q86" s="4">
        <v>0</v>
      </c>
    </row>
    <row r="87" spans="2:17" ht="38.25" x14ac:dyDescent="0.2">
      <c r="B87" s="3" t="s">
        <v>200</v>
      </c>
      <c r="C87" s="2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>
        <v>0</v>
      </c>
      <c r="P87" s="4"/>
      <c r="Q87" s="4">
        <v>0</v>
      </c>
    </row>
    <row r="88" spans="2:17" ht="38.25" x14ac:dyDescent="0.2">
      <c r="B88" s="3" t="s">
        <v>200</v>
      </c>
      <c r="C88" s="2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>
        <v>0</v>
      </c>
      <c r="P88" s="4"/>
      <c r="Q88" s="4">
        <v>0</v>
      </c>
    </row>
    <row r="89" spans="2:17" ht="25.5" x14ac:dyDescent="0.2">
      <c r="B89" s="3" t="s">
        <v>201</v>
      </c>
      <c r="C89" s="2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>
        <v>0</v>
      </c>
      <c r="P89" s="4"/>
      <c r="Q89" s="4">
        <v>0</v>
      </c>
    </row>
    <row r="90" spans="2:17" ht="25.5" x14ac:dyDescent="0.2">
      <c r="B90" s="3" t="s">
        <v>202</v>
      </c>
      <c r="C90" s="2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>
        <v>0</v>
      </c>
      <c r="P90" s="4"/>
      <c r="Q90" s="4">
        <v>0</v>
      </c>
    </row>
    <row r="91" spans="2:17" ht="25.5" x14ac:dyDescent="0.2">
      <c r="B91" s="3" t="s">
        <v>203</v>
      </c>
      <c r="C91" s="2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>
        <v>0</v>
      </c>
      <c r="P91" s="4"/>
      <c r="Q91" s="4">
        <v>0</v>
      </c>
    </row>
    <row r="92" spans="2:17" x14ac:dyDescent="0.2">
      <c r="B92" s="3" t="s">
        <v>204</v>
      </c>
      <c r="C92" s="2"/>
      <c r="D92" s="4"/>
      <c r="E92" s="4"/>
      <c r="F92" s="4"/>
      <c r="G92" s="4"/>
      <c r="H92" s="4"/>
      <c r="I92" s="4"/>
      <c r="J92" s="4"/>
      <c r="K92" s="4"/>
      <c r="L92" s="4"/>
      <c r="M92" s="4"/>
      <c r="N92" s="50">
        <v>-4284517</v>
      </c>
      <c r="O92" s="50">
        <f>N92</f>
        <v>-4284517</v>
      </c>
      <c r="P92" s="4"/>
      <c r="Q92" s="50">
        <f>O92</f>
        <v>-4284517</v>
      </c>
    </row>
    <row r="93" spans="2:17" x14ac:dyDescent="0.2">
      <c r="B93" s="3" t="s">
        <v>205</v>
      </c>
      <c r="C93" s="2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>
        <v>0</v>
      </c>
      <c r="P93" s="4"/>
      <c r="Q93" s="4">
        <v>0</v>
      </c>
    </row>
    <row r="94" spans="2:17" ht="25.5" x14ac:dyDescent="0.2">
      <c r="B94" s="3" t="s">
        <v>206</v>
      </c>
      <c r="C94" s="2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>
        <v>0</v>
      </c>
      <c r="P94" s="4"/>
      <c r="Q94" s="4">
        <v>0</v>
      </c>
    </row>
    <row r="95" spans="2:17" x14ac:dyDescent="0.2">
      <c r="B95" s="3" t="s">
        <v>189</v>
      </c>
      <c r="C95" s="2"/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50">
        <f>SUM(N96:N111)</f>
        <v>0</v>
      </c>
      <c r="O95" s="50">
        <f>SUM(O96:O111)</f>
        <v>0</v>
      </c>
      <c r="P95" s="4"/>
      <c r="Q95" s="50">
        <f>O95</f>
        <v>0</v>
      </c>
    </row>
    <row r="96" spans="2:17" x14ac:dyDescent="0.2">
      <c r="B96" s="3" t="s">
        <v>207</v>
      </c>
      <c r="C96" s="2"/>
      <c r="D96" s="4"/>
      <c r="E96" s="4"/>
      <c r="F96" s="4"/>
      <c r="G96" s="4"/>
      <c r="H96" s="4"/>
      <c r="I96" s="4"/>
      <c r="J96" s="4"/>
      <c r="K96" s="4"/>
      <c r="L96" s="4"/>
      <c r="M96" s="4"/>
      <c r="N96" s="50"/>
      <c r="O96" s="50"/>
      <c r="P96" s="4"/>
      <c r="Q96" s="50">
        <f>O96</f>
        <v>0</v>
      </c>
    </row>
    <row r="97" spans="2:17" ht="25.5" x14ac:dyDescent="0.2">
      <c r="B97" s="3" t="s">
        <v>208</v>
      </c>
      <c r="C97" s="2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>
        <v>0</v>
      </c>
      <c r="P97" s="4"/>
      <c r="Q97" s="4">
        <v>0</v>
      </c>
    </row>
    <row r="98" spans="2:17" ht="25.5" x14ac:dyDescent="0.2">
      <c r="B98" s="3" t="s">
        <v>209</v>
      </c>
      <c r="C98" s="2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>
        <v>0</v>
      </c>
      <c r="P98" s="4"/>
      <c r="Q98" s="4">
        <v>0</v>
      </c>
    </row>
    <row r="99" spans="2:17" ht="25.5" x14ac:dyDescent="0.2">
      <c r="B99" s="3" t="s">
        <v>210</v>
      </c>
      <c r="C99" s="2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>
        <v>0</v>
      </c>
      <c r="P99" s="4"/>
      <c r="Q99" s="4">
        <v>0</v>
      </c>
    </row>
    <row r="100" spans="2:17" x14ac:dyDescent="0.2">
      <c r="B100" s="3" t="s">
        <v>211</v>
      </c>
      <c r="C100" s="2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>
        <v>0</v>
      </c>
      <c r="P100" s="4"/>
      <c r="Q100" s="4">
        <v>0</v>
      </c>
    </row>
    <row r="101" spans="2:17" x14ac:dyDescent="0.2">
      <c r="B101" s="3" t="s">
        <v>212</v>
      </c>
      <c r="C101" s="2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>
        <v>0</v>
      </c>
      <c r="P101" s="4"/>
      <c r="Q101" s="4">
        <v>0</v>
      </c>
    </row>
    <row r="102" spans="2:17" ht="25.5" x14ac:dyDescent="0.2">
      <c r="B102" s="3" t="s">
        <v>213</v>
      </c>
      <c r="C102" s="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>
        <v>0</v>
      </c>
      <c r="P102" s="4"/>
      <c r="Q102" s="4">
        <v>0</v>
      </c>
    </row>
    <row r="103" spans="2:17" x14ac:dyDescent="0.2">
      <c r="B103" s="3" t="s">
        <v>214</v>
      </c>
      <c r="C103" s="2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>
        <v>0</v>
      </c>
      <c r="P103" s="4"/>
      <c r="Q103" s="4">
        <v>0</v>
      </c>
    </row>
    <row r="104" spans="2:17" x14ac:dyDescent="0.2">
      <c r="B104" s="3" t="s">
        <v>215</v>
      </c>
      <c r="C104" s="2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>
        <v>0</v>
      </c>
      <c r="P104" s="4"/>
      <c r="Q104" s="4">
        <v>0</v>
      </c>
    </row>
    <row r="105" spans="2:17" x14ac:dyDescent="0.2">
      <c r="B105" s="3" t="s">
        <v>216</v>
      </c>
      <c r="C105" s="2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>
        <v>0</v>
      </c>
      <c r="P105" s="4"/>
      <c r="Q105" s="4">
        <v>0</v>
      </c>
    </row>
    <row r="106" spans="2:17" x14ac:dyDescent="0.2">
      <c r="B106" s="3" t="s">
        <v>217</v>
      </c>
      <c r="C106" s="2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>
        <v>0</v>
      </c>
      <c r="P106" s="4"/>
      <c r="Q106" s="4">
        <v>0</v>
      </c>
    </row>
    <row r="107" spans="2:17" x14ac:dyDescent="0.2">
      <c r="B107" s="3" t="s">
        <v>218</v>
      </c>
      <c r="C107" s="2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>
        <v>0</v>
      </c>
      <c r="P107" s="4"/>
      <c r="Q107" s="4">
        <v>0</v>
      </c>
    </row>
    <row r="108" spans="2:17" x14ac:dyDescent="0.2">
      <c r="B108" s="3" t="s">
        <v>219</v>
      </c>
      <c r="C108" s="2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>
        <v>0</v>
      </c>
      <c r="P108" s="4"/>
      <c r="Q108" s="4">
        <v>0</v>
      </c>
    </row>
    <row r="109" spans="2:17" x14ac:dyDescent="0.2">
      <c r="B109" s="3" t="s">
        <v>220</v>
      </c>
      <c r="C109" s="2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>
        <v>0</v>
      </c>
      <c r="P109" s="4"/>
      <c r="Q109" s="4">
        <v>0</v>
      </c>
    </row>
    <row r="110" spans="2:17" x14ac:dyDescent="0.2">
      <c r="B110" s="3" t="s">
        <v>221</v>
      </c>
      <c r="C110" s="2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>
        <v>0</v>
      </c>
      <c r="P110" s="4"/>
      <c r="Q110" s="4">
        <v>0</v>
      </c>
    </row>
    <row r="111" spans="2:17" x14ac:dyDescent="0.2">
      <c r="B111" s="3" t="s">
        <v>222</v>
      </c>
      <c r="C111" s="2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>
        <v>0</v>
      </c>
      <c r="P111" s="4"/>
      <c r="Q111" s="4">
        <v>0</v>
      </c>
    </row>
    <row r="112" spans="2:17" x14ac:dyDescent="0.2">
      <c r="B112" s="28" t="s">
        <v>270</v>
      </c>
      <c r="C112" s="29"/>
      <c r="D112" s="30">
        <f>SUM(D60:D95)</f>
        <v>21179589</v>
      </c>
      <c r="E112" s="30">
        <f t="shared" ref="E112:Q112" si="1">SUM(E60:E95)</f>
        <v>0</v>
      </c>
      <c r="F112" s="30">
        <f t="shared" si="1"/>
        <v>0</v>
      </c>
      <c r="G112" s="30">
        <f t="shared" si="1"/>
        <v>208429320</v>
      </c>
      <c r="H112" s="30">
        <f t="shared" si="1"/>
        <v>0</v>
      </c>
      <c r="I112" s="30">
        <f t="shared" si="1"/>
        <v>0</v>
      </c>
      <c r="J112" s="30">
        <f t="shared" si="1"/>
        <v>0</v>
      </c>
      <c r="K112" s="30">
        <f t="shared" si="1"/>
        <v>0</v>
      </c>
      <c r="L112" s="51">
        <f t="shared" si="1"/>
        <v>-99795</v>
      </c>
      <c r="M112" s="30">
        <f>SUM(M60:M95)</f>
        <v>0</v>
      </c>
      <c r="N112" s="30">
        <f t="shared" si="1"/>
        <v>149893120</v>
      </c>
      <c r="O112" s="30">
        <f t="shared" si="1"/>
        <v>379402234</v>
      </c>
      <c r="P112" s="30">
        <f t="shared" si="1"/>
        <v>0</v>
      </c>
      <c r="Q112" s="30">
        <f t="shared" si="1"/>
        <v>379402234</v>
      </c>
    </row>
    <row r="113" spans="2:17" x14ac:dyDescent="0.2">
      <c r="B113" s="3" t="s">
        <v>78</v>
      </c>
      <c r="C113" s="2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2:17" ht="25.5" x14ac:dyDescent="0.2">
      <c r="B114" s="3" t="s">
        <v>223</v>
      </c>
      <c r="C114" s="2"/>
      <c r="D114" s="58">
        <v>0</v>
      </c>
      <c r="E114" s="58"/>
      <c r="F114" s="58"/>
      <c r="G114" s="58">
        <v>0</v>
      </c>
      <c r="H114" s="58"/>
      <c r="I114" s="58"/>
      <c r="J114" s="58"/>
      <c r="K114" s="58"/>
      <c r="L114" s="58">
        <v>0</v>
      </c>
      <c r="M114" s="58"/>
      <c r="N114" s="58">
        <v>0</v>
      </c>
      <c r="O114" s="58">
        <v>0</v>
      </c>
      <c r="P114" s="58"/>
      <c r="Q114" s="58">
        <v>0</v>
      </c>
    </row>
    <row r="115" spans="2:17" x14ac:dyDescent="0.2">
      <c r="B115" t="s">
        <v>78</v>
      </c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</row>
    <row r="118" spans="2:17" ht="31.5" x14ac:dyDescent="0.25">
      <c r="B118" s="52" t="s">
        <v>271</v>
      </c>
      <c r="C118" s="53" t="s">
        <v>250</v>
      </c>
      <c r="D118" s="57"/>
      <c r="E118" s="54" t="s">
        <v>273</v>
      </c>
      <c r="F118" s="54"/>
      <c r="G118" s="57"/>
    </row>
    <row r="119" spans="2:17" ht="15" x14ac:dyDescent="0.2">
      <c r="B119" s="53"/>
      <c r="C119" s="53"/>
      <c r="D119" s="53"/>
      <c r="E119" s="54"/>
      <c r="F119" s="54"/>
      <c r="G119" s="57"/>
    </row>
    <row r="120" spans="2:17" ht="15" x14ac:dyDescent="0.2">
      <c r="B120" s="56"/>
      <c r="C120" s="53"/>
      <c r="D120" s="53"/>
      <c r="E120" s="53"/>
      <c r="F120" s="53"/>
      <c r="G120" s="57"/>
    </row>
    <row r="121" spans="2:17" ht="15.75" x14ac:dyDescent="0.25">
      <c r="B121" s="52" t="s">
        <v>243</v>
      </c>
      <c r="C121" s="53" t="s">
        <v>248</v>
      </c>
      <c r="D121" s="53"/>
      <c r="E121" s="55" t="s">
        <v>259</v>
      </c>
      <c r="F121" s="55"/>
      <c r="G121" s="57"/>
    </row>
  </sheetData>
  <pageMargins left="0.31496062992125984" right="0.31496062992125984" top="0.35433070866141736" bottom="0.35433070866141736" header="0.11811023622047245" footer="0.11811023622047245"/>
  <pageSetup paperSize="9" scale="70" orientation="landscape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ОтчетОФинансовПоложении</vt:lpstr>
      <vt:lpstr>ОтчетОСовокупномДоходе</vt:lpstr>
      <vt:lpstr>ОтчетДДС</vt:lpstr>
      <vt:lpstr>ОтчетОбИзмененСК</vt:lpstr>
      <vt:lpstr>ОтчетДДС!Заголовки_для_печати</vt:lpstr>
      <vt:lpstr>ОтчетОбИзмененСК!Заголовки_для_печати</vt:lpstr>
      <vt:lpstr>ОтчетОСовокупномДоходе!Заголовки_для_печати</vt:lpstr>
      <vt:lpstr>ОтчетОФинансовПоложении!Заголовки_для_печати</vt:lpstr>
      <vt:lpstr>ОтчетОФинансовПоложении!Область_печати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Есенбаева Карлыгаш Мамбековна</dc:creator>
  <cp:lastModifiedBy>Булегенов Бахтияр Омарович</cp:lastModifiedBy>
  <cp:lastPrinted>2016-04-11T11:44:50Z</cp:lastPrinted>
  <dcterms:created xsi:type="dcterms:W3CDTF">2012-07-18T08:01:49Z</dcterms:created>
  <dcterms:modified xsi:type="dcterms:W3CDTF">2016-05-30T09:32:11Z</dcterms:modified>
</cp:coreProperties>
</file>