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F1" sheetId="1" r:id="rId1"/>
    <sheet name="F2" sheetId="2" r:id="rId2"/>
    <sheet name="F3" sheetId="3" r:id="rId3"/>
    <sheet name="F4" sheetId="4" r:id="rId4"/>
  </sheets>
  <externalReferences>
    <externalReference r:id="rId7"/>
  </externalReferences>
  <definedNames>
    <definedName name="_xlnm.Print_Area" localSheetId="1">'F2'!$A$1:$D$63</definedName>
  </definedNames>
  <calcPr fullCalcOnLoad="1"/>
</workbook>
</file>

<file path=xl/sharedStrings.xml><?xml version="1.0" encoding="utf-8"?>
<sst xmlns="http://schemas.openxmlformats.org/spreadsheetml/2006/main" count="211" uniqueCount="172">
  <si>
    <t xml:space="preserve">Interim Condensed Statement of Financial Condition as of September 30, 2014 </t>
  </si>
  <si>
    <t xml:space="preserve">(in thousand tenge) </t>
  </si>
  <si>
    <t>September  30, 2014</t>
  </si>
  <si>
    <t>December 31, 2013</t>
  </si>
  <si>
    <t>Assets</t>
  </si>
  <si>
    <t>Cash and cash equivalents</t>
  </si>
  <si>
    <t>Funds in other banks</t>
  </si>
  <si>
    <t xml:space="preserve">Accounts Receivable under Reverse REPO transactions </t>
  </si>
  <si>
    <t>Loans and advances to customers</t>
  </si>
  <si>
    <t xml:space="preserve">Financial Assets available for sale </t>
  </si>
  <si>
    <t>Fixed Assets and Intangible Assets</t>
  </si>
  <si>
    <t>Other Assets</t>
  </si>
  <si>
    <t>Total Assets</t>
  </si>
  <si>
    <t>Liabilities</t>
  </si>
  <si>
    <t>Credit and financial institutions accounts</t>
  </si>
  <si>
    <t>Loans of banks and financial institutions</t>
  </si>
  <si>
    <t xml:space="preserve">Debt securities issued </t>
  </si>
  <si>
    <t>Subordinated Debt</t>
  </si>
  <si>
    <t>Current Income Tax Payable</t>
  </si>
  <si>
    <t>Deferred Tax Liabilities</t>
  </si>
  <si>
    <t>Other Liabilities</t>
  </si>
  <si>
    <t>Total Liabilities</t>
  </si>
  <si>
    <t>Equity Funds</t>
  </si>
  <si>
    <t>Authorized Capital</t>
  </si>
  <si>
    <t>Other funds</t>
  </si>
  <si>
    <t>Undistributed Income</t>
  </si>
  <si>
    <t>Total Equity Funds</t>
  </si>
  <si>
    <t>Total Liabiities and Equity Funds</t>
  </si>
  <si>
    <t>________________________</t>
  </si>
  <si>
    <t>A.A. Dauletbekova</t>
  </si>
  <si>
    <t>Chairman of the Board</t>
  </si>
  <si>
    <t>Chief Accountant</t>
  </si>
  <si>
    <t>Interim Condensed Statement of Profit and Loss and other Aggregate Income for the Period Ended as of September 30, 2014</t>
  </si>
  <si>
    <t>September  30, 2013</t>
  </si>
  <si>
    <t>Interest Income</t>
  </si>
  <si>
    <t>Interest Expenses</t>
  </si>
  <si>
    <t xml:space="preserve">Net Interest Incomes </t>
  </si>
  <si>
    <t>Provisions for Loan Impairment</t>
  </si>
  <si>
    <t xml:space="preserve">Net Interest Incomes after Provisions for Devaluation of Interest-Bearing Assets </t>
  </si>
  <si>
    <t>Commission incomes</t>
  </si>
  <si>
    <t>Commission Expenses</t>
  </si>
  <si>
    <t>Net Incomes from Foreign Currency Transactions</t>
  </si>
  <si>
    <t xml:space="preserve">Net Incomes from Transactions with Financial Assets Available for Sale </t>
  </si>
  <si>
    <t>Other Operating Incomes</t>
  </si>
  <si>
    <t>Operating Incomes</t>
  </si>
  <si>
    <t>Administrative and other Operating Expenses</t>
  </si>
  <si>
    <t>Provisions for other Assets Devaluation</t>
  </si>
  <si>
    <t>Income before Taxation</t>
  </si>
  <si>
    <t>Expenses for Profit Tax</t>
  </si>
  <si>
    <t>Income for the Period</t>
  </si>
  <si>
    <t>Other Aggregate Income</t>
  </si>
  <si>
    <t>Provisions for Revaluation of Assets Available for Sale:</t>
  </si>
  <si>
    <t>Fair Value Net Change</t>
  </si>
  <si>
    <t xml:space="preserve"> Fair Value Net Change carried over to incomes or losses</t>
  </si>
  <si>
    <t>Income Tax Attributed Other Aggregate Income Items</t>
  </si>
  <si>
    <t>Other aggregate income/(expense) for the period</t>
  </si>
  <si>
    <t>Total Aggregate Income for the Period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</si>
  <si>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</si>
  <si>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</si>
  <si>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01.01.2011</t>
  </si>
  <si>
    <t>01.02.</t>
  </si>
  <si>
    <t>01.03.</t>
  </si>
  <si>
    <t>На 01.04.2011</t>
  </si>
  <si>
    <t>(in thousands of tenge)</t>
  </si>
  <si>
    <t>Cash flows from operating activities</t>
  </si>
  <si>
    <t>Денежные средства от операционной деятельности</t>
  </si>
  <si>
    <t>Interest received</t>
  </si>
  <si>
    <t>Проценты полученные</t>
  </si>
  <si>
    <t>Interests paid</t>
  </si>
  <si>
    <t>Проценты уплаченные</t>
  </si>
  <si>
    <t>Fees and commissions received</t>
  </si>
  <si>
    <t>Комиссии полученные</t>
  </si>
  <si>
    <t>Fees and commissions paid</t>
  </si>
  <si>
    <t>Комиссии уплаченные</t>
  </si>
  <si>
    <t>Income received from foreign currency  transactions</t>
  </si>
  <si>
    <t>Чистые доходы, полученные по операциям с иностранной валютой</t>
  </si>
  <si>
    <t>Income from operations  with financial assets available for sale</t>
  </si>
  <si>
    <t>Чистые доходы, полученные по операций с финансовми активами, имеющимися в наличии для продажи</t>
  </si>
  <si>
    <t>Other operating income received</t>
  </si>
  <si>
    <t>Прочие операционные доходы</t>
  </si>
  <si>
    <t>Administrative and other operating expenses</t>
  </si>
  <si>
    <t xml:space="preserve">Уплаченные административные и прочие операционные расходы </t>
  </si>
  <si>
    <t>Cash flows from/(used in) operating activities before changes in operating assets and liabilities</t>
  </si>
  <si>
    <t>Денежные потоки от операционной деятельности до изменений в операционных активах и обязательствах</t>
  </si>
  <si>
    <t>(Increase)/decrease in operating assets</t>
  </si>
  <si>
    <t>(Увеличение)/уменьшение  операционных активов</t>
  </si>
  <si>
    <t>Due from other banks</t>
  </si>
  <si>
    <t>Средствам в других банках</t>
  </si>
  <si>
    <t>Кредиты и авансы клиентам</t>
  </si>
  <si>
    <t>Other financial assets</t>
  </si>
  <si>
    <t>Прочие активы</t>
  </si>
  <si>
    <t>(Increase)/decrease in operating liabilities</t>
  </si>
  <si>
    <t>(Увеличение)/уменьшение  операционных обязательств</t>
  </si>
  <si>
    <t>Средства банков</t>
  </si>
  <si>
    <t>-</t>
  </si>
  <si>
    <t>Credit institutions accounts</t>
  </si>
  <si>
    <t>Customer accounts</t>
  </si>
  <si>
    <t>Средства клиентов</t>
  </si>
  <si>
    <t>Other liabilities</t>
  </si>
  <si>
    <t>Прочие обязательства</t>
  </si>
  <si>
    <t>Net cash from/(used in) operating activities before income tax paid</t>
  </si>
  <si>
    <t>Чистые поступление / (расходование) денежных средств от/(в) операционной деятельности до уплаты подоходного налога</t>
  </si>
  <si>
    <t>Income tax paid</t>
  </si>
  <si>
    <t>Подоходный налог уплаченный</t>
  </si>
  <si>
    <t>Net cash from/(used in) operating activities</t>
  </si>
  <si>
    <t xml:space="preserve">Чистые поступление/(расходование) денежных средств от/(в) операционной деятельности </t>
  </si>
  <si>
    <t>Cash flow from investing activities</t>
  </si>
  <si>
    <t>Денежные потоки от инвестиционной деятельности</t>
  </si>
  <si>
    <t>Asquisition of investment securities available for sale</t>
  </si>
  <si>
    <t>Приобретение инвестиционных ценных бумаг, имеющихся в наличии для продажи</t>
  </si>
  <si>
    <t>Revenue from sales and repayment of investment securities available  for sale</t>
  </si>
  <si>
    <t>Выручка от реализации и погашения инвестиционных ценных бумаг, имеющихся в наличии для продажи</t>
  </si>
  <si>
    <t>Asquisition of fixed and intangible assets</t>
  </si>
  <si>
    <t>Приобретение основных средств и нематериальных активов</t>
  </si>
  <si>
    <t>Поступления от реализации основных средств</t>
  </si>
  <si>
    <t xml:space="preserve">Net cash from/(used in) investing activities </t>
  </si>
  <si>
    <t>Чистое поступление денежных средств в инвестиционной деятельности</t>
  </si>
  <si>
    <t>Cash flows from financiing activities</t>
  </si>
  <si>
    <t>Денежные потоки от финансовой деятельности</t>
  </si>
  <si>
    <t>Shares issue</t>
  </si>
  <si>
    <t>Выпуск акций</t>
  </si>
  <si>
    <t>Payment of dividends</t>
  </si>
  <si>
    <t>Выплата дивидендов</t>
  </si>
  <si>
    <t>Issued debt securities</t>
  </si>
  <si>
    <t>Выпущенные в обращение долговые ценные бумаги</t>
  </si>
  <si>
    <t>Subordinated debt</t>
  </si>
  <si>
    <t>Субординированный долг</t>
  </si>
  <si>
    <t>Net cash from/(used in) financing activities</t>
  </si>
  <si>
    <t>Effect of exchange rate changes on cash and cash equivalents</t>
  </si>
  <si>
    <t>Влияние изменений обменного курса на денежные средства и их эквиваленты</t>
  </si>
  <si>
    <t>Net increase in cash and cash equivalents</t>
  </si>
  <si>
    <t>Чистый прирост денежных средств и их эквивалентов</t>
  </si>
  <si>
    <t>Cash and cash equivalents  at the beginning of the year</t>
  </si>
  <si>
    <t>Денежные средства и их эквиваленты на начало года</t>
  </si>
  <si>
    <t>Cash and cash equivalents  at the end of the year</t>
  </si>
  <si>
    <t>Денежные средства и их эквиваленты на конец года</t>
  </si>
  <si>
    <t>_________________________</t>
  </si>
  <si>
    <t>Chairman of the  Board</t>
  </si>
  <si>
    <t>in thousands of  tenge</t>
  </si>
  <si>
    <t>Share capital</t>
  </si>
  <si>
    <t>Reserve capital</t>
  </si>
  <si>
    <t xml:space="preserve">Revaluation reserve for fixed assets </t>
  </si>
  <si>
    <t>Revaluation reserve for securities</t>
  </si>
  <si>
    <t>Retained earnings</t>
  </si>
  <si>
    <t xml:space="preserve">Total </t>
  </si>
  <si>
    <t>Balance  at 31 December, 2012 (audited)</t>
  </si>
  <si>
    <t>Total comprehensive income for the period</t>
  </si>
  <si>
    <t>Profit for the year</t>
  </si>
  <si>
    <t>Other comprehensive income</t>
  </si>
  <si>
    <t>Financial assets available for sale:</t>
  </si>
  <si>
    <t>Net change in fair value</t>
  </si>
  <si>
    <t>Net change in fair value transferred to profit or loss</t>
  </si>
  <si>
    <t>Change in income tax related to other comprehensive income components</t>
  </si>
  <si>
    <t>Total comprehensive income/expense</t>
  </si>
  <si>
    <t>Share issue</t>
  </si>
  <si>
    <t>Mandatory reserve</t>
  </si>
  <si>
    <t>Balance  at 31 December, 2013 (audited)</t>
  </si>
  <si>
    <t>Total comprehensive income</t>
  </si>
  <si>
    <t xml:space="preserve">Interim Condensed  Statement  of Cash Flows  for the nine months  ended September 30, 2014 </t>
  </si>
  <si>
    <t xml:space="preserve">Interim Condensed Statement of Changes in Equity for the nine months ended  30 September, 2014 </t>
  </si>
  <si>
    <t>Balance  at 30 September 2013 (unaudited)</t>
  </si>
  <si>
    <t>Balance  at 30 September 2014 (unaudited)</t>
  </si>
  <si>
    <t>I.S.Mazhinov</t>
  </si>
  <si>
    <t>Notes</t>
  </si>
  <si>
    <t>Book value of one ordinary share</t>
  </si>
  <si>
    <t>Book value of one preference share</t>
  </si>
  <si>
    <t>Base and diluted earnings per share for profit attributable of the Bank`s (in tenge per share)</t>
  </si>
  <si>
    <t xml:space="preserve">Weighted average number of shares </t>
  </si>
  <si>
    <t>unaudited</t>
  </si>
  <si>
    <t>audited</t>
  </si>
  <si>
    <t>September  30, 2014  unaudited</t>
  </si>
  <si>
    <t>September  30, 2013  unaudited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</si>
</sst>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"/>
      <family val="2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22" fillId="0" borderId="0" xfId="55" applyFont="1" applyFill="1" applyBorder="1" applyAlignment="1">
      <alignment horizontal="left" wrapText="1"/>
      <protection/>
    </xf>
    <xf numFmtId="0" fontId="55" fillId="0" borderId="0" xfId="0" applyFont="1" applyFill="1" applyBorder="1" applyAlignment="1">
      <alignment horizontal="right" vertical="top"/>
    </xf>
    <xf numFmtId="0" fontId="52" fillId="0" borderId="0" xfId="0" applyFont="1" applyAlignment="1">
      <alignment vertical="top"/>
    </xf>
    <xf numFmtId="0" fontId="22" fillId="0" borderId="10" xfId="55" applyFont="1" applyFill="1" applyBorder="1" applyAlignment="1">
      <alignment horizontal="left" wrapText="1"/>
      <protection/>
    </xf>
    <xf numFmtId="0" fontId="55" fillId="0" borderId="10" xfId="0" applyFont="1" applyFill="1" applyBorder="1" applyAlignment="1">
      <alignment horizontal="right"/>
    </xf>
    <xf numFmtId="0" fontId="22" fillId="0" borderId="0" xfId="55" applyFont="1" applyFill="1" applyBorder="1" applyAlignment="1">
      <alignment horizontal="left" wrapText="1"/>
      <protection/>
    </xf>
    <xf numFmtId="0" fontId="55" fillId="0" borderId="0" xfId="0" applyFont="1" applyFill="1" applyBorder="1" applyAlignment="1">
      <alignment horizontal="right"/>
    </xf>
    <xf numFmtId="0" fontId="24" fillId="0" borderId="0" xfId="55" applyFont="1" applyFill="1" applyAlignment="1">
      <alignment vertical="top" wrapText="1"/>
      <protection/>
    </xf>
    <xf numFmtId="0" fontId="52" fillId="0" borderId="0" xfId="0" applyFont="1" applyFill="1" applyAlignment="1">
      <alignment vertical="top"/>
    </xf>
    <xf numFmtId="0" fontId="25" fillId="0" borderId="0" xfId="55" applyFont="1" applyFill="1" applyAlignment="1">
      <alignment vertical="top" wrapText="1"/>
      <protection/>
    </xf>
    <xf numFmtId="164" fontId="25" fillId="0" borderId="0" xfId="65" applyNumberFormat="1" applyFont="1" applyFill="1" applyBorder="1" applyAlignment="1">
      <alignment vertical="top"/>
    </xf>
    <xf numFmtId="165" fontId="25" fillId="0" borderId="0" xfId="63" applyNumberFormat="1" applyFont="1" applyFill="1" applyAlignment="1">
      <alignment vertical="top" wrapText="1"/>
    </xf>
    <xf numFmtId="0" fontId="52" fillId="0" borderId="0" xfId="0" applyFont="1" applyAlignment="1">
      <alignment vertical="top" wrapText="1"/>
    </xf>
    <xf numFmtId="0" fontId="25" fillId="0" borderId="0" xfId="55" applyFont="1" applyFill="1" applyBorder="1" applyAlignment="1">
      <alignment vertical="top" wrapText="1"/>
      <protection/>
    </xf>
    <xf numFmtId="0" fontId="25" fillId="0" borderId="11" xfId="55" applyFont="1" applyFill="1" applyBorder="1" applyAlignment="1">
      <alignment vertical="top" wrapText="1"/>
      <protection/>
    </xf>
    <xf numFmtId="0" fontId="52" fillId="0" borderId="11" xfId="0" applyFont="1" applyFill="1" applyBorder="1" applyAlignment="1">
      <alignment vertical="top"/>
    </xf>
    <xf numFmtId="0" fontId="24" fillId="0" borderId="0" xfId="55" applyFont="1" applyFill="1" applyBorder="1" applyAlignment="1">
      <alignment vertical="top" wrapText="1"/>
      <protection/>
    </xf>
    <xf numFmtId="164" fontId="55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vertical="top"/>
    </xf>
    <xf numFmtId="0" fontId="24" fillId="0" borderId="12" xfId="55" applyFont="1" applyFill="1" applyBorder="1" applyAlignment="1">
      <alignment vertical="top" wrapText="1"/>
      <protection/>
    </xf>
    <xf numFmtId="0" fontId="52" fillId="0" borderId="12" xfId="0" applyFont="1" applyFill="1" applyBorder="1" applyAlignment="1">
      <alignment vertical="top"/>
    </xf>
    <xf numFmtId="0" fontId="22" fillId="0" borderId="0" xfId="55" applyFont="1" applyFill="1" applyAlignment="1">
      <alignment vertical="top" wrapText="1"/>
      <protection/>
    </xf>
    <xf numFmtId="165" fontId="52" fillId="0" borderId="0" xfId="63" applyNumberFormat="1" applyFont="1" applyAlignment="1">
      <alignment vertical="top"/>
    </xf>
    <xf numFmtId="164" fontId="52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0" fontId="24" fillId="0" borderId="11" xfId="55" applyFont="1" applyFill="1" applyBorder="1" applyAlignment="1">
      <alignment vertical="top" wrapText="1"/>
      <protection/>
    </xf>
    <xf numFmtId="0" fontId="22" fillId="0" borderId="13" xfId="55" applyFont="1" applyFill="1" applyBorder="1" applyAlignment="1">
      <alignment vertical="top" wrapText="1"/>
      <protection/>
    </xf>
    <xf numFmtId="0" fontId="52" fillId="0" borderId="13" xfId="0" applyFont="1" applyFill="1" applyBorder="1" applyAlignment="1">
      <alignment vertical="top"/>
    </xf>
    <xf numFmtId="164" fontId="55" fillId="0" borderId="0" xfId="0" applyNumberFormat="1" applyFont="1" applyAlignment="1">
      <alignment vertical="top"/>
    </xf>
    <xf numFmtId="0" fontId="56" fillId="0" borderId="0" xfId="55" applyFont="1" applyFill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justify"/>
    </xf>
    <xf numFmtId="0" fontId="53" fillId="0" borderId="0" xfId="0" applyFont="1" applyAlignment="1">
      <alignment horizontal="left" vertical="top" wrapText="1"/>
    </xf>
    <xf numFmtId="0" fontId="25" fillId="0" borderId="0" xfId="52" applyFont="1" applyAlignment="1">
      <alignment vertical="top"/>
      <protection/>
    </xf>
    <xf numFmtId="0" fontId="53" fillId="0" borderId="0" xfId="0" applyFont="1" applyAlignment="1">
      <alignment horizontal="left" vertical="top" wrapText="1"/>
    </xf>
    <xf numFmtId="0" fontId="22" fillId="0" borderId="0" xfId="55" applyFont="1" applyFill="1" applyBorder="1" applyAlignment="1">
      <alignment wrapText="1"/>
      <protection/>
    </xf>
    <xf numFmtId="0" fontId="22" fillId="0" borderId="10" xfId="55" applyFont="1" applyFill="1" applyBorder="1" applyAlignment="1">
      <alignment wrapText="1"/>
      <protection/>
    </xf>
    <xf numFmtId="0" fontId="24" fillId="0" borderId="0" xfId="55" applyFont="1" applyAlignment="1">
      <alignment vertical="top"/>
      <protection/>
    </xf>
    <xf numFmtId="0" fontId="25" fillId="0" borderId="0" xfId="55" applyFont="1" applyFill="1" applyAlignment="1">
      <alignment horizontal="center" vertical="top"/>
      <protection/>
    </xf>
    <xf numFmtId="0" fontId="25" fillId="0" borderId="0" xfId="55" applyFont="1" applyAlignment="1">
      <alignment vertical="top"/>
      <protection/>
    </xf>
    <xf numFmtId="164" fontId="25" fillId="0" borderId="0" xfId="66" applyNumberFormat="1" applyFont="1" applyFill="1" applyAlignment="1">
      <alignment vertical="top"/>
    </xf>
    <xf numFmtId="0" fontId="25" fillId="0" borderId="0" xfId="55" applyFont="1" applyBorder="1" applyAlignment="1">
      <alignment vertical="top"/>
      <protection/>
    </xf>
    <xf numFmtId="0" fontId="25" fillId="0" borderId="10" xfId="55" applyFont="1" applyBorder="1" applyAlignment="1">
      <alignment vertical="top"/>
      <protection/>
    </xf>
    <xf numFmtId="0" fontId="25" fillId="0" borderId="10" xfId="55" applyFont="1" applyFill="1" applyBorder="1" applyAlignment="1">
      <alignment horizontal="center" vertical="top"/>
      <protection/>
    </xf>
    <xf numFmtId="0" fontId="25" fillId="0" borderId="0" xfId="55" applyFont="1" applyFill="1" applyBorder="1" applyAlignment="1">
      <alignment vertical="top"/>
      <protection/>
    </xf>
    <xf numFmtId="164" fontId="24" fillId="0" borderId="0" xfId="66" applyNumberFormat="1" applyFont="1" applyFill="1" applyAlignment="1">
      <alignment horizontal="center" vertical="top"/>
    </xf>
    <xf numFmtId="164" fontId="24" fillId="0" borderId="0" xfId="66" applyNumberFormat="1" applyFont="1" applyFill="1" applyAlignment="1">
      <alignment vertical="top"/>
    </xf>
    <xf numFmtId="0" fontId="25" fillId="0" borderId="0" xfId="55" applyFont="1" applyAlignment="1">
      <alignment vertical="top" wrapText="1"/>
      <protection/>
    </xf>
    <xf numFmtId="165" fontId="25" fillId="0" borderId="0" xfId="63" applyNumberFormat="1" applyFont="1" applyAlignment="1">
      <alignment vertical="top"/>
    </xf>
    <xf numFmtId="0" fontId="24" fillId="0" borderId="0" xfId="55" applyFont="1" applyAlignment="1">
      <alignment vertical="top" wrapText="1"/>
      <protection/>
    </xf>
    <xf numFmtId="165" fontId="24" fillId="0" borderId="0" xfId="63" applyNumberFormat="1" applyFont="1" applyAlignment="1">
      <alignment vertical="top"/>
    </xf>
    <xf numFmtId="0" fontId="24" fillId="0" borderId="0" xfId="52" applyFont="1" applyAlignment="1">
      <alignment vertical="top"/>
      <protection/>
    </xf>
    <xf numFmtId="164" fontId="24" fillId="0" borderId="0" xfId="52" applyNumberFormat="1" applyFont="1" applyAlignment="1">
      <alignment vertical="top"/>
      <protection/>
    </xf>
    <xf numFmtId="164" fontId="25" fillId="0" borderId="0" xfId="66" applyNumberFormat="1" applyFont="1" applyFill="1" applyAlignment="1">
      <alignment horizontal="center" vertical="top"/>
    </xf>
    <xf numFmtId="0" fontId="24" fillId="0" borderId="11" xfId="55" applyFont="1" applyBorder="1" applyAlignment="1">
      <alignment vertical="top" wrapText="1"/>
      <protection/>
    </xf>
    <xf numFmtId="164" fontId="24" fillId="0" borderId="11" xfId="66" applyNumberFormat="1" applyFont="1" applyFill="1" applyBorder="1" applyAlignment="1">
      <alignment horizontal="center" vertical="top"/>
    </xf>
    <xf numFmtId="0" fontId="24" fillId="0" borderId="0" xfId="55" applyFont="1" applyFill="1" applyAlignment="1">
      <alignment vertical="top"/>
      <protection/>
    </xf>
    <xf numFmtId="10" fontId="25" fillId="0" borderId="0" xfId="52" applyNumberFormat="1" applyFont="1" applyFill="1" applyAlignment="1">
      <alignment horizontal="center" vertical="top"/>
      <protection/>
    </xf>
    <xf numFmtId="0" fontId="25" fillId="0" borderId="0" xfId="52" applyFont="1" applyFill="1" applyAlignment="1">
      <alignment vertical="top"/>
      <protection/>
    </xf>
    <xf numFmtId="0" fontId="25" fillId="0" borderId="0" xfId="55" applyFont="1" applyFill="1" applyBorder="1" applyAlignment="1">
      <alignment horizontal="center" vertical="top"/>
      <protection/>
    </xf>
    <xf numFmtId="0" fontId="25" fillId="0" borderId="11" xfId="55" applyFont="1" applyFill="1" applyBorder="1" applyAlignment="1">
      <alignment vertical="top"/>
      <protection/>
    </xf>
    <xf numFmtId="0" fontId="25" fillId="0" borderId="11" xfId="55" applyFont="1" applyFill="1" applyBorder="1" applyAlignment="1">
      <alignment horizontal="center" vertical="top"/>
      <protection/>
    </xf>
    <xf numFmtId="164" fontId="24" fillId="0" borderId="0" xfId="55" applyNumberFormat="1" applyFont="1" applyFill="1" applyBorder="1" applyAlignment="1">
      <alignment horizontal="center" vertical="top"/>
      <protection/>
    </xf>
    <xf numFmtId="0" fontId="25" fillId="0" borderId="10" xfId="55" applyFont="1" applyFill="1" applyBorder="1" applyAlignment="1">
      <alignment vertical="top"/>
      <protection/>
    </xf>
    <xf numFmtId="0" fontId="25" fillId="0" borderId="0" xfId="55" applyFont="1" applyFill="1" applyAlignment="1">
      <alignment vertical="top"/>
      <protection/>
    </xf>
    <xf numFmtId="164" fontId="24" fillId="0" borderId="0" xfId="55" applyNumberFormat="1" applyFont="1" applyFill="1" applyAlignment="1">
      <alignment horizontal="center" vertical="top"/>
      <protection/>
    </xf>
    <xf numFmtId="0" fontId="25" fillId="0" borderId="12" xfId="55" applyFont="1" applyFill="1" applyBorder="1" applyAlignment="1">
      <alignment vertical="top"/>
      <protection/>
    </xf>
    <xf numFmtId="0" fontId="25" fillId="0" borderId="12" xfId="55" applyFont="1" applyFill="1" applyBorder="1" applyAlignment="1">
      <alignment horizontal="center" vertical="top"/>
      <protection/>
    </xf>
    <xf numFmtId="165" fontId="24" fillId="0" borderId="0" xfId="63" applyNumberFormat="1" applyFont="1" applyFill="1" applyAlignment="1">
      <alignment horizontal="center"/>
    </xf>
    <xf numFmtId="165" fontId="24" fillId="0" borderId="0" xfId="63" applyNumberFormat="1" applyFont="1" applyFill="1" applyAlignment="1">
      <alignment/>
    </xf>
    <xf numFmtId="0" fontId="25" fillId="0" borderId="0" xfId="52" applyFont="1">
      <alignment/>
      <protection/>
    </xf>
    <xf numFmtId="0" fontId="25" fillId="0" borderId="0" xfId="55" applyFont="1">
      <alignment/>
      <protection/>
    </xf>
    <xf numFmtId="0" fontId="25" fillId="0" borderId="10" xfId="55" applyFont="1" applyBorder="1" applyAlignment="1">
      <alignment vertical="top" wrapText="1"/>
      <protection/>
    </xf>
    <xf numFmtId="0" fontId="25" fillId="0" borderId="1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5" fillId="0" borderId="0" xfId="55" applyFont="1" applyFill="1" applyAlignment="1">
      <alignment horizontal="center"/>
      <protection/>
    </xf>
    <xf numFmtId="0" fontId="25" fillId="0" borderId="0" xfId="55" applyFont="1" applyFill="1">
      <alignment/>
      <protection/>
    </xf>
    <xf numFmtId="164" fontId="25" fillId="0" borderId="0" xfId="66" applyNumberFormat="1" applyFont="1" applyFill="1" applyAlignment="1">
      <alignment horizontal="center"/>
    </xf>
    <xf numFmtId="165" fontId="25" fillId="0" borderId="0" xfId="55" applyNumberFormat="1" applyFont="1" applyFill="1" applyAlignment="1">
      <alignment horizontal="center"/>
      <protection/>
    </xf>
    <xf numFmtId="164" fontId="25" fillId="0" borderId="0" xfId="66" applyNumberFormat="1" applyFont="1" applyFill="1" applyAlignment="1">
      <alignment/>
    </xf>
    <xf numFmtId="0" fontId="25" fillId="0" borderId="12" xfId="55" applyFont="1" applyBorder="1" applyAlignment="1">
      <alignment vertical="top" wrapText="1"/>
      <protection/>
    </xf>
    <xf numFmtId="0" fontId="25" fillId="0" borderId="12" xfId="55" applyFont="1" applyFill="1" applyBorder="1" applyAlignment="1">
      <alignment horizontal="center"/>
      <protection/>
    </xf>
    <xf numFmtId="0" fontId="25" fillId="0" borderId="0" xfId="55" applyFont="1" applyBorder="1">
      <alignment/>
      <protection/>
    </xf>
    <xf numFmtId="0" fontId="25" fillId="0" borderId="0" xfId="55" applyFont="1" applyFill="1" applyAlignment="1">
      <alignment horizontal="center" wrapText="1"/>
      <protection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7" fillId="0" borderId="0" xfId="55" applyFont="1" applyAlignment="1">
      <alignment wrapText="1"/>
      <protection/>
    </xf>
    <xf numFmtId="165" fontId="57" fillId="0" borderId="0" xfId="63" applyNumberFormat="1" applyFont="1" applyFill="1" applyAlignment="1">
      <alignment horizontal="center"/>
    </xf>
    <xf numFmtId="0" fontId="57" fillId="0" borderId="0" xfId="55" applyFont="1" applyFill="1" applyAlignment="1">
      <alignment horizontal="center"/>
      <protection/>
    </xf>
    <xf numFmtId="0" fontId="57" fillId="0" borderId="0" xfId="55" applyFont="1">
      <alignment/>
      <protection/>
    </xf>
    <xf numFmtId="0" fontId="57" fillId="0" borderId="0" xfId="52" applyFont="1">
      <alignment/>
      <protection/>
    </xf>
    <xf numFmtId="165" fontId="57" fillId="0" borderId="0" xfId="55" applyNumberFormat="1" applyFont="1" applyFill="1" applyAlignment="1">
      <alignment horizontal="center"/>
      <protection/>
    </xf>
    <xf numFmtId="0" fontId="25" fillId="0" borderId="0" xfId="55" applyFont="1" applyAlignment="1">
      <alignment wrapText="1"/>
      <protection/>
    </xf>
    <xf numFmtId="0" fontId="27" fillId="0" borderId="0" xfId="55" applyFont="1">
      <alignment/>
      <protection/>
    </xf>
    <xf numFmtId="0" fontId="5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31" fillId="0" borderId="14" xfId="61" applyFont="1" applyFill="1" applyBorder="1" applyAlignment="1">
      <alignment horizontal="justify" wrapText="1"/>
      <protection/>
    </xf>
    <xf numFmtId="0" fontId="27" fillId="0" borderId="0" xfId="61" applyFont="1" applyAlignment="1">
      <alignment vertical="top" wrapText="1"/>
      <protection/>
    </xf>
    <xf numFmtId="0" fontId="24" fillId="0" borderId="0" xfId="61" applyFont="1" applyFill="1" applyAlignment="1">
      <alignment vertical="top" wrapText="1"/>
      <protection/>
    </xf>
    <xf numFmtId="0" fontId="25" fillId="0" borderId="0" xfId="61" applyFont="1" applyAlignment="1">
      <alignment vertical="top" wrapText="1"/>
      <protection/>
    </xf>
    <xf numFmtId="0" fontId="25" fillId="0" borderId="0" xfId="61" applyFont="1" applyFill="1" applyAlignment="1">
      <alignment vertical="top" wrapText="1"/>
      <protection/>
    </xf>
    <xf numFmtId="0" fontId="25" fillId="0" borderId="10" xfId="61" applyFont="1" applyBorder="1" applyAlignment="1">
      <alignment vertical="top" wrapText="1"/>
      <protection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/>
    </xf>
    <xf numFmtId="0" fontId="25" fillId="0" borderId="10" xfId="61" applyFont="1" applyFill="1" applyBorder="1" applyAlignment="1">
      <alignment vertical="top" wrapText="1"/>
      <protection/>
    </xf>
    <xf numFmtId="0" fontId="52" fillId="0" borderId="0" xfId="0" applyFont="1" applyFill="1" applyAlignment="1">
      <alignment horizontal="center" vertical="top"/>
    </xf>
    <xf numFmtId="0" fontId="24" fillId="0" borderId="0" xfId="61" applyFont="1" applyFill="1" applyBorder="1" applyAlignment="1">
      <alignment vertical="top" wrapText="1"/>
      <protection/>
    </xf>
    <xf numFmtId="0" fontId="24" fillId="0" borderId="10" xfId="61" applyFont="1" applyBorder="1" applyAlignment="1">
      <alignment vertical="top" wrapText="1"/>
      <protection/>
    </xf>
    <xf numFmtId="0" fontId="24" fillId="0" borderId="10" xfId="61" applyFont="1" applyFill="1" applyBorder="1" applyAlignment="1">
      <alignment vertical="top" wrapText="1"/>
      <protection/>
    </xf>
    <xf numFmtId="0" fontId="24" fillId="0" borderId="0" xfId="61" applyFont="1" applyAlignment="1">
      <alignment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Fill="1" applyAlignment="1">
      <alignment vertical="top" wrapText="1"/>
      <protection/>
    </xf>
    <xf numFmtId="0" fontId="52" fillId="0" borderId="1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164" fontId="24" fillId="0" borderId="0" xfId="66" applyNumberFormat="1" applyFont="1" applyAlignment="1">
      <alignment horizontal="center" vertical="top"/>
    </xf>
    <xf numFmtId="0" fontId="24" fillId="0" borderId="12" xfId="61" applyFont="1" applyBorder="1" applyAlignment="1">
      <alignment vertical="top" wrapText="1"/>
      <protection/>
    </xf>
    <xf numFmtId="0" fontId="52" fillId="0" borderId="12" xfId="0" applyFont="1" applyBorder="1" applyAlignment="1">
      <alignment horizontal="center" vertical="top"/>
    </xf>
    <xf numFmtId="0" fontId="52" fillId="0" borderId="12" xfId="0" applyFont="1" applyBorder="1" applyAlignment="1">
      <alignment/>
    </xf>
    <xf numFmtId="0" fontId="24" fillId="0" borderId="12" xfId="61" applyFont="1" applyFill="1" applyBorder="1" applyAlignment="1">
      <alignment vertical="top" wrapText="1"/>
      <protection/>
    </xf>
    <xf numFmtId="0" fontId="52" fillId="0" borderId="12" xfId="0" applyFont="1" applyFill="1" applyBorder="1" applyAlignment="1">
      <alignment horizontal="center" vertical="top"/>
    </xf>
    <xf numFmtId="164" fontId="55" fillId="0" borderId="0" xfId="0" applyNumberFormat="1" applyFont="1" applyAlignment="1">
      <alignment horizontal="center" vertical="top"/>
    </xf>
    <xf numFmtId="164" fontId="55" fillId="0" borderId="0" xfId="0" applyNumberFormat="1" applyFont="1" applyFill="1" applyAlignment="1">
      <alignment horizontal="center" vertical="top"/>
    </xf>
    <xf numFmtId="164" fontId="25" fillId="0" borderId="0" xfId="66" applyNumberFormat="1" applyFont="1" applyAlignment="1">
      <alignment horizontal="center" vertical="top"/>
    </xf>
    <xf numFmtId="0" fontId="52" fillId="0" borderId="0" xfId="61" applyFont="1" applyFill="1" applyAlignment="1">
      <alignment vertical="top" wrapText="1"/>
      <protection/>
    </xf>
    <xf numFmtId="0" fontId="24" fillId="0" borderId="0" xfId="61" applyFont="1" applyBorder="1" applyAlignment="1">
      <alignment vertical="top" wrapText="1"/>
      <protection/>
    </xf>
    <xf numFmtId="164" fontId="55" fillId="0" borderId="0" xfId="0" applyNumberFormat="1" applyFont="1" applyBorder="1" applyAlignment="1">
      <alignment horizontal="center" vertical="top"/>
    </xf>
    <xf numFmtId="164" fontId="55" fillId="0" borderId="0" xfId="0" applyNumberFormat="1" applyFont="1" applyFill="1" applyBorder="1" applyAlignment="1">
      <alignment horizontal="center" vertical="top"/>
    </xf>
    <xf numFmtId="0" fontId="25" fillId="0" borderId="0" xfId="61" applyFont="1" applyBorder="1" applyAlignment="1">
      <alignment vertical="top" wrapText="1"/>
      <protection/>
    </xf>
    <xf numFmtId="164" fontId="25" fillId="0" borderId="0" xfId="66" applyNumberFormat="1" applyFont="1" applyBorder="1" applyAlignment="1">
      <alignment horizontal="center" vertical="top"/>
    </xf>
    <xf numFmtId="0" fontId="25" fillId="0" borderId="0" xfId="61" applyFont="1" applyFill="1" applyBorder="1" applyAlignment="1">
      <alignment vertical="top" wrapText="1"/>
      <protection/>
    </xf>
    <xf numFmtId="0" fontId="52" fillId="0" borderId="10" xfId="0" applyFont="1" applyBorder="1" applyAlignment="1">
      <alignment vertical="top"/>
    </xf>
    <xf numFmtId="0" fontId="52" fillId="0" borderId="10" xfId="0" applyFont="1" applyFill="1" applyBorder="1" applyAlignment="1">
      <alignment vertical="top"/>
    </xf>
    <xf numFmtId="164" fontId="52" fillId="0" borderId="0" xfId="0" applyNumberFormat="1" applyFont="1" applyFill="1" applyAlignment="1">
      <alignment horizontal="center" vertical="top"/>
    </xf>
    <xf numFmtId="0" fontId="52" fillId="0" borderId="12" xfId="0" applyFont="1" applyBorder="1" applyAlignment="1">
      <alignment vertical="top"/>
    </xf>
    <xf numFmtId="0" fontId="54" fillId="0" borderId="0" xfId="0" applyFont="1" applyAlignment="1">
      <alignment vertical="top"/>
    </xf>
    <xf numFmtId="165" fontId="54" fillId="0" borderId="0" xfId="63" applyNumberFormat="1" applyFont="1" applyFill="1" applyAlignment="1">
      <alignment vertical="top"/>
    </xf>
    <xf numFmtId="164" fontId="54" fillId="0" borderId="0" xfId="0" applyNumberFormat="1" applyFont="1" applyAlignment="1">
      <alignment vertical="top"/>
    </xf>
    <xf numFmtId="165" fontId="54" fillId="0" borderId="0" xfId="63" applyNumberFormat="1" applyFont="1" applyAlignment="1">
      <alignment vertical="top"/>
    </xf>
    <xf numFmtId="0" fontId="32" fillId="0" borderId="0" xfId="53" applyFont="1" applyBorder="1" applyAlignment="1">
      <alignment horizontal="justify"/>
      <protection/>
    </xf>
    <xf numFmtId="0" fontId="27" fillId="0" borderId="0" xfId="54" applyFont="1" applyFill="1" applyBorder="1">
      <alignment/>
      <protection/>
    </xf>
    <xf numFmtId="0" fontId="32" fillId="0" borderId="0" xfId="53" applyFont="1" applyFill="1" applyBorder="1">
      <alignment/>
      <protection/>
    </xf>
    <xf numFmtId="0" fontId="32" fillId="0" borderId="0" xfId="0" applyFont="1" applyBorder="1" applyAlignment="1">
      <alignment/>
    </xf>
    <xf numFmtId="0" fontId="25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left"/>
      <protection/>
    </xf>
    <xf numFmtId="0" fontId="24" fillId="0" borderId="0" xfId="54" applyFont="1" applyFill="1" applyBorder="1" applyAlignment="1">
      <alignment horizontal="left"/>
      <protection/>
    </xf>
    <xf numFmtId="0" fontId="24" fillId="0" borderId="0" xfId="54" applyFont="1" applyFill="1" applyBorder="1">
      <alignment/>
      <protection/>
    </xf>
    <xf numFmtId="0" fontId="25" fillId="0" borderId="0" xfId="54" applyFont="1" applyFill="1">
      <alignment/>
      <protection/>
    </xf>
    <xf numFmtId="0" fontId="24" fillId="0" borderId="0" xfId="54" applyFont="1" applyFill="1" applyAlignment="1">
      <alignment/>
      <protection/>
    </xf>
    <xf numFmtId="0" fontId="24" fillId="0" borderId="0" xfId="54" applyNumberFormat="1" applyFont="1" applyFill="1" applyAlignment="1">
      <alignment/>
      <protection/>
    </xf>
    <xf numFmtId="0" fontId="25" fillId="0" borderId="0" xfId="54" applyFont="1" applyFill="1" applyBorder="1" applyAlignment="1">
      <alignment vertical="top"/>
      <protection/>
    </xf>
    <xf numFmtId="0" fontId="22" fillId="0" borderId="15" xfId="55" applyFont="1" applyFill="1" applyBorder="1" applyAlignment="1">
      <alignment horizontal="left" vertical="top" wrapText="1"/>
      <protection/>
    </xf>
    <xf numFmtId="49" fontId="24" fillId="0" borderId="15" xfId="55" applyNumberFormat="1" applyFont="1" applyFill="1" applyBorder="1" applyAlignment="1">
      <alignment horizontal="center" vertical="top" wrapText="1"/>
      <protection/>
    </xf>
    <xf numFmtId="0" fontId="24" fillId="0" borderId="15" xfId="54" applyFont="1" applyFill="1" applyBorder="1" applyAlignment="1" applyProtection="1">
      <alignment vertical="top" wrapText="1"/>
      <protection locked="0"/>
    </xf>
    <xf numFmtId="166" fontId="25" fillId="0" borderId="15" xfId="65" applyNumberFormat="1" applyFont="1" applyFill="1" applyBorder="1" applyAlignment="1" applyProtection="1">
      <alignment horizontal="right" vertical="top"/>
      <protection locked="0"/>
    </xf>
    <xf numFmtId="166" fontId="24" fillId="0" borderId="15" xfId="65" applyNumberFormat="1" applyFont="1" applyFill="1" applyBorder="1" applyAlignment="1">
      <alignment horizontal="right" vertical="top"/>
    </xf>
    <xf numFmtId="0" fontId="24" fillId="0" borderId="0" xfId="54" applyFont="1" applyFill="1" applyBorder="1" applyAlignment="1" applyProtection="1">
      <alignment vertical="top" wrapText="1"/>
      <protection locked="0"/>
    </xf>
    <xf numFmtId="165" fontId="25" fillId="0" borderId="0" xfId="65" applyNumberFormat="1" applyFont="1" applyFill="1" applyBorder="1" applyAlignment="1" applyProtection="1">
      <alignment horizontal="right" vertical="top"/>
      <protection locked="0"/>
    </xf>
    <xf numFmtId="165" fontId="25" fillId="0" borderId="0" xfId="65" applyNumberFormat="1" applyFont="1" applyFill="1" applyBorder="1" applyAlignment="1">
      <alignment horizontal="center" vertical="top"/>
    </xf>
    <xf numFmtId="0" fontId="25" fillId="0" borderId="0" xfId="54" applyFont="1" applyFill="1" applyBorder="1" applyAlignment="1" applyProtection="1">
      <alignment vertical="top" wrapText="1"/>
      <protection locked="0"/>
    </xf>
    <xf numFmtId="165" fontId="25" fillId="0" borderId="0" xfId="65" applyNumberFormat="1" applyFont="1" applyFill="1" applyBorder="1" applyAlignment="1" applyProtection="1">
      <alignment horizontal="center" vertical="top"/>
      <protection locked="0"/>
    </xf>
    <xf numFmtId="166" fontId="25" fillId="0" borderId="0" xfId="65" applyNumberFormat="1" applyFont="1" applyFill="1" applyBorder="1" applyAlignment="1" applyProtection="1">
      <alignment horizontal="right" vertical="top"/>
      <protection locked="0"/>
    </xf>
    <xf numFmtId="166" fontId="25" fillId="0" borderId="0" xfId="65" applyNumberFormat="1" applyFont="1" applyFill="1" applyBorder="1" applyAlignment="1">
      <alignment horizontal="right" vertical="top"/>
    </xf>
    <xf numFmtId="164" fontId="25" fillId="0" borderId="0" xfId="65" applyNumberFormat="1" applyFont="1" applyFill="1" applyAlignment="1">
      <alignment horizontal="center" vertical="top"/>
    </xf>
    <xf numFmtId="164" fontId="25" fillId="0" borderId="0" xfId="65" applyNumberFormat="1" applyFont="1" applyFill="1" applyBorder="1" applyAlignment="1">
      <alignment horizontal="center" vertical="top"/>
    </xf>
    <xf numFmtId="164" fontId="25" fillId="0" borderId="0" xfId="65" applyNumberFormat="1" applyFont="1" applyFill="1" applyAlignment="1">
      <alignment horizontal="right" vertical="top"/>
    </xf>
    <xf numFmtId="0" fontId="24" fillId="0" borderId="12" xfId="54" applyFont="1" applyFill="1" applyBorder="1" applyAlignment="1" applyProtection="1">
      <alignment vertical="top" wrapText="1"/>
      <protection locked="0"/>
    </xf>
    <xf numFmtId="165" fontId="25" fillId="0" borderId="12" xfId="65" applyNumberFormat="1" applyFont="1" applyFill="1" applyBorder="1" applyAlignment="1" applyProtection="1">
      <alignment horizontal="right" vertical="top"/>
      <protection locked="0"/>
    </xf>
    <xf numFmtId="164" fontId="25" fillId="0" borderId="12" xfId="65" applyNumberFormat="1" applyFont="1" applyFill="1" applyBorder="1" applyAlignment="1">
      <alignment horizontal="left" vertical="top"/>
    </xf>
    <xf numFmtId="166" fontId="24" fillId="0" borderId="12" xfId="65" applyNumberFormat="1" applyFont="1" applyFill="1" applyBorder="1" applyAlignment="1">
      <alignment horizontal="right" vertical="top"/>
    </xf>
    <xf numFmtId="0" fontId="25" fillId="0" borderId="12" xfId="54" applyFont="1" applyFill="1" applyBorder="1" applyAlignment="1" applyProtection="1">
      <alignment vertical="top" wrapText="1"/>
      <protection locked="0"/>
    </xf>
    <xf numFmtId="164" fontId="25" fillId="0" borderId="12" xfId="65" applyNumberFormat="1" applyFont="1" applyFill="1" applyBorder="1" applyAlignment="1">
      <alignment horizontal="right" vertical="top"/>
    </xf>
    <xf numFmtId="164" fontId="25" fillId="0" borderId="12" xfId="65" applyNumberFormat="1" applyFont="1" applyFill="1" applyBorder="1" applyAlignment="1">
      <alignment horizontal="center" vertical="top"/>
    </xf>
    <xf numFmtId="165" fontId="24" fillId="0" borderId="0" xfId="63" applyNumberFormat="1" applyFont="1" applyFill="1" applyBorder="1" applyAlignment="1" applyProtection="1">
      <alignment horizontal="right" vertical="top"/>
      <protection locked="0"/>
    </xf>
    <xf numFmtId="164" fontId="24" fillId="0" borderId="0" xfId="65" applyNumberFormat="1" applyFont="1" applyFill="1" applyAlignment="1">
      <alignment horizontal="center" vertical="top"/>
    </xf>
    <xf numFmtId="0" fontId="22" fillId="0" borderId="12" xfId="55" applyFont="1" applyFill="1" applyBorder="1" applyAlignment="1">
      <alignment horizontal="left" vertical="top" wrapText="1"/>
      <protection/>
    </xf>
    <xf numFmtId="49" fontId="24" fillId="0" borderId="12" xfId="55" applyNumberFormat="1" applyFont="1" applyFill="1" applyBorder="1" applyAlignment="1">
      <alignment horizontal="center" vertical="top" wrapText="1"/>
      <protection/>
    </xf>
    <xf numFmtId="166" fontId="24" fillId="0" borderId="15" xfId="65" applyNumberFormat="1" applyFont="1" applyFill="1" applyBorder="1" applyAlignment="1" applyProtection="1">
      <alignment horizontal="right" vertical="top"/>
      <protection locked="0"/>
    </xf>
    <xf numFmtId="164" fontId="24" fillId="0" borderId="12" xfId="65" applyNumberFormat="1" applyFont="1" applyFill="1" applyBorder="1" applyAlignment="1">
      <alignment horizontal="right" vertical="top"/>
    </xf>
    <xf numFmtId="0" fontId="24" fillId="0" borderId="0" xfId="54" applyFont="1" applyFill="1" applyBorder="1" applyAlignment="1">
      <alignment vertical="top"/>
      <protection/>
    </xf>
    <xf numFmtId="165" fontId="25" fillId="0" borderId="12" xfId="65" applyNumberFormat="1" applyFont="1" applyFill="1" applyBorder="1" applyAlignment="1" applyProtection="1">
      <alignment horizontal="center" vertical="top"/>
      <protection locked="0"/>
    </xf>
    <xf numFmtId="165" fontId="25" fillId="0" borderId="0" xfId="65" applyNumberFormat="1" applyFont="1" applyFill="1" applyBorder="1" applyAlignment="1" applyProtection="1">
      <alignment vertical="top"/>
      <protection locked="0"/>
    </xf>
    <xf numFmtId="165" fontId="25" fillId="0" borderId="0" xfId="65" applyNumberFormat="1" applyFont="1" applyFill="1" applyBorder="1" applyAlignment="1">
      <alignment horizontal="right" vertical="top"/>
    </xf>
    <xf numFmtId="165" fontId="24" fillId="0" borderId="12" xfId="65" applyNumberFormat="1" applyFont="1" applyFill="1" applyBorder="1" applyAlignment="1">
      <alignment horizontal="center" vertical="top"/>
    </xf>
    <xf numFmtId="166" fontId="24" fillId="0" borderId="0" xfId="65" applyNumberFormat="1" applyFont="1" applyFill="1" applyBorder="1" applyAlignment="1" applyProtection="1">
      <alignment horizontal="right" vertical="top"/>
      <protection locked="0"/>
    </xf>
    <xf numFmtId="166" fontId="24" fillId="0" borderId="0" xfId="65" applyNumberFormat="1" applyFont="1" applyFill="1" applyBorder="1" applyAlignment="1">
      <alignment horizontal="right" vertical="top"/>
    </xf>
    <xf numFmtId="164" fontId="24" fillId="0" borderId="0" xfId="65" applyNumberFormat="1" applyFont="1" applyFill="1" applyBorder="1" applyAlignment="1">
      <alignment horizontal="left" vertical="top"/>
    </xf>
    <xf numFmtId="0" fontId="25" fillId="0" borderId="0" xfId="54" applyFont="1" applyFill="1" applyBorder="1" applyAlignment="1">
      <alignment horizontal="center"/>
      <protection/>
    </xf>
    <xf numFmtId="165" fontId="25" fillId="0" borderId="0" xfId="65" applyNumberFormat="1" applyFont="1" applyFill="1" applyBorder="1" applyAlignment="1">
      <alignment/>
    </xf>
    <xf numFmtId="43" fontId="25" fillId="0" borderId="0" xfId="65" applyFont="1" applyFill="1" applyBorder="1" applyAlignment="1">
      <alignment/>
    </xf>
    <xf numFmtId="0" fontId="25" fillId="0" borderId="0" xfId="53" applyFont="1" applyFill="1" applyBorder="1" applyAlignment="1">
      <alignment horizontal="justify"/>
      <protection/>
    </xf>
    <xf numFmtId="0" fontId="25" fillId="0" borderId="0" xfId="53" applyFont="1" applyFill="1" applyBorder="1">
      <alignment/>
      <protection/>
    </xf>
    <xf numFmtId="3" fontId="24" fillId="0" borderId="0" xfId="54" applyNumberFormat="1" applyFont="1" applyFill="1" applyBorder="1">
      <alignment/>
      <protection/>
    </xf>
    <xf numFmtId="0" fontId="24" fillId="0" borderId="0" xfId="53" applyFont="1" applyFill="1" applyBorder="1" applyAlignment="1">
      <alignment horizontal="left"/>
      <protection/>
    </xf>
    <xf numFmtId="0" fontId="25" fillId="0" borderId="0" xfId="54" applyFont="1" applyFill="1" applyBorder="1" applyAlignment="1">
      <alignment horizontal="left"/>
      <protection/>
    </xf>
    <xf numFmtId="0" fontId="24" fillId="0" borderId="0" xfId="54" applyFont="1" applyFill="1" applyBorder="1" applyAlignment="1">
      <alignment horizontal="justify"/>
      <protection/>
    </xf>
    <xf numFmtId="0" fontId="25" fillId="0" borderId="0" xfId="54" applyFont="1" applyFill="1" applyBorder="1" applyAlignment="1" applyProtection="1">
      <alignment wrapText="1"/>
      <protection locked="0"/>
    </xf>
    <xf numFmtId="165" fontId="25" fillId="0" borderId="0" xfId="65" applyNumberFormat="1" applyFont="1" applyFill="1" applyBorder="1" applyAlignment="1" applyProtection="1">
      <alignment horizontal="center"/>
      <protection locked="0"/>
    </xf>
    <xf numFmtId="0" fontId="25" fillId="0" borderId="0" xfId="52" applyFont="1" applyFill="1" applyAlignment="1">
      <alignment wrapText="1"/>
      <protection/>
    </xf>
    <xf numFmtId="164" fontId="25" fillId="0" borderId="0" xfId="66" applyNumberFormat="1" applyFont="1" applyFill="1" applyAlignment="1">
      <alignment horizontal="right" vertical="top"/>
    </xf>
    <xf numFmtId="0" fontId="52" fillId="0" borderId="0" xfId="0" applyFont="1" applyBorder="1" applyAlignment="1">
      <alignment horizontal="right" vertical="top"/>
    </xf>
    <xf numFmtId="164" fontId="25" fillId="0" borderId="10" xfId="66" applyNumberFormat="1" applyFont="1" applyFill="1" applyBorder="1" applyAlignment="1">
      <alignment horizontal="center" vertical="top"/>
    </xf>
    <xf numFmtId="166" fontId="25" fillId="0" borderId="12" xfId="65" applyNumberFormat="1" applyFont="1" applyFill="1" applyBorder="1" applyAlignment="1">
      <alignment horizontal="right" vertical="top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33" fillId="0" borderId="10" xfId="55" applyFont="1" applyFill="1" applyBorder="1" applyAlignment="1">
      <alignment horizontal="center" wrapText="1"/>
      <protection/>
    </xf>
    <xf numFmtId="0" fontId="33" fillId="0" borderId="0" xfId="55" applyFont="1" applyFill="1" applyBorder="1" applyAlignment="1">
      <alignment horizontal="center" wrapText="1"/>
      <protection/>
    </xf>
    <xf numFmtId="0" fontId="24" fillId="0" borderId="0" xfId="55" applyFont="1" applyFill="1" applyAlignment="1">
      <alignment horizontal="center" vertical="top" wrapText="1"/>
      <protection/>
    </xf>
    <xf numFmtId="0" fontId="24" fillId="0" borderId="0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33" fillId="0" borderId="0" xfId="55" applyFont="1" applyFill="1" applyAlignment="1">
      <alignment horizontal="center" vertical="top" wrapText="1"/>
      <protection/>
    </xf>
    <xf numFmtId="0" fontId="33" fillId="0" borderId="13" xfId="55" applyFont="1" applyFill="1" applyBorder="1" applyAlignment="1">
      <alignment horizontal="center" vertical="top" wrapText="1"/>
      <protection/>
    </xf>
    <xf numFmtId="0" fontId="58" fillId="0" borderId="0" xfId="55" applyFont="1" applyFill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55" applyFont="1" applyAlignment="1">
      <alignment horizontal="center" vertical="top"/>
      <protection/>
    </xf>
    <xf numFmtId="0" fontId="24" fillId="0" borderId="0" xfId="55" applyFont="1" applyAlignment="1">
      <alignment horizontal="center" vertical="top" wrapText="1"/>
      <protection/>
    </xf>
    <xf numFmtId="0" fontId="24" fillId="0" borderId="11" xfId="55" applyFont="1" applyBorder="1" applyAlignment="1">
      <alignment horizontal="center" vertical="top" wrapText="1"/>
      <protection/>
    </xf>
    <xf numFmtId="0" fontId="24" fillId="0" borderId="0" xfId="55" applyFont="1" applyFill="1" applyAlignment="1">
      <alignment horizontal="center" vertical="top"/>
      <protection/>
    </xf>
    <xf numFmtId="0" fontId="24" fillId="0" borderId="0" xfId="55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/>
      <protection/>
    </xf>
    <xf numFmtId="0" fontId="24" fillId="0" borderId="0" xfId="55" applyFont="1" applyFill="1" applyBorder="1" applyAlignment="1">
      <alignment horizontal="center" vertical="top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10" xfId="55" applyFont="1" applyFill="1" applyBorder="1" applyAlignment="1">
      <alignment horizontal="center" vertical="top"/>
      <protection/>
    </xf>
    <xf numFmtId="0" fontId="24" fillId="0" borderId="12" xfId="55" applyFont="1" applyFill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4" fillId="0" borderId="0" xfId="55" applyFont="1" applyAlignment="1">
      <alignment horizontal="center"/>
      <protection/>
    </xf>
    <xf numFmtId="0" fontId="59" fillId="0" borderId="0" xfId="55" applyFont="1" applyAlignment="1">
      <alignment horizontal="center" wrapText="1"/>
      <protection/>
    </xf>
    <xf numFmtId="0" fontId="24" fillId="0" borderId="0" xfId="55" applyFont="1" applyAlignment="1">
      <alignment horizontal="center" wrapText="1"/>
      <protection/>
    </xf>
    <xf numFmtId="0" fontId="52" fillId="0" borderId="0" xfId="0" applyFont="1" applyBorder="1" applyAlignment="1">
      <alignment wrapText="1"/>
    </xf>
    <xf numFmtId="0" fontId="55" fillId="0" borderId="14" xfId="0" applyFont="1" applyFill="1" applyBorder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1" xfId="53"/>
    <cellStyle name="Обычный 3" xfId="54"/>
    <cellStyle name="Обычный_Alfa Bank_ FS_2008_rus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 4" xfId="65"/>
    <cellStyle name="Финансовый_Alfa Bank_ FS_2008_rus_1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2876550</xdr:colOff>
      <xdr:row>1</xdr:row>
      <xdr:rowOff>457200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76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3438525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438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21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21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3990975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1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GAL~1\AppData\Local\Temp\notes4ACBCB\&#1092;&#1086;&#1088;&#1084;&#1072;%203\&#1060;&#1086;&#1088;&#1084;&#1099;_1_2_3_4%20&#1079;&#1072;%2031.03.2014%20&#1092;3%20&#1045;&#1083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FS1"/>
      <sheetName val="FS2"/>
      <sheetName val="Движение для FS3"/>
      <sheetName val="FS3"/>
      <sheetName val="FS4"/>
      <sheetName val="XLR_NoRangeSheet"/>
    </sheetNames>
    <sheetDataSet>
      <sheetData sheetId="3"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="120" zoomScaleNormal="120" zoomScalePageLayoutView="0" workbookViewId="0" topLeftCell="A1">
      <selection activeCell="C8" sqref="C8"/>
    </sheetView>
  </sheetViews>
  <sheetFormatPr defaultColWidth="9.140625" defaultRowHeight="15"/>
  <cols>
    <col min="1" max="1" width="53.00390625" style="1" customWidth="1"/>
    <col min="2" max="2" width="5.7109375" style="219" customWidth="1"/>
    <col min="3" max="4" width="17.8515625" style="2" customWidth="1"/>
    <col min="5" max="5" width="12.7109375" style="1" customWidth="1"/>
    <col min="6" max="6" width="9.57421875" style="1" bestFit="1" customWidth="1"/>
    <col min="7" max="16384" width="9.140625" style="1" customWidth="1"/>
  </cols>
  <sheetData>
    <row r="2" ht="56.25" customHeight="1"/>
    <row r="3" spans="1:4" ht="15">
      <c r="A3" s="3" t="s">
        <v>0</v>
      </c>
      <c r="B3" s="3"/>
      <c r="C3" s="4"/>
      <c r="D3" s="4"/>
    </row>
    <row r="4" spans="1:4" ht="15">
      <c r="A4" s="5"/>
      <c r="B4" s="220"/>
      <c r="C4" s="6"/>
      <c r="D4" s="6"/>
    </row>
    <row r="5" spans="1:4" ht="12.75">
      <c r="A5" s="7"/>
      <c r="B5" s="221"/>
      <c r="C5" s="8"/>
      <c r="D5" s="8"/>
    </row>
    <row r="6" spans="1:4" s="11" customFormat="1" ht="12.75">
      <c r="A6" s="9" t="s">
        <v>1</v>
      </c>
      <c r="B6" s="222" t="s">
        <v>163</v>
      </c>
      <c r="C6" s="10" t="s">
        <v>2</v>
      </c>
      <c r="D6" s="10" t="s">
        <v>3</v>
      </c>
    </row>
    <row r="7" spans="1:4" s="11" customFormat="1" ht="13.5">
      <c r="A7" s="12"/>
      <c r="B7" s="223"/>
      <c r="C7" s="13" t="s">
        <v>168</v>
      </c>
      <c r="D7" s="13" t="s">
        <v>169</v>
      </c>
    </row>
    <row r="8" spans="1:4" s="11" customFormat="1" ht="13.5">
      <c r="A8" s="14"/>
      <c r="B8" s="224"/>
      <c r="C8" s="15"/>
      <c r="D8" s="15"/>
    </row>
    <row r="9" spans="1:4" s="11" customFormat="1" ht="12.75">
      <c r="A9" s="16" t="s">
        <v>4</v>
      </c>
      <c r="B9" s="225"/>
      <c r="C9" s="17"/>
      <c r="D9" s="17"/>
    </row>
    <row r="10" spans="1:11" s="11" customFormat="1" ht="12.75">
      <c r="A10" s="18" t="s">
        <v>5</v>
      </c>
      <c r="B10" s="225">
        <v>5</v>
      </c>
      <c r="C10" s="19">
        <v>32148677</v>
      </c>
      <c r="D10" s="20">
        <v>29973311</v>
      </c>
      <c r="E10" s="17"/>
      <c r="F10" s="17"/>
      <c r="G10" s="17"/>
      <c r="H10" s="17"/>
      <c r="I10" s="17"/>
      <c r="J10" s="17"/>
      <c r="K10" s="17"/>
    </row>
    <row r="11" spans="1:4" s="11" customFormat="1" ht="12.75">
      <c r="A11" s="18" t="s">
        <v>6</v>
      </c>
      <c r="B11" s="225"/>
      <c r="C11" s="19">
        <v>1023364</v>
      </c>
      <c r="D11" s="20">
        <v>470298</v>
      </c>
    </row>
    <row r="12" spans="1:4" s="11" customFormat="1" ht="12.75" hidden="1">
      <c r="A12" s="18" t="s">
        <v>7</v>
      </c>
      <c r="B12" s="225"/>
      <c r="C12" s="19">
        <v>0</v>
      </c>
      <c r="D12" s="20">
        <v>0</v>
      </c>
    </row>
    <row r="13" spans="1:4" s="11" customFormat="1" ht="12.75">
      <c r="A13" s="18" t="s">
        <v>8</v>
      </c>
      <c r="B13" s="225">
        <v>6</v>
      </c>
      <c r="C13" s="19">
        <v>281087545</v>
      </c>
      <c r="D13" s="20">
        <v>143246719</v>
      </c>
    </row>
    <row r="14" spans="1:13" s="11" customFormat="1" ht="12.75">
      <c r="A14" s="18" t="s">
        <v>9</v>
      </c>
      <c r="B14" s="225">
        <v>7</v>
      </c>
      <c r="C14" s="19">
        <v>47151093</v>
      </c>
      <c r="D14" s="20">
        <v>46110289</v>
      </c>
      <c r="E14" s="21"/>
      <c r="F14" s="21"/>
      <c r="G14" s="21"/>
      <c r="H14" s="21"/>
      <c r="I14" s="21"/>
      <c r="J14" s="21"/>
      <c r="K14" s="21"/>
      <c r="L14" s="21"/>
      <c r="M14" s="21"/>
    </row>
    <row r="15" spans="1:4" s="11" customFormat="1" ht="12.75">
      <c r="A15" s="18" t="s">
        <v>10</v>
      </c>
      <c r="B15" s="225"/>
      <c r="C15" s="19">
        <v>2887784</v>
      </c>
      <c r="D15" s="20">
        <v>2269292</v>
      </c>
    </row>
    <row r="16" spans="1:4" s="11" customFormat="1" ht="12.75" customHeight="1">
      <c r="A16" s="18" t="s">
        <v>11</v>
      </c>
      <c r="B16" s="225"/>
      <c r="C16" s="19">
        <v>1030183</v>
      </c>
      <c r="D16" s="20">
        <v>703570</v>
      </c>
    </row>
    <row r="17" spans="1:4" s="11" customFormat="1" ht="12.75">
      <c r="A17" s="22"/>
      <c r="B17" s="226"/>
      <c r="C17" s="17"/>
      <c r="D17" s="17"/>
    </row>
    <row r="18" spans="1:4" s="11" customFormat="1" ht="12.75">
      <c r="A18" s="23"/>
      <c r="B18" s="227"/>
      <c r="C18" s="24"/>
      <c r="D18" s="24"/>
    </row>
    <row r="19" spans="1:6" s="11" customFormat="1" ht="12.75">
      <c r="A19" s="25" t="s">
        <v>12</v>
      </c>
      <c r="B19" s="226"/>
      <c r="C19" s="26">
        <f>SUM(C10:C16)</f>
        <v>365328646</v>
      </c>
      <c r="D19" s="26">
        <f>SUM(D10:D16)</f>
        <v>222773479</v>
      </c>
      <c r="E19" s="27"/>
      <c r="F19" s="28"/>
    </row>
    <row r="20" spans="1:4" s="11" customFormat="1" ht="13.5" thickBot="1">
      <c r="A20" s="29"/>
      <c r="B20" s="228"/>
      <c r="C20" s="30"/>
      <c r="D20" s="30"/>
    </row>
    <row r="21" spans="1:4" s="11" customFormat="1" ht="13.5">
      <c r="A21" s="31"/>
      <c r="B21" s="229"/>
      <c r="C21" s="17"/>
      <c r="D21" s="17"/>
    </row>
    <row r="22" spans="1:4" s="11" customFormat="1" ht="12.75">
      <c r="A22" s="16" t="s">
        <v>13</v>
      </c>
      <c r="B22" s="225"/>
      <c r="C22" s="19"/>
      <c r="D22" s="19"/>
    </row>
    <row r="23" spans="1:4" s="11" customFormat="1" ht="12.75">
      <c r="A23" s="18" t="s">
        <v>96</v>
      </c>
      <c r="B23" s="225">
        <v>8</v>
      </c>
      <c r="C23" s="19">
        <v>308114852</v>
      </c>
      <c r="D23" s="20">
        <v>193921414</v>
      </c>
    </row>
    <row r="24" spans="1:4" s="11" customFormat="1" ht="12.75">
      <c r="A24" s="18" t="s">
        <v>14</v>
      </c>
      <c r="B24" s="225"/>
      <c r="C24" s="19">
        <v>1029068</v>
      </c>
      <c r="D24" s="20">
        <v>40</v>
      </c>
    </row>
    <row r="25" spans="1:4" s="11" customFormat="1" ht="12.75">
      <c r="A25" s="18" t="s">
        <v>15</v>
      </c>
      <c r="B25" s="225"/>
      <c r="C25" s="19">
        <v>2018111</v>
      </c>
      <c r="D25" s="20">
        <v>0</v>
      </c>
    </row>
    <row r="26" spans="1:4" s="11" customFormat="1" ht="12.75">
      <c r="A26" s="18" t="s">
        <v>16</v>
      </c>
      <c r="B26" s="225">
        <v>9</v>
      </c>
      <c r="C26" s="19">
        <v>9822647</v>
      </c>
      <c r="D26" s="20">
        <v>7055362</v>
      </c>
    </row>
    <row r="27" spans="1:4" s="11" customFormat="1" ht="12.75">
      <c r="A27" s="18" t="s">
        <v>17</v>
      </c>
      <c r="B27" s="225">
        <v>9</v>
      </c>
      <c r="C27" s="19">
        <v>5154392</v>
      </c>
      <c r="D27" s="20">
        <v>5036377</v>
      </c>
    </row>
    <row r="28" spans="1:4" s="11" customFormat="1" ht="12.75" hidden="1">
      <c r="A28" s="18" t="s">
        <v>18</v>
      </c>
      <c r="B28" s="225"/>
      <c r="C28" s="19">
        <v>0</v>
      </c>
      <c r="D28" s="20">
        <v>0</v>
      </c>
    </row>
    <row r="29" spans="1:4" s="11" customFormat="1" ht="12.75">
      <c r="A29" s="18" t="s">
        <v>19</v>
      </c>
      <c r="B29" s="225"/>
      <c r="C29" s="19">
        <v>162714</v>
      </c>
      <c r="D29" s="20">
        <v>92714</v>
      </c>
    </row>
    <row r="30" spans="1:6" s="11" customFormat="1" ht="12.75">
      <c r="A30" s="18" t="s">
        <v>20</v>
      </c>
      <c r="B30" s="225"/>
      <c r="C30" s="19">
        <v>1111418</v>
      </c>
      <c r="D30" s="20">
        <v>316599</v>
      </c>
      <c r="E30" s="32"/>
      <c r="F30" s="33"/>
    </row>
    <row r="31" spans="1:4" s="11" customFormat="1" ht="12.75">
      <c r="A31" s="22"/>
      <c r="B31" s="226"/>
      <c r="C31" s="17"/>
      <c r="D31" s="17"/>
    </row>
    <row r="32" spans="1:4" s="11" customFormat="1" ht="12.75">
      <c r="A32" s="23"/>
      <c r="B32" s="227"/>
      <c r="C32" s="24"/>
      <c r="D32" s="24"/>
    </row>
    <row r="33" spans="1:4" s="34" customFormat="1" ht="12.75">
      <c r="A33" s="25" t="s">
        <v>21</v>
      </c>
      <c r="B33" s="226"/>
      <c r="C33" s="26">
        <f>SUM(C23:C30)</f>
        <v>327413202</v>
      </c>
      <c r="D33" s="26">
        <f>SUM(D23:D30)</f>
        <v>206422506</v>
      </c>
    </row>
    <row r="34" spans="1:4" s="11" customFormat="1" ht="13.5" thickBot="1">
      <c r="A34" s="29"/>
      <c r="B34" s="228"/>
      <c r="C34" s="30"/>
      <c r="D34" s="30"/>
    </row>
    <row r="35" spans="1:4" s="11" customFormat="1" ht="13.5">
      <c r="A35" s="31"/>
      <c r="B35" s="229"/>
      <c r="C35" s="17"/>
      <c r="D35" s="17"/>
    </row>
    <row r="36" spans="1:4" s="11" customFormat="1" ht="12.75">
      <c r="A36" s="16" t="s">
        <v>22</v>
      </c>
      <c r="B36" s="225"/>
      <c r="C36" s="17"/>
      <c r="D36" s="17"/>
    </row>
    <row r="37" spans="1:4" s="11" customFormat="1" ht="12.75">
      <c r="A37" s="18" t="s">
        <v>23</v>
      </c>
      <c r="B37" s="225">
        <v>10</v>
      </c>
      <c r="C37" s="19">
        <v>34500000</v>
      </c>
      <c r="D37" s="20">
        <v>14500000</v>
      </c>
    </row>
    <row r="38" spans="1:4" s="11" customFormat="1" ht="12.75">
      <c r="A38" s="18" t="s">
        <v>24</v>
      </c>
      <c r="B38" s="225"/>
      <c r="C38" s="19">
        <v>226134</v>
      </c>
      <c r="D38" s="20">
        <v>257281</v>
      </c>
    </row>
    <row r="39" spans="1:4" s="11" customFormat="1" ht="12.75">
      <c r="A39" s="22" t="s">
        <v>25</v>
      </c>
      <c r="B39" s="226"/>
      <c r="C39" s="19">
        <v>3189310</v>
      </c>
      <c r="D39" s="20">
        <v>1593692</v>
      </c>
    </row>
    <row r="40" spans="1:4" s="11" customFormat="1" ht="12.75">
      <c r="A40" s="22"/>
      <c r="B40" s="226"/>
      <c r="C40" s="17"/>
      <c r="D40" s="17"/>
    </row>
    <row r="41" spans="1:4" s="11" customFormat="1" ht="12.75">
      <c r="A41" s="35"/>
      <c r="B41" s="227"/>
      <c r="C41" s="24"/>
      <c r="D41" s="24"/>
    </row>
    <row r="42" spans="1:4" s="34" customFormat="1" ht="12.75">
      <c r="A42" s="25" t="s">
        <v>26</v>
      </c>
      <c r="B42" s="226"/>
      <c r="C42" s="26">
        <f>SUM(C37:C39)</f>
        <v>37915444</v>
      </c>
      <c r="D42" s="26">
        <f>SUM(D37:D39)</f>
        <v>16350973</v>
      </c>
    </row>
    <row r="43" spans="1:4" s="11" customFormat="1" ht="13.5" thickBot="1">
      <c r="A43" s="29"/>
      <c r="B43" s="228"/>
      <c r="C43" s="30"/>
      <c r="D43" s="30"/>
    </row>
    <row r="44" spans="1:4" s="11" customFormat="1" ht="13.5">
      <c r="A44" s="36"/>
      <c r="B44" s="230"/>
      <c r="C44" s="37"/>
      <c r="D44" s="37"/>
    </row>
    <row r="45" spans="1:5" s="34" customFormat="1" ht="12.75">
      <c r="A45" s="25" t="s">
        <v>27</v>
      </c>
      <c r="B45" s="226"/>
      <c r="C45" s="26">
        <f>C42+C33</f>
        <v>365328646</v>
      </c>
      <c r="D45" s="26">
        <f>D42+D33</f>
        <v>222773479</v>
      </c>
      <c r="E45" s="38"/>
    </row>
    <row r="46" spans="1:4" s="11" customFormat="1" ht="13.5" thickBot="1">
      <c r="A46" s="29"/>
      <c r="B46" s="228"/>
      <c r="C46" s="30"/>
      <c r="D46" s="30"/>
    </row>
    <row r="47" spans="1:2" ht="13.5">
      <c r="A47" s="39"/>
      <c r="B47" s="231"/>
    </row>
    <row r="48" spans="1:4" ht="13.5">
      <c r="A48" s="22" t="s">
        <v>164</v>
      </c>
      <c r="B48" s="231"/>
      <c r="C48" s="19">
        <v>11048</v>
      </c>
      <c r="D48" s="19">
        <v>11584</v>
      </c>
    </row>
    <row r="49" spans="1:4" ht="13.5">
      <c r="A49" s="22" t="s">
        <v>165</v>
      </c>
      <c r="B49" s="231"/>
      <c r="C49" s="19">
        <v>10000</v>
      </c>
      <c r="D49" s="19">
        <v>10000</v>
      </c>
    </row>
    <row r="50" spans="1:4" ht="13.5">
      <c r="A50" s="22"/>
      <c r="B50" s="231"/>
      <c r="C50" s="19"/>
      <c r="D50" s="19"/>
    </row>
    <row r="51" spans="1:2" ht="13.5">
      <c r="A51" s="39"/>
      <c r="B51" s="231"/>
    </row>
    <row r="52" spans="1:4" s="40" customFormat="1" ht="12.75">
      <c r="A52" s="40" t="s">
        <v>28</v>
      </c>
      <c r="B52" s="232"/>
      <c r="C52" s="41" t="s">
        <v>28</v>
      </c>
      <c r="D52" s="41"/>
    </row>
    <row r="53" spans="1:4" s="43" customFormat="1" ht="14.25">
      <c r="A53" s="44" t="s">
        <v>162</v>
      </c>
      <c r="B53" s="233"/>
      <c r="C53" s="44" t="s">
        <v>29</v>
      </c>
      <c r="D53" s="44"/>
    </row>
    <row r="54" spans="1:4" s="43" customFormat="1" ht="14.25">
      <c r="A54" s="45" t="s">
        <v>30</v>
      </c>
      <c r="B54" s="233"/>
      <c r="C54" s="44" t="s">
        <v>31</v>
      </c>
      <c r="D54" s="44"/>
    </row>
  </sheetData>
  <sheetProtection/>
  <mergeCells count="2">
    <mergeCell ref="A3:D3"/>
    <mergeCell ref="A6:A7"/>
  </mergeCell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7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52.28125" style="107" customWidth="1"/>
    <col min="2" max="2" width="7.421875" style="248" customWidth="1"/>
    <col min="3" max="4" width="19.28125" style="89" customWidth="1"/>
    <col min="5" max="5" width="11.28125" style="84" bestFit="1" customWidth="1"/>
    <col min="6" max="16384" width="9.140625" style="84" customWidth="1"/>
  </cols>
  <sheetData>
    <row r="2" ht="12.75"/>
    <row r="3" ht="12.75"/>
    <row r="4" ht="12.75"/>
    <row r="5" ht="12.75"/>
    <row r="6" spans="1:4" s="47" customFormat="1" ht="30.75" customHeight="1">
      <c r="A6" s="46" t="s">
        <v>32</v>
      </c>
      <c r="B6" s="46"/>
      <c r="C6" s="46"/>
      <c r="D6" s="5"/>
    </row>
    <row r="7" spans="1:4" s="47" customFormat="1" ht="14.25">
      <c r="A7" s="48"/>
      <c r="B7" s="220"/>
      <c r="C7" s="48"/>
      <c r="D7" s="48"/>
    </row>
    <row r="8" spans="1:4" s="47" customFormat="1" ht="14.25">
      <c r="A8" s="48"/>
      <c r="B8" s="220"/>
      <c r="C8" s="48"/>
      <c r="D8" s="48"/>
    </row>
    <row r="9" spans="1:4" s="47" customFormat="1" ht="12.75">
      <c r="A9" s="49" t="s">
        <v>1</v>
      </c>
      <c r="B9" s="222" t="s">
        <v>163</v>
      </c>
      <c r="C9" s="10" t="s">
        <v>2</v>
      </c>
      <c r="D9" s="10" t="s">
        <v>33</v>
      </c>
    </row>
    <row r="10" spans="1:4" s="47" customFormat="1" ht="13.5">
      <c r="A10" s="50"/>
      <c r="B10" s="223"/>
      <c r="C10" s="13" t="s">
        <v>168</v>
      </c>
      <c r="D10" s="13" t="s">
        <v>168</v>
      </c>
    </row>
    <row r="11" spans="1:4" s="47" customFormat="1" ht="12.75">
      <c r="A11" s="51"/>
      <c r="B11" s="234"/>
      <c r="C11" s="52"/>
      <c r="D11" s="52"/>
    </row>
    <row r="12" spans="1:5" s="47" customFormat="1" ht="12.75">
      <c r="A12" s="53" t="s">
        <v>34</v>
      </c>
      <c r="B12" s="234">
        <v>13</v>
      </c>
      <c r="C12" s="54">
        <v>22526015</v>
      </c>
      <c r="D12" s="54">
        <v>10457183</v>
      </c>
      <c r="E12" s="54"/>
    </row>
    <row r="13" spans="1:5" s="47" customFormat="1" ht="12.75">
      <c r="A13" s="55" t="s">
        <v>35</v>
      </c>
      <c r="B13" s="238">
        <v>13</v>
      </c>
      <c r="C13" s="54">
        <v>-12162385</v>
      </c>
      <c r="D13" s="54">
        <v>-4868752</v>
      </c>
      <c r="E13" s="54"/>
    </row>
    <row r="14" spans="1:5" s="47" customFormat="1" ht="12.75">
      <c r="A14" s="56"/>
      <c r="B14" s="239"/>
      <c r="C14" s="57"/>
      <c r="D14" s="57"/>
      <c r="E14" s="58"/>
    </row>
    <row r="15" spans="1:5" s="47" customFormat="1" ht="12.75">
      <c r="A15" s="53"/>
      <c r="B15" s="234"/>
      <c r="C15" s="52"/>
      <c r="D15" s="52"/>
      <c r="E15" s="58"/>
    </row>
    <row r="16" spans="1:5" s="47" customFormat="1" ht="12.75">
      <c r="A16" s="51" t="s">
        <v>36</v>
      </c>
      <c r="B16" s="234"/>
      <c r="C16" s="59">
        <f>SUM(C12:C13)</f>
        <v>10363630</v>
      </c>
      <c r="D16" s="59">
        <f>SUM(D12:D13)</f>
        <v>5588431</v>
      </c>
      <c r="E16" s="60"/>
    </row>
    <row r="17" spans="1:5" s="47" customFormat="1" ht="12.75">
      <c r="A17" s="61" t="s">
        <v>37</v>
      </c>
      <c r="B17" s="235">
        <v>6</v>
      </c>
      <c r="C17" s="54">
        <v>-4971936</v>
      </c>
      <c r="D17" s="54">
        <v>-2430772</v>
      </c>
      <c r="E17" s="62"/>
    </row>
    <row r="18" spans="1:5" s="47" customFormat="1" ht="12.75">
      <c r="A18" s="56"/>
      <c r="B18" s="239"/>
      <c r="C18" s="57"/>
      <c r="D18" s="57"/>
      <c r="E18" s="62"/>
    </row>
    <row r="19" spans="1:5" s="47" customFormat="1" ht="12.75">
      <c r="A19" s="53"/>
      <c r="B19" s="234"/>
      <c r="C19" s="52"/>
      <c r="D19" s="52"/>
      <c r="E19" s="62"/>
    </row>
    <row r="20" spans="1:5" s="47" customFormat="1" ht="25.5">
      <c r="A20" s="63" t="s">
        <v>38</v>
      </c>
      <c r="B20" s="235"/>
      <c r="C20" s="59">
        <f>SUM(C16:C17)</f>
        <v>5391694</v>
      </c>
      <c r="D20" s="59">
        <f>SUM(D16:D17)</f>
        <v>3157659</v>
      </c>
      <c r="E20" s="62"/>
    </row>
    <row r="21" spans="1:5" s="47" customFormat="1" ht="12.75">
      <c r="A21" s="61" t="s">
        <v>39</v>
      </c>
      <c r="B21" s="235"/>
      <c r="C21" s="54">
        <v>1583322</v>
      </c>
      <c r="D21" s="54">
        <v>996628</v>
      </c>
      <c r="E21" s="62"/>
    </row>
    <row r="22" spans="1:5" s="47" customFormat="1" ht="12.75">
      <c r="A22" s="61" t="s">
        <v>40</v>
      </c>
      <c r="B22" s="235"/>
      <c r="C22" s="54">
        <v>-106981</v>
      </c>
      <c r="D22" s="54">
        <v>-53072</v>
      </c>
      <c r="E22" s="62"/>
    </row>
    <row r="23" spans="1:5" s="47" customFormat="1" ht="12.75">
      <c r="A23" s="61" t="s">
        <v>41</v>
      </c>
      <c r="B23" s="235"/>
      <c r="C23" s="54">
        <v>650572</v>
      </c>
      <c r="D23" s="54">
        <v>301552</v>
      </c>
      <c r="E23" s="62"/>
    </row>
    <row r="24" spans="1:5" s="47" customFormat="1" ht="13.5" customHeight="1">
      <c r="A24" s="61" t="s">
        <v>42</v>
      </c>
      <c r="B24" s="235"/>
      <c r="C24" s="54">
        <v>6129</v>
      </c>
      <c r="D24" s="54">
        <v>66945</v>
      </c>
      <c r="E24" s="62"/>
    </row>
    <row r="25" spans="1:5" s="47" customFormat="1" ht="12.75">
      <c r="A25" s="61" t="s">
        <v>43</v>
      </c>
      <c r="B25" s="235"/>
      <c r="C25" s="54">
        <v>251102</v>
      </c>
      <c r="D25" s="54">
        <v>106323</v>
      </c>
      <c r="E25" s="62"/>
    </row>
    <row r="26" spans="1:5" s="65" customFormat="1" ht="12.75">
      <c r="A26" s="63" t="s">
        <v>44</v>
      </c>
      <c r="B26" s="235"/>
      <c r="C26" s="59">
        <f>SUM(C20:C25)</f>
        <v>7775838</v>
      </c>
      <c r="D26" s="59">
        <f>SUM(D20:D25)</f>
        <v>4576035</v>
      </c>
      <c r="E26" s="64"/>
    </row>
    <row r="27" spans="1:5" s="47" customFormat="1" ht="12.75">
      <c r="A27" s="61" t="s">
        <v>45</v>
      </c>
      <c r="B27" s="235">
        <v>14</v>
      </c>
      <c r="C27" s="54">
        <v>-5469252</v>
      </c>
      <c r="D27" s="54">
        <v>-3307079</v>
      </c>
      <c r="E27" s="54"/>
    </row>
    <row r="28" spans="1:5" s="47" customFormat="1" ht="12.75">
      <c r="A28" s="61" t="s">
        <v>46</v>
      </c>
      <c r="B28" s="235"/>
      <c r="C28" s="54">
        <v>-114552</v>
      </c>
      <c r="D28" s="54">
        <v>-11054</v>
      </c>
      <c r="E28" s="62"/>
    </row>
    <row r="29" spans="1:6" s="65" customFormat="1" ht="12.75">
      <c r="A29" s="63" t="s">
        <v>47</v>
      </c>
      <c r="B29" s="235"/>
      <c r="C29" s="59">
        <f>SUM(C26,C27,C28)</f>
        <v>2192034</v>
      </c>
      <c r="D29" s="59">
        <f>SUM(D26,D27,D28)</f>
        <v>1257902</v>
      </c>
      <c r="E29" s="64"/>
      <c r="F29" s="66"/>
    </row>
    <row r="30" spans="1:5" s="47" customFormat="1" ht="12.75">
      <c r="A30" s="61" t="s">
        <v>48</v>
      </c>
      <c r="B30" s="235"/>
      <c r="C30" s="54">
        <v>-290421</v>
      </c>
      <c r="D30" s="54">
        <v>-214529</v>
      </c>
      <c r="E30" s="62"/>
    </row>
    <row r="31" spans="1:5" s="47" customFormat="1" ht="12.75">
      <c r="A31" s="61"/>
      <c r="B31" s="235"/>
      <c r="C31" s="67"/>
      <c r="D31" s="67"/>
      <c r="E31" s="62"/>
    </row>
    <row r="32" spans="1:5" s="65" customFormat="1" ht="12.75">
      <c r="A32" s="68" t="s">
        <v>49</v>
      </c>
      <c r="B32" s="236"/>
      <c r="C32" s="69">
        <f>SUM(C29,C30)</f>
        <v>1901613</v>
      </c>
      <c r="D32" s="69">
        <f>SUM(D29,D30)</f>
        <v>1043373</v>
      </c>
      <c r="E32" s="64"/>
    </row>
    <row r="33" spans="1:5" s="47" customFormat="1" ht="12.75">
      <c r="A33" s="56"/>
      <c r="B33" s="239"/>
      <c r="C33" s="57"/>
      <c r="D33" s="57"/>
      <c r="E33" s="62"/>
    </row>
    <row r="34" spans="1:5" s="47" customFormat="1" ht="12.75">
      <c r="A34" s="53"/>
      <c r="B34" s="234"/>
      <c r="C34" s="52"/>
      <c r="D34" s="52"/>
      <c r="E34" s="62"/>
    </row>
    <row r="35" spans="1:4" s="72" customFormat="1" ht="12.75">
      <c r="A35" s="70" t="s">
        <v>50</v>
      </c>
      <c r="B35" s="237"/>
      <c r="C35" s="71"/>
      <c r="D35" s="71"/>
    </row>
    <row r="36" spans="1:4" s="72" customFormat="1" ht="12.75">
      <c r="A36" s="18" t="s">
        <v>51</v>
      </c>
      <c r="B36" s="225"/>
      <c r="C36" s="71"/>
      <c r="D36" s="71"/>
    </row>
    <row r="37" spans="1:4" s="72" customFormat="1" ht="16.5" customHeight="1">
      <c r="A37" s="18" t="s">
        <v>52</v>
      </c>
      <c r="B37" s="225"/>
      <c r="C37" s="54">
        <v>-26608</v>
      </c>
      <c r="D37" s="54">
        <v>27963</v>
      </c>
    </row>
    <row r="38" spans="1:4" s="72" customFormat="1" ht="12.75">
      <c r="A38" s="18" t="s">
        <v>53</v>
      </c>
      <c r="B38" s="225"/>
      <c r="C38" s="54">
        <v>-4539</v>
      </c>
      <c r="D38" s="54">
        <v>-67957</v>
      </c>
    </row>
    <row r="39" spans="1:4" s="72" customFormat="1" ht="12.75">
      <c r="A39" s="18" t="s">
        <v>54</v>
      </c>
      <c r="B39" s="225"/>
      <c r="C39" s="54">
        <v>0</v>
      </c>
      <c r="D39" s="54">
        <v>29142</v>
      </c>
    </row>
    <row r="40" spans="1:4" s="72" customFormat="1" ht="6" customHeight="1">
      <c r="A40" s="58"/>
      <c r="B40" s="240"/>
      <c r="C40" s="73"/>
      <c r="D40" s="73"/>
    </row>
    <row r="41" spans="1:4" s="72" customFormat="1" ht="8.25" customHeight="1">
      <c r="A41" s="74"/>
      <c r="B41" s="241"/>
      <c r="C41" s="75"/>
      <c r="D41" s="75"/>
    </row>
    <row r="42" spans="1:4" s="72" customFormat="1" ht="12.75">
      <c r="A42" s="58" t="s">
        <v>55</v>
      </c>
      <c r="B42" s="240"/>
      <c r="C42" s="76">
        <f>SUM(C37:C39)</f>
        <v>-31147</v>
      </c>
      <c r="D42" s="76">
        <f>SUM(D37:D39)</f>
        <v>-10852</v>
      </c>
    </row>
    <row r="43" spans="1:4" s="72" customFormat="1" ht="7.5" customHeight="1">
      <c r="A43" s="77"/>
      <c r="B43" s="242"/>
      <c r="C43" s="57"/>
      <c r="D43" s="57"/>
    </row>
    <row r="44" spans="1:4" s="72" customFormat="1" ht="9.75" customHeight="1">
      <c r="A44" s="78"/>
      <c r="B44" s="237"/>
      <c r="C44" s="52"/>
      <c r="D44" s="52"/>
    </row>
    <row r="45" spans="1:4" s="72" customFormat="1" ht="12.75">
      <c r="A45" s="70" t="s">
        <v>56</v>
      </c>
      <c r="B45" s="237"/>
      <c r="C45" s="79">
        <f>SUM(C32,C42)</f>
        <v>1870466</v>
      </c>
      <c r="D45" s="79">
        <f>SUM(D32,D42)</f>
        <v>1032521</v>
      </c>
    </row>
    <row r="46" spans="1:4" s="72" customFormat="1" ht="5.25" customHeight="1" thickBot="1">
      <c r="A46" s="80"/>
      <c r="B46" s="243"/>
      <c r="C46" s="81"/>
      <c r="D46" s="81"/>
    </row>
    <row r="47" spans="1:7" s="85" customFormat="1" ht="27" customHeight="1" hidden="1">
      <c r="A47" s="63" t="s">
        <v>57</v>
      </c>
      <c r="B47" s="235"/>
      <c r="C47" s="82" t="e">
        <f>#REF!/C50*1000</f>
        <v>#REF!</v>
      </c>
      <c r="D47" s="82" t="e">
        <f>#REF!/D50*1000</f>
        <v>#REF!</v>
      </c>
      <c r="E47" s="83"/>
      <c r="F47" s="84"/>
      <c r="G47" s="84"/>
    </row>
    <row r="48" spans="1:7" s="85" customFormat="1" ht="6" customHeight="1" hidden="1">
      <c r="A48" s="86"/>
      <c r="B48" s="244"/>
      <c r="C48" s="87"/>
      <c r="D48" s="87"/>
      <c r="E48" s="88"/>
      <c r="F48" s="84"/>
      <c r="G48" s="84"/>
    </row>
    <row r="49" spans="1:7" s="85" customFormat="1" ht="8.25" customHeight="1" hidden="1">
      <c r="A49" s="53"/>
      <c r="B49" s="234"/>
      <c r="C49" s="89"/>
      <c r="D49" s="89"/>
      <c r="E49" s="90"/>
      <c r="F49" s="84"/>
      <c r="G49" s="84"/>
    </row>
    <row r="50" spans="1:7" s="85" customFormat="1" ht="12.75" hidden="1">
      <c r="A50" s="63" t="s">
        <v>58</v>
      </c>
      <c r="B50" s="235"/>
      <c r="C50" s="91" t="e">
        <f>#REF!</f>
        <v>#REF!</v>
      </c>
      <c r="D50" s="92">
        <v>332290</v>
      </c>
      <c r="E50" s="93"/>
      <c r="F50" s="84"/>
      <c r="G50" s="84"/>
    </row>
    <row r="51" spans="1:7" s="85" customFormat="1" ht="4.5" customHeight="1" hidden="1">
      <c r="A51" s="94"/>
      <c r="B51" s="245"/>
      <c r="C51" s="95"/>
      <c r="D51" s="95"/>
      <c r="E51" s="96"/>
      <c r="F51" s="84"/>
      <c r="G51" s="84"/>
    </row>
    <row r="52" spans="2:7" s="85" customFormat="1" ht="12.75">
      <c r="B52" s="246"/>
      <c r="C52" s="97"/>
      <c r="D52" s="89"/>
      <c r="F52" s="84"/>
      <c r="G52" s="84"/>
    </row>
    <row r="53" spans="1:7" s="85" customFormat="1" ht="25.5">
      <c r="A53" s="22" t="s">
        <v>166</v>
      </c>
      <c r="B53" s="246"/>
      <c r="C53" s="54">
        <v>712</v>
      </c>
      <c r="D53" s="54">
        <v>710</v>
      </c>
      <c r="F53" s="84"/>
      <c r="G53" s="84"/>
    </row>
    <row r="54" spans="1:7" s="85" customFormat="1" ht="12.75">
      <c r="A54" s="249" t="s">
        <v>167</v>
      </c>
      <c r="B54" s="246"/>
      <c r="C54" s="54">
        <v>2171000</v>
      </c>
      <c r="D54" s="54">
        <v>1000000</v>
      </c>
      <c r="F54" s="84"/>
      <c r="G54" s="84"/>
    </row>
    <row r="55" spans="1:7" s="85" customFormat="1" ht="12.75">
      <c r="A55" s="249"/>
      <c r="B55" s="246"/>
      <c r="C55" s="54"/>
      <c r="D55" s="54"/>
      <c r="F55" s="84"/>
      <c r="G55" s="84"/>
    </row>
    <row r="56" spans="1:7" s="85" customFormat="1" ht="12.75">
      <c r="A56" s="249"/>
      <c r="B56" s="246"/>
      <c r="C56" s="54"/>
      <c r="D56" s="54"/>
      <c r="F56" s="84"/>
      <c r="G56" s="84"/>
    </row>
    <row r="57" spans="2:7" s="85" customFormat="1" ht="12.75">
      <c r="B57" s="246"/>
      <c r="C57" s="97"/>
      <c r="D57" s="89"/>
      <c r="F57" s="84"/>
      <c r="G57" s="84"/>
    </row>
    <row r="58" spans="1:4" s="40" customFormat="1" ht="12.75">
      <c r="A58" s="40" t="s">
        <v>28</v>
      </c>
      <c r="B58" s="232"/>
      <c r="C58" s="98" t="s">
        <v>28</v>
      </c>
      <c r="D58" s="98"/>
    </row>
    <row r="59" spans="1:4" s="40" customFormat="1" ht="12.75">
      <c r="A59" s="42"/>
      <c r="B59" s="232"/>
      <c r="C59" s="98"/>
      <c r="D59" s="98"/>
    </row>
    <row r="60" spans="1:4" s="43" customFormat="1" ht="14.25">
      <c r="A60" s="44" t="s">
        <v>162</v>
      </c>
      <c r="B60" s="233"/>
      <c r="C60" s="43" t="s">
        <v>29</v>
      </c>
      <c r="D60" s="99"/>
    </row>
    <row r="61" spans="1:4" s="43" customFormat="1" ht="14.25">
      <c r="A61" s="45" t="s">
        <v>30</v>
      </c>
      <c r="B61" s="233"/>
      <c r="C61" s="45" t="s">
        <v>31</v>
      </c>
      <c r="D61" s="99"/>
    </row>
    <row r="62" spans="2:4" s="1" customFormat="1" ht="12.75">
      <c r="B62" s="219"/>
      <c r="C62" s="100"/>
      <c r="D62" s="100"/>
    </row>
    <row r="63" spans="1:7" s="104" customFormat="1" ht="12.75">
      <c r="A63" s="101" t="s">
        <v>59</v>
      </c>
      <c r="B63" s="247"/>
      <c r="C63" s="102">
        <v>332290</v>
      </c>
      <c r="D63" s="103"/>
      <c r="F63" s="105"/>
      <c r="G63" s="105"/>
    </row>
    <row r="64" spans="1:7" s="104" customFormat="1" ht="12.75">
      <c r="A64" s="101" t="s">
        <v>60</v>
      </c>
      <c r="B64" s="247"/>
      <c r="C64" s="106">
        <f>C63</f>
        <v>332290</v>
      </c>
      <c r="D64" s="103"/>
      <c r="F64" s="105"/>
      <c r="G64" s="105"/>
    </row>
    <row r="65" spans="1:7" s="104" customFormat="1" ht="12.75">
      <c r="A65" s="101" t="s">
        <v>61</v>
      </c>
      <c r="B65" s="247"/>
      <c r="C65" s="106">
        <f>C64</f>
        <v>332290</v>
      </c>
      <c r="D65" s="103"/>
      <c r="F65" s="105"/>
      <c r="G65" s="105"/>
    </row>
    <row r="66" spans="1:7" s="104" customFormat="1" ht="12.75">
      <c r="A66" s="101" t="s">
        <v>62</v>
      </c>
      <c r="B66" s="247"/>
      <c r="C66" s="106">
        <f>C65</f>
        <v>332290</v>
      </c>
      <c r="D66" s="103"/>
      <c r="F66" s="105"/>
      <c r="G66" s="105"/>
    </row>
    <row r="67" spans="1:4" s="105" customFormat="1" ht="12.75">
      <c r="A67" s="101"/>
      <c r="B67" s="247"/>
      <c r="C67" s="106">
        <f>AVERAGE(C63,C65,C64,C66)</f>
        <v>332290</v>
      </c>
      <c r="D67" s="103"/>
    </row>
  </sheetData>
  <sheetProtection/>
  <mergeCells count="2">
    <mergeCell ref="A9:A10"/>
    <mergeCell ref="A6:C6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8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3.28125" style="109" customWidth="1"/>
    <col min="2" max="2" width="17.8515625" style="109" customWidth="1"/>
    <col min="3" max="3" width="18.00390625" style="109" customWidth="1"/>
    <col min="4" max="4" width="38.7109375" style="109" hidden="1" customWidth="1"/>
    <col min="5" max="5" width="24.8515625" style="109" hidden="1" customWidth="1"/>
    <col min="6" max="16384" width="9.140625" style="109" customWidth="1"/>
  </cols>
  <sheetData>
    <row r="2" ht="15"/>
    <row r="3" ht="15"/>
    <row r="4" ht="15"/>
    <row r="5" spans="1:2" ht="15">
      <c r="A5" s="108"/>
      <c r="B5" s="108"/>
    </row>
    <row r="6" spans="1:4" ht="18.75" customHeight="1">
      <c r="A6" s="110" t="s">
        <v>158</v>
      </c>
      <c r="B6" s="110"/>
      <c r="C6" s="110"/>
      <c r="D6" s="110"/>
    </row>
    <row r="7" spans="1:2" ht="15">
      <c r="A7" s="111"/>
      <c r="B7" s="112"/>
    </row>
    <row r="8" spans="1:3" ht="25.5">
      <c r="A8" s="113" t="s">
        <v>63</v>
      </c>
      <c r="B8" s="250" t="s">
        <v>170</v>
      </c>
      <c r="C8" s="250" t="s">
        <v>171</v>
      </c>
    </row>
    <row r="9" spans="1:2" ht="15">
      <c r="A9" s="114"/>
      <c r="B9" s="15"/>
    </row>
    <row r="10" spans="1:5" s="1" customFormat="1" ht="15.75" customHeight="1">
      <c r="A10" s="115" t="s">
        <v>64</v>
      </c>
      <c r="B10" s="11"/>
      <c r="D10" s="115" t="s">
        <v>65</v>
      </c>
      <c r="E10" s="17"/>
    </row>
    <row r="11" spans="1:5" s="1" customFormat="1" ht="12.75">
      <c r="A11" s="116" t="s">
        <v>66</v>
      </c>
      <c r="B11" s="67">
        <v>15294809</v>
      </c>
      <c r="C11" s="67">
        <v>9183344</v>
      </c>
      <c r="D11" s="117" t="s">
        <v>67</v>
      </c>
      <c r="E11" s="67">
        <v>13301808</v>
      </c>
    </row>
    <row r="12" spans="1:5" s="1" customFormat="1" ht="12.75">
      <c r="A12" s="116" t="s">
        <v>68</v>
      </c>
      <c r="B12" s="67">
        <v>-10772261</v>
      </c>
      <c r="C12" s="67">
        <v>-4191254</v>
      </c>
      <c r="D12" s="117" t="s">
        <v>69</v>
      </c>
      <c r="E12" s="67">
        <v>-7453885</v>
      </c>
    </row>
    <row r="13" spans="1:5" s="1" customFormat="1" ht="12.75">
      <c r="A13" s="117" t="s">
        <v>70</v>
      </c>
      <c r="B13" s="67">
        <v>1542674</v>
      </c>
      <c r="C13" s="67">
        <v>985156</v>
      </c>
      <c r="D13" s="117" t="s">
        <v>71</v>
      </c>
      <c r="E13" s="67">
        <v>1480603</v>
      </c>
    </row>
    <row r="14" spans="1:5" s="1" customFormat="1" ht="12.75">
      <c r="A14" s="117" t="s">
        <v>72</v>
      </c>
      <c r="B14" s="67">
        <v>-104680</v>
      </c>
      <c r="C14" s="67">
        <v>-50656</v>
      </c>
      <c r="D14" s="117" t="s">
        <v>73</v>
      </c>
      <c r="E14" s="67">
        <v>-78381</v>
      </c>
    </row>
    <row r="15" spans="1:5" s="1" customFormat="1" ht="14.25" customHeight="1">
      <c r="A15" s="116" t="s">
        <v>74</v>
      </c>
      <c r="B15" s="67">
        <v>613684</v>
      </c>
      <c r="C15" s="67">
        <v>277673</v>
      </c>
      <c r="D15" s="117" t="s">
        <v>75</v>
      </c>
      <c r="E15" s="67">
        <v>404795</v>
      </c>
    </row>
    <row r="16" spans="1:5" s="1" customFormat="1" ht="13.5" customHeight="1">
      <c r="A16" s="116" t="s">
        <v>76</v>
      </c>
      <c r="B16" s="67">
        <v>6129</v>
      </c>
      <c r="C16" s="67">
        <v>0</v>
      </c>
      <c r="D16" s="117" t="s">
        <v>77</v>
      </c>
      <c r="E16" s="67">
        <v>76577</v>
      </c>
    </row>
    <row r="17" spans="1:5" s="1" customFormat="1" ht="15" customHeight="1">
      <c r="A17" s="117" t="s">
        <v>78</v>
      </c>
      <c r="B17" s="67">
        <v>251102</v>
      </c>
      <c r="C17" s="67">
        <v>176388</v>
      </c>
      <c r="D17" s="117" t="s">
        <v>79</v>
      </c>
      <c r="E17" s="67">
        <v>166574</v>
      </c>
    </row>
    <row r="18" spans="1:5" s="1" customFormat="1" ht="16.5" customHeight="1">
      <c r="A18" s="117" t="s">
        <v>80</v>
      </c>
      <c r="B18" s="67">
        <v>-5226455</v>
      </c>
      <c r="C18" s="67">
        <v>-2831301</v>
      </c>
      <c r="D18" s="117" t="s">
        <v>81</v>
      </c>
      <c r="E18" s="67">
        <v>-4089327</v>
      </c>
    </row>
    <row r="19" spans="1:5" s="1" customFormat="1" ht="12.75">
      <c r="A19" s="118"/>
      <c r="B19" s="119"/>
      <c r="C19" s="120"/>
      <c r="D19" s="121"/>
      <c r="E19" s="119"/>
    </row>
    <row r="20" spans="1:5" s="1" customFormat="1" ht="12.75">
      <c r="A20" s="116"/>
      <c r="B20" s="122"/>
      <c r="D20" s="117"/>
      <c r="E20" s="122"/>
    </row>
    <row r="21" spans="1:5" s="1" customFormat="1" ht="28.5" customHeight="1">
      <c r="A21" s="123" t="s">
        <v>82</v>
      </c>
      <c r="B21" s="59">
        <f>SUM(B11:B18)</f>
        <v>1605002</v>
      </c>
      <c r="C21" s="59">
        <f>SUM(C11:C18)</f>
        <v>3549350</v>
      </c>
      <c r="D21" s="115" t="s">
        <v>83</v>
      </c>
      <c r="E21" s="59">
        <v>3808764</v>
      </c>
    </row>
    <row r="22" spans="1:5" s="1" customFormat="1" ht="12.75">
      <c r="A22" s="124"/>
      <c r="B22" s="119"/>
      <c r="C22" s="120"/>
      <c r="D22" s="125"/>
      <c r="E22" s="119"/>
    </row>
    <row r="23" spans="1:5" s="1" customFormat="1" ht="12.75">
      <c r="A23" s="126"/>
      <c r="B23" s="122"/>
      <c r="D23" s="115"/>
      <c r="E23" s="122"/>
    </row>
    <row r="24" spans="1:5" s="1" customFormat="1" ht="15" customHeight="1">
      <c r="A24" s="127" t="s">
        <v>84</v>
      </c>
      <c r="B24" s="122"/>
      <c r="D24" s="128" t="s">
        <v>85</v>
      </c>
      <c r="E24" s="122"/>
    </row>
    <row r="25" spans="1:5" s="1" customFormat="1" ht="12.75">
      <c r="A25" s="116" t="s">
        <v>86</v>
      </c>
      <c r="B25" s="67">
        <v>-392238</v>
      </c>
      <c r="C25" s="67">
        <v>-157147</v>
      </c>
      <c r="D25" s="117" t="s">
        <v>87</v>
      </c>
      <c r="E25" s="67">
        <v>-458771</v>
      </c>
    </row>
    <row r="26" spans="1:5" s="1" customFormat="1" ht="12.75">
      <c r="A26" s="116" t="s">
        <v>8</v>
      </c>
      <c r="B26" s="67">
        <v>-132458114</v>
      </c>
      <c r="C26" s="67">
        <v>-55313406</v>
      </c>
      <c r="D26" s="117" t="s">
        <v>88</v>
      </c>
      <c r="E26" s="67">
        <v>-79012143</v>
      </c>
    </row>
    <row r="27" spans="1:5" s="1" customFormat="1" ht="12.75">
      <c r="A27" s="117" t="s">
        <v>89</v>
      </c>
      <c r="B27" s="67">
        <v>116849</v>
      </c>
      <c r="C27" s="67">
        <v>-191150</v>
      </c>
      <c r="D27" s="117" t="s">
        <v>90</v>
      </c>
      <c r="E27" s="67">
        <v>-94675</v>
      </c>
    </row>
    <row r="28" spans="1:5" s="1" customFormat="1" ht="18" customHeight="1">
      <c r="A28" s="127" t="s">
        <v>91</v>
      </c>
      <c r="D28" s="128" t="s">
        <v>92</v>
      </c>
      <c r="E28" s="67"/>
    </row>
    <row r="29" spans="1:5" s="1" customFormat="1" ht="12.75" hidden="1">
      <c r="A29" s="117" t="s">
        <v>93</v>
      </c>
      <c r="B29" s="67"/>
      <c r="C29" s="67" t="s">
        <v>94</v>
      </c>
      <c r="D29" s="117" t="s">
        <v>93</v>
      </c>
      <c r="E29" s="67">
        <v>40</v>
      </c>
    </row>
    <row r="30" spans="1:5" s="1" customFormat="1" ht="12.75">
      <c r="A30" s="117" t="s">
        <v>95</v>
      </c>
      <c r="B30" s="215">
        <v>1000000</v>
      </c>
      <c r="C30" s="67">
        <v>40</v>
      </c>
      <c r="D30" s="117"/>
      <c r="E30" s="67"/>
    </row>
    <row r="31" spans="1:5" s="1" customFormat="1" ht="12.75">
      <c r="A31" s="117" t="s">
        <v>96</v>
      </c>
      <c r="B31" s="215">
        <v>105643169</v>
      </c>
      <c r="C31" s="67">
        <v>90692202</v>
      </c>
      <c r="D31" s="117" t="s">
        <v>97</v>
      </c>
      <c r="E31" s="67">
        <v>120546181</v>
      </c>
    </row>
    <row r="32" spans="1:5" s="1" customFormat="1" ht="15" customHeight="1">
      <c r="A32" s="117" t="s">
        <v>15</v>
      </c>
      <c r="B32" s="215">
        <v>2000000</v>
      </c>
      <c r="C32" s="67">
        <v>0</v>
      </c>
      <c r="D32" s="117"/>
      <c r="E32" s="67"/>
    </row>
    <row r="33" spans="1:5" s="1" customFormat="1" ht="12.75">
      <c r="A33" s="117" t="s">
        <v>98</v>
      </c>
      <c r="B33" s="216">
        <v>426665</v>
      </c>
      <c r="C33" s="67">
        <v>64097</v>
      </c>
      <c r="D33" s="117" t="s">
        <v>99</v>
      </c>
      <c r="E33" s="67">
        <v>-130845</v>
      </c>
    </row>
    <row r="34" spans="1:5" s="1" customFormat="1" ht="12.75">
      <c r="A34" s="118"/>
      <c r="B34" s="120"/>
      <c r="C34" s="217"/>
      <c r="D34" s="121"/>
      <c r="E34" s="119"/>
    </row>
    <row r="35" spans="1:5" s="1" customFormat="1" ht="12.75">
      <c r="A35" s="116"/>
      <c r="B35" s="130"/>
      <c r="D35" s="117"/>
      <c r="E35" s="122"/>
    </row>
    <row r="36" spans="1:5" s="1" customFormat="1" ht="17.25" customHeight="1">
      <c r="A36" s="126" t="s">
        <v>100</v>
      </c>
      <c r="B36" s="131">
        <f>SUM(B21:B33)</f>
        <v>-22058667</v>
      </c>
      <c r="C36" s="131">
        <f>SUM(C21:C33)</f>
        <v>38643986</v>
      </c>
      <c r="D36" s="115" t="s">
        <v>101</v>
      </c>
      <c r="E36" s="59">
        <v>44658551</v>
      </c>
    </row>
    <row r="37" spans="1:5" s="1" customFormat="1" ht="13.5" thickBot="1">
      <c r="A37" s="132"/>
      <c r="B37" s="133"/>
      <c r="C37" s="134"/>
      <c r="D37" s="135"/>
      <c r="E37" s="136"/>
    </row>
    <row r="38" spans="1:5" s="1" customFormat="1" ht="12.75">
      <c r="A38" s="116"/>
      <c r="B38" s="130"/>
      <c r="D38" s="117"/>
      <c r="E38" s="122"/>
    </row>
    <row r="39" spans="1:5" s="1" customFormat="1" ht="12.75">
      <c r="A39" s="117" t="s">
        <v>102</v>
      </c>
      <c r="B39" s="67">
        <v>-122737</v>
      </c>
      <c r="C39" s="67">
        <v>-31778</v>
      </c>
      <c r="D39" s="117" t="s">
        <v>103</v>
      </c>
      <c r="E39" s="67">
        <v>-363619</v>
      </c>
    </row>
    <row r="40" spans="1:5" s="1" customFormat="1" ht="18" customHeight="1">
      <c r="A40" s="126" t="s">
        <v>104</v>
      </c>
      <c r="B40" s="137">
        <f>SUM(B36,B39)</f>
        <v>-22181404</v>
      </c>
      <c r="C40" s="137">
        <f>SUM(C36,C39)</f>
        <v>38612208</v>
      </c>
      <c r="D40" s="115" t="s">
        <v>105</v>
      </c>
      <c r="E40" s="138">
        <v>44294932</v>
      </c>
    </row>
    <row r="41" spans="1:5" s="1" customFormat="1" ht="13.5" thickBot="1">
      <c r="A41" s="132"/>
      <c r="B41" s="133"/>
      <c r="C41" s="134"/>
      <c r="D41" s="135"/>
      <c r="E41" s="136"/>
    </row>
    <row r="42" spans="1:5" s="1" customFormat="1" ht="12.75">
      <c r="A42" s="116"/>
      <c r="B42" s="130"/>
      <c r="D42" s="117"/>
      <c r="E42" s="122"/>
    </row>
    <row r="43" spans="1:5" s="1" customFormat="1" ht="17.25" customHeight="1">
      <c r="A43" s="126" t="s">
        <v>106</v>
      </c>
      <c r="B43" s="130"/>
      <c r="D43" s="115" t="s">
        <v>107</v>
      </c>
      <c r="E43" s="122"/>
    </row>
    <row r="44" spans="1:5" s="1" customFormat="1" ht="15.75" customHeight="1">
      <c r="A44" s="116" t="s">
        <v>108</v>
      </c>
      <c r="B44" s="139">
        <v>-14049749</v>
      </c>
      <c r="C44" s="139">
        <v>-38341745</v>
      </c>
      <c r="D44" s="117" t="s">
        <v>109</v>
      </c>
      <c r="E44" s="67">
        <v>-49372451</v>
      </c>
    </row>
    <row r="45" spans="1:5" s="1" customFormat="1" ht="15.75" customHeight="1">
      <c r="A45" s="140" t="s">
        <v>110</v>
      </c>
      <c r="B45" s="139">
        <v>14800345</v>
      </c>
      <c r="C45" s="139">
        <v>7475312</v>
      </c>
      <c r="D45" s="140" t="s">
        <v>111</v>
      </c>
      <c r="E45" s="67">
        <v>15951824</v>
      </c>
    </row>
    <row r="46" spans="1:5" s="1" customFormat="1" ht="15.75" customHeight="1">
      <c r="A46" s="116" t="s">
        <v>112</v>
      </c>
      <c r="B46" s="139">
        <v>-966490</v>
      </c>
      <c r="C46" s="139">
        <v>-658178</v>
      </c>
      <c r="D46" s="117" t="s">
        <v>113</v>
      </c>
      <c r="E46" s="67">
        <v>-874503</v>
      </c>
    </row>
    <row r="47" spans="1:5" s="1" customFormat="1" ht="16.5" customHeight="1" hidden="1">
      <c r="A47" s="116" t="s">
        <v>114</v>
      </c>
      <c r="B47" s="139">
        <f>'[1]Движение для FS3'!C33</f>
        <v>0</v>
      </c>
      <c r="C47" s="139" t="s">
        <v>94</v>
      </c>
      <c r="D47" s="117" t="s">
        <v>114</v>
      </c>
      <c r="E47" s="67">
        <v>0</v>
      </c>
    </row>
    <row r="48" spans="1:5" s="1" customFormat="1" ht="12.75">
      <c r="A48" s="118"/>
      <c r="B48" s="129"/>
      <c r="C48" s="120"/>
      <c r="D48" s="121"/>
      <c r="E48" s="119"/>
    </row>
    <row r="49" spans="1:5" s="1" customFormat="1" ht="12.75">
      <c r="A49" s="116"/>
      <c r="B49" s="130"/>
      <c r="D49" s="117"/>
      <c r="E49" s="122"/>
    </row>
    <row r="50" spans="1:5" s="1" customFormat="1" ht="18" customHeight="1">
      <c r="A50" s="141" t="s">
        <v>115</v>
      </c>
      <c r="B50" s="142">
        <f>SUM(B44:B47)</f>
        <v>-215894</v>
      </c>
      <c r="C50" s="142">
        <f>SUM(C44:C47)</f>
        <v>-31524611</v>
      </c>
      <c r="D50" s="123" t="s">
        <v>116</v>
      </c>
      <c r="E50" s="143">
        <v>-34295130</v>
      </c>
    </row>
    <row r="51" spans="1:5" s="1" customFormat="1" ht="13.5" thickBot="1">
      <c r="A51" s="132"/>
      <c r="B51" s="133"/>
      <c r="C51" s="134"/>
      <c r="D51" s="135"/>
      <c r="E51" s="136"/>
    </row>
    <row r="52" spans="1:5" s="1" customFormat="1" ht="12.75">
      <c r="A52" s="116"/>
      <c r="B52" s="130"/>
      <c r="D52" s="117"/>
      <c r="E52" s="122"/>
    </row>
    <row r="53" spans="1:5" s="1" customFormat="1" ht="15.75" customHeight="1">
      <c r="A53" s="126" t="s">
        <v>117</v>
      </c>
      <c r="B53" s="130"/>
      <c r="D53" s="115" t="s">
        <v>118</v>
      </c>
      <c r="E53" s="122"/>
    </row>
    <row r="54" spans="1:5" s="1" customFormat="1" ht="12.75">
      <c r="A54" s="117" t="s">
        <v>119</v>
      </c>
      <c r="B54" s="139">
        <v>20000000</v>
      </c>
      <c r="C54" s="139">
        <v>0</v>
      </c>
      <c r="D54" s="117" t="s">
        <v>120</v>
      </c>
      <c r="E54" s="67">
        <v>0</v>
      </c>
    </row>
    <row r="55" spans="1:5" s="1" customFormat="1" ht="12.75">
      <c r="A55" s="117" t="s">
        <v>121</v>
      </c>
      <c r="B55" s="139">
        <v>-306000</v>
      </c>
      <c r="C55" s="139">
        <v>-360000</v>
      </c>
      <c r="D55" s="117" t="s">
        <v>122</v>
      </c>
      <c r="E55" s="67">
        <v>-360000</v>
      </c>
    </row>
    <row r="56" spans="1:5" s="1" customFormat="1" ht="15.75" customHeight="1">
      <c r="A56" s="117" t="s">
        <v>123</v>
      </c>
      <c r="B56" s="67">
        <v>2583975</v>
      </c>
      <c r="C56" s="139">
        <v>6964910</v>
      </c>
      <c r="D56" s="117" t="s">
        <v>124</v>
      </c>
      <c r="E56" s="67">
        <v>6965526</v>
      </c>
    </row>
    <row r="57" spans="1:5" s="1" customFormat="1" ht="12.75">
      <c r="A57" s="144" t="s">
        <v>125</v>
      </c>
      <c r="B57" s="145">
        <v>0</v>
      </c>
      <c r="C57" s="139">
        <v>3336806</v>
      </c>
      <c r="D57" s="146" t="s">
        <v>126</v>
      </c>
      <c r="E57" s="67">
        <v>4960427</v>
      </c>
    </row>
    <row r="58" spans="1:5" s="1" customFormat="1" ht="12.75">
      <c r="A58" s="147"/>
      <c r="B58" s="129"/>
      <c r="C58" s="120"/>
      <c r="D58" s="148"/>
      <c r="E58" s="119"/>
    </row>
    <row r="59" spans="1:5" s="1" customFormat="1" ht="12.75">
      <c r="A59" s="116"/>
      <c r="B59" s="130"/>
      <c r="D59" s="117"/>
      <c r="E59" s="122"/>
    </row>
    <row r="60" spans="1:5" s="1" customFormat="1" ht="12.75">
      <c r="A60" s="141" t="s">
        <v>127</v>
      </c>
      <c r="B60" s="142">
        <f>SUM(B54:B57)</f>
        <v>22277975</v>
      </c>
      <c r="C60" s="142">
        <f>SUM(C54:C57)</f>
        <v>9941716</v>
      </c>
      <c r="D60" s="142">
        <f>SUM(D54:D57)</f>
        <v>0</v>
      </c>
      <c r="E60" s="142">
        <f>SUM(E54:E57)</f>
        <v>11565953</v>
      </c>
    </row>
    <row r="61" spans="1:5" s="1" customFormat="1" ht="13.5" thickBot="1">
      <c r="A61" s="132"/>
      <c r="B61" s="133"/>
      <c r="C61" s="134"/>
      <c r="D61" s="135"/>
      <c r="E61" s="136"/>
    </row>
    <row r="62" spans="1:5" s="1" customFormat="1" ht="12.75">
      <c r="A62" s="116"/>
      <c r="B62" s="130"/>
      <c r="D62" s="117"/>
      <c r="E62" s="122"/>
    </row>
    <row r="63" spans="1:5" s="1" customFormat="1" ht="17.25" customHeight="1">
      <c r="A63" s="141" t="s">
        <v>128</v>
      </c>
      <c r="B63" s="59">
        <v>2294689</v>
      </c>
      <c r="C63" s="138">
        <v>82632</v>
      </c>
      <c r="D63" s="123" t="s">
        <v>129</v>
      </c>
      <c r="E63" s="59">
        <v>121066</v>
      </c>
    </row>
    <row r="64" spans="1:5" s="1" customFormat="1" ht="13.5" thickBot="1">
      <c r="A64" s="132"/>
      <c r="B64" s="133"/>
      <c r="C64" s="134"/>
      <c r="D64" s="135"/>
      <c r="E64" s="136"/>
    </row>
    <row r="65" spans="1:5" s="1" customFormat="1" ht="12.75">
      <c r="A65" s="126"/>
      <c r="B65" s="130"/>
      <c r="D65" s="115"/>
      <c r="E65" s="122"/>
    </row>
    <row r="66" spans="1:5" s="1" customFormat="1" ht="15.75" customHeight="1">
      <c r="A66" s="126" t="s">
        <v>130</v>
      </c>
      <c r="B66" s="137">
        <f>SUM(B40,B50,B60,B63)</f>
        <v>2175366</v>
      </c>
      <c r="C66" s="137">
        <f>SUM(C40,C50,C60,C63)</f>
        <v>17111945</v>
      </c>
      <c r="D66" s="115" t="s">
        <v>131</v>
      </c>
      <c r="E66" s="138">
        <v>21686821</v>
      </c>
    </row>
    <row r="67" spans="1:5" s="1" customFormat="1" ht="14.25" customHeight="1">
      <c r="A67" s="116" t="s">
        <v>132</v>
      </c>
      <c r="B67" s="145">
        <v>29973311</v>
      </c>
      <c r="C67" s="145">
        <v>8286492</v>
      </c>
      <c r="D67" s="117" t="s">
        <v>133</v>
      </c>
      <c r="E67" s="149">
        <v>8286492</v>
      </c>
    </row>
    <row r="68" spans="1:5" s="1" customFormat="1" ht="13.5" thickBot="1">
      <c r="A68" s="132"/>
      <c r="B68" s="133"/>
      <c r="C68" s="134"/>
      <c r="D68" s="135"/>
      <c r="E68" s="136"/>
    </row>
    <row r="69" spans="1:5" s="1" customFormat="1" ht="12.75">
      <c r="A69" s="126"/>
      <c r="B69" s="130"/>
      <c r="D69" s="115"/>
      <c r="E69" s="122"/>
    </row>
    <row r="70" spans="1:5" s="1" customFormat="1" ht="15" customHeight="1">
      <c r="A70" s="141" t="s">
        <v>134</v>
      </c>
      <c r="B70" s="142">
        <f>SUM(B66:B67)</f>
        <v>32148677</v>
      </c>
      <c r="C70" s="142">
        <f>SUM(C66:C67)</f>
        <v>25398437</v>
      </c>
      <c r="D70" s="123" t="s">
        <v>135</v>
      </c>
      <c r="E70" s="143">
        <v>29973313</v>
      </c>
    </row>
    <row r="71" spans="1:3" s="1" customFormat="1" ht="13.5" thickBot="1">
      <c r="A71" s="132"/>
      <c r="B71" s="150"/>
      <c r="C71" s="134"/>
    </row>
    <row r="72" spans="1:2" ht="15">
      <c r="A72" s="151"/>
      <c r="B72" s="151"/>
    </row>
    <row r="73" spans="1:3" ht="15">
      <c r="A73" s="151"/>
      <c r="B73" s="152"/>
      <c r="C73" s="153"/>
    </row>
    <row r="74" spans="1:3" ht="15">
      <c r="A74" s="151"/>
      <c r="B74" s="152"/>
      <c r="C74" s="153"/>
    </row>
    <row r="75" spans="1:3" ht="15">
      <c r="A75" s="151"/>
      <c r="B75" s="154"/>
      <c r="C75" s="153"/>
    </row>
    <row r="76" spans="1:4" ht="15">
      <c r="A76" s="155" t="s">
        <v>136</v>
      </c>
      <c r="B76" s="156" t="s">
        <v>136</v>
      </c>
      <c r="C76" s="156"/>
      <c r="D76" s="157"/>
    </row>
    <row r="77" spans="1:4" ht="15">
      <c r="A77" s="44" t="s">
        <v>162</v>
      </c>
      <c r="B77" s="44" t="s">
        <v>29</v>
      </c>
      <c r="C77" s="44"/>
      <c r="D77" s="44" t="s">
        <v>29</v>
      </c>
    </row>
    <row r="78" spans="1:4" ht="15">
      <c r="A78" s="45" t="s">
        <v>137</v>
      </c>
      <c r="B78" s="44" t="s">
        <v>31</v>
      </c>
      <c r="C78" s="44"/>
      <c r="D78" s="44" t="s">
        <v>31</v>
      </c>
    </row>
    <row r="79" ht="15">
      <c r="D79" s="158"/>
    </row>
    <row r="80" ht="15">
      <c r="D80" s="43"/>
    </row>
    <row r="81" ht="15">
      <c r="D81" s="43"/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3"/>
  <sheetViews>
    <sheetView zoomScale="120" zoomScaleNormal="120" zoomScalePageLayoutView="0" workbookViewId="0" topLeftCell="A4">
      <selection activeCell="I12" sqref="I12"/>
    </sheetView>
  </sheetViews>
  <sheetFormatPr defaultColWidth="19.57421875" defaultRowHeight="15"/>
  <cols>
    <col min="1" max="1" width="59.8515625" style="159" customWidth="1"/>
    <col min="2" max="2" width="13.421875" style="159" customWidth="1"/>
    <col min="3" max="3" width="17.140625" style="159" customWidth="1"/>
    <col min="4" max="4" width="14.28125" style="159" customWidth="1"/>
    <col min="5" max="5" width="15.140625" style="159" customWidth="1"/>
    <col min="6" max="6" width="14.28125" style="159" customWidth="1"/>
    <col min="7" max="7" width="12.8515625" style="159" customWidth="1"/>
    <col min="8" max="8" width="6.00390625" style="159" customWidth="1"/>
    <col min="9" max="251" width="11.421875" style="159" customWidth="1"/>
    <col min="252" max="252" width="3.7109375" style="159" customWidth="1"/>
    <col min="253" max="253" width="92.140625" style="159" customWidth="1"/>
    <col min="254" max="255" width="19.57421875" style="159" customWidth="1"/>
    <col min="256" max="16384" width="3.7109375" style="159" customWidth="1"/>
  </cols>
  <sheetData>
    <row r="1" ht="12.75"/>
    <row r="2" spans="1:3" ht="12.75">
      <c r="A2" s="160"/>
      <c r="B2" s="160"/>
      <c r="C2" s="160"/>
    </row>
    <row r="3" spans="1:3" ht="12.75">
      <c r="A3" s="161"/>
      <c r="B3" s="161"/>
      <c r="C3" s="161"/>
    </row>
    <row r="4" ht="12.75">
      <c r="A4" s="162"/>
    </row>
    <row r="5" ht="12.75">
      <c r="A5" s="162"/>
    </row>
    <row r="6" spans="1:7" s="163" customFormat="1" ht="12.75">
      <c r="A6" s="164" t="s">
        <v>159</v>
      </c>
      <c r="B6" s="164"/>
      <c r="C6" s="164"/>
      <c r="D6" s="164"/>
      <c r="E6" s="164"/>
      <c r="F6" s="164"/>
      <c r="G6" s="164"/>
    </row>
    <row r="7" spans="1:7" s="163" customFormat="1" ht="13.5" thickBot="1">
      <c r="A7" s="165"/>
      <c r="B7" s="164"/>
      <c r="C7" s="164"/>
      <c r="D7" s="164"/>
      <c r="E7" s="164"/>
      <c r="F7" s="164"/>
      <c r="G7" s="164"/>
    </row>
    <row r="8" spans="1:7" s="166" customFormat="1" ht="39" thickBot="1">
      <c r="A8" s="167" t="s">
        <v>138</v>
      </c>
      <c r="B8" s="168" t="s">
        <v>139</v>
      </c>
      <c r="C8" s="168" t="s">
        <v>140</v>
      </c>
      <c r="D8" s="168" t="s">
        <v>141</v>
      </c>
      <c r="E8" s="168" t="s">
        <v>142</v>
      </c>
      <c r="F8" s="168" t="s">
        <v>143</v>
      </c>
      <c r="G8" s="168" t="s">
        <v>144</v>
      </c>
    </row>
    <row r="9" spans="1:7" s="166" customFormat="1" ht="13.5" thickBot="1">
      <c r="A9" s="169" t="s">
        <v>145</v>
      </c>
      <c r="B9" s="170">
        <v>14500000</v>
      </c>
      <c r="C9" s="170">
        <v>121720</v>
      </c>
      <c r="D9" s="170">
        <v>263812</v>
      </c>
      <c r="E9" s="170">
        <v>30662</v>
      </c>
      <c r="F9" s="170">
        <v>467607</v>
      </c>
      <c r="G9" s="171">
        <f>SUM(B9:F9)</f>
        <v>15383801</v>
      </c>
    </row>
    <row r="10" spans="1:7" s="166" customFormat="1" ht="12.75">
      <c r="A10" s="172" t="s">
        <v>146</v>
      </c>
      <c r="B10" s="173"/>
      <c r="C10" s="173"/>
      <c r="D10" s="173"/>
      <c r="E10" s="174"/>
      <c r="F10" s="174"/>
      <c r="G10" s="174"/>
    </row>
    <row r="11" spans="1:7" s="166" customFormat="1" ht="12.75">
      <c r="A11" s="175" t="s">
        <v>147</v>
      </c>
      <c r="B11" s="173">
        <v>0</v>
      </c>
      <c r="C11" s="173">
        <v>0</v>
      </c>
      <c r="D11" s="173">
        <v>0</v>
      </c>
      <c r="E11" s="176">
        <v>0</v>
      </c>
      <c r="F11" s="177">
        <v>1043373</v>
      </c>
      <c r="G11" s="178">
        <f>SUM(B11:F11)</f>
        <v>1043373</v>
      </c>
    </row>
    <row r="12" spans="1:7" s="166" customFormat="1" ht="12.75">
      <c r="A12" s="172" t="s">
        <v>148</v>
      </c>
      <c r="B12" s="173">
        <v>0</v>
      </c>
      <c r="C12" s="173">
        <v>0</v>
      </c>
      <c r="D12" s="173">
        <v>0</v>
      </c>
      <c r="E12" s="176">
        <v>0</v>
      </c>
      <c r="F12" s="176">
        <v>0</v>
      </c>
      <c r="G12" s="179">
        <v>0</v>
      </c>
    </row>
    <row r="13" spans="1:7" s="166" customFormat="1" ht="12.75">
      <c r="A13" s="175" t="s">
        <v>149</v>
      </c>
      <c r="B13" s="176">
        <v>0</v>
      </c>
      <c r="C13" s="176">
        <v>0</v>
      </c>
      <c r="D13" s="176">
        <v>0</v>
      </c>
      <c r="E13" s="173">
        <v>0</v>
      </c>
      <c r="F13" s="173">
        <v>0</v>
      </c>
      <c r="G13" s="180">
        <f>SUM(B13:F13)</f>
        <v>0</v>
      </c>
    </row>
    <row r="14" spans="1:7" s="166" customFormat="1" ht="12.75">
      <c r="A14" s="175" t="s">
        <v>150</v>
      </c>
      <c r="B14" s="173">
        <v>0</v>
      </c>
      <c r="C14" s="173">
        <v>0</v>
      </c>
      <c r="D14" s="173">
        <v>0</v>
      </c>
      <c r="E14" s="181">
        <v>27963</v>
      </c>
      <c r="F14" s="176">
        <v>0</v>
      </c>
      <c r="G14" s="179">
        <f>SUM(B14:F14)</f>
        <v>27963</v>
      </c>
    </row>
    <row r="15" spans="1:7" s="166" customFormat="1" ht="12.75">
      <c r="A15" s="175" t="s">
        <v>151</v>
      </c>
      <c r="B15" s="173">
        <v>0</v>
      </c>
      <c r="C15" s="173">
        <v>0</v>
      </c>
      <c r="D15" s="173">
        <v>0</v>
      </c>
      <c r="E15" s="181">
        <v>-67957</v>
      </c>
      <c r="F15" s="176">
        <v>0</v>
      </c>
      <c r="G15" s="179">
        <f>SUM(B15:F15)</f>
        <v>-67957</v>
      </c>
    </row>
    <row r="16" spans="1:7" s="166" customFormat="1" ht="12.75">
      <c r="A16" s="175" t="s">
        <v>152</v>
      </c>
      <c r="B16" s="173">
        <v>0</v>
      </c>
      <c r="C16" s="173">
        <v>0</v>
      </c>
      <c r="D16" s="173">
        <v>0</v>
      </c>
      <c r="E16" s="181">
        <v>29142</v>
      </c>
      <c r="F16" s="176">
        <v>0</v>
      </c>
      <c r="G16" s="178">
        <f>SUM(B16:F16)</f>
        <v>29142</v>
      </c>
    </row>
    <row r="17" spans="1:7" s="166" customFormat="1" ht="13.5" thickBot="1">
      <c r="A17" s="182" t="s">
        <v>153</v>
      </c>
      <c r="B17" s="183">
        <v>0</v>
      </c>
      <c r="C17" s="183">
        <v>0</v>
      </c>
      <c r="D17" s="183">
        <v>0</v>
      </c>
      <c r="E17" s="184">
        <f>SUM(E10:E16)</f>
        <v>-10852</v>
      </c>
      <c r="F17" s="184">
        <f>SUM(F10:F16)</f>
        <v>1043373</v>
      </c>
      <c r="G17" s="218">
        <f>SUM(G11:G16)</f>
        <v>1032521</v>
      </c>
    </row>
    <row r="18" spans="1:7" s="166" customFormat="1" ht="12.75">
      <c r="A18" s="175"/>
      <c r="B18" s="176"/>
      <c r="C18" s="176"/>
      <c r="D18" s="174"/>
      <c r="E18" s="174"/>
      <c r="F18" s="176"/>
      <c r="G18" s="174"/>
    </row>
    <row r="19" spans="1:7" s="166" customFormat="1" ht="12.75">
      <c r="A19" s="175" t="s">
        <v>154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9">
        <f>SUM(B19:F19)</f>
        <v>0</v>
      </c>
    </row>
    <row r="20" spans="1:7" s="166" customFormat="1" ht="12.75">
      <c r="A20" s="175" t="s">
        <v>155</v>
      </c>
      <c r="B20" s="173">
        <v>0</v>
      </c>
      <c r="C20" s="177">
        <v>40587</v>
      </c>
      <c r="D20" s="173">
        <v>0</v>
      </c>
      <c r="E20" s="173">
        <v>0</v>
      </c>
      <c r="F20" s="181">
        <f>-C20</f>
        <v>-40587</v>
      </c>
      <c r="G20" s="179">
        <f>SUM(B20:F20)</f>
        <v>0</v>
      </c>
    </row>
    <row r="21" spans="1:7" s="166" customFormat="1" ht="13.5" thickBot="1">
      <c r="A21" s="186" t="s">
        <v>121</v>
      </c>
      <c r="B21" s="183">
        <v>0</v>
      </c>
      <c r="C21" s="183">
        <v>0</v>
      </c>
      <c r="D21" s="183">
        <v>0</v>
      </c>
      <c r="E21" s="183">
        <v>0</v>
      </c>
      <c r="F21" s="187">
        <v>-360000</v>
      </c>
      <c r="G21" s="188">
        <f>SUM(B21:F21)</f>
        <v>-360000</v>
      </c>
    </row>
    <row r="22" spans="1:7" s="166" customFormat="1" ht="12.75">
      <c r="A22" s="172" t="s">
        <v>160</v>
      </c>
      <c r="B22" s="189">
        <f>B9+B17</f>
        <v>14500000</v>
      </c>
      <c r="C22" s="189">
        <f>C9+C20</f>
        <v>162307</v>
      </c>
      <c r="D22" s="189">
        <f>D9+D17</f>
        <v>263812</v>
      </c>
      <c r="E22" s="190">
        <f>E9+E17</f>
        <v>19810</v>
      </c>
      <c r="F22" s="189">
        <f>F9+F17+F20+F21</f>
        <v>1110393</v>
      </c>
      <c r="G22" s="189">
        <f>G9+G17+G21-1</f>
        <v>16056321</v>
      </c>
    </row>
    <row r="23" spans="1:7" s="166" customFormat="1" ht="12.75">
      <c r="A23" s="175"/>
      <c r="B23" s="176"/>
      <c r="C23" s="176"/>
      <c r="D23" s="176"/>
      <c r="E23" s="176"/>
      <c r="F23" s="176"/>
      <c r="G23" s="174"/>
    </row>
    <row r="24" spans="1:7" ht="13.5" thickBot="1">
      <c r="A24" s="191"/>
      <c r="B24" s="192"/>
      <c r="C24" s="192"/>
      <c r="D24" s="192"/>
      <c r="E24" s="192"/>
      <c r="F24" s="192"/>
      <c r="G24" s="192"/>
    </row>
    <row r="25" spans="1:7" s="166" customFormat="1" ht="13.5" thickBot="1">
      <c r="A25" s="182" t="s">
        <v>156</v>
      </c>
      <c r="B25" s="193">
        <v>14500000</v>
      </c>
      <c r="C25" s="193">
        <v>162306</v>
      </c>
      <c r="D25" s="193">
        <v>258178</v>
      </c>
      <c r="E25" s="194">
        <v>-163203</v>
      </c>
      <c r="F25" s="193">
        <v>1593692</v>
      </c>
      <c r="G25" s="185">
        <v>16350973</v>
      </c>
    </row>
    <row r="26" spans="1:7" s="166" customFormat="1" ht="12.75">
      <c r="A26" s="172" t="s">
        <v>146</v>
      </c>
      <c r="B26" s="176"/>
      <c r="C26" s="176"/>
      <c r="D26" s="174"/>
      <c r="E26" s="176"/>
      <c r="F26" s="174"/>
      <c r="G26" s="174"/>
    </row>
    <row r="27" spans="1:7" s="166" customFormat="1" ht="12.75">
      <c r="A27" s="175" t="s">
        <v>147</v>
      </c>
      <c r="B27" s="176">
        <v>0</v>
      </c>
      <c r="C27" s="176">
        <v>0</v>
      </c>
      <c r="D27" s="176">
        <v>0</v>
      </c>
      <c r="E27" s="173">
        <v>0</v>
      </c>
      <c r="F27" s="177">
        <v>1901613</v>
      </c>
      <c r="G27" s="180">
        <f>SUM(B27:F27)</f>
        <v>1901613</v>
      </c>
    </row>
    <row r="28" spans="1:7" s="195" customFormat="1" ht="12.75">
      <c r="A28" s="172" t="s">
        <v>148</v>
      </c>
      <c r="B28" s="176">
        <v>0</v>
      </c>
      <c r="C28" s="176">
        <v>0</v>
      </c>
      <c r="D28" s="176">
        <v>0</v>
      </c>
      <c r="E28" s="173">
        <v>0</v>
      </c>
      <c r="F28" s="173">
        <v>0</v>
      </c>
      <c r="G28" s="180">
        <f>SUM(B28:F28)</f>
        <v>0</v>
      </c>
    </row>
    <row r="29" spans="1:7" s="166" customFormat="1" ht="12.75">
      <c r="A29" s="175" t="s">
        <v>149</v>
      </c>
      <c r="B29" s="176">
        <v>0</v>
      </c>
      <c r="C29" s="176">
        <v>0</v>
      </c>
      <c r="D29" s="176">
        <v>0</v>
      </c>
      <c r="E29" s="173">
        <v>0</v>
      </c>
      <c r="F29" s="173">
        <v>0</v>
      </c>
      <c r="G29" s="180">
        <f>SUM(B29:F29)</f>
        <v>0</v>
      </c>
    </row>
    <row r="30" spans="1:7" s="166" customFormat="1" ht="12.75">
      <c r="A30" s="175" t="s">
        <v>150</v>
      </c>
      <c r="B30" s="176">
        <v>0</v>
      </c>
      <c r="C30" s="176">
        <v>0</v>
      </c>
      <c r="D30" s="176">
        <v>0</v>
      </c>
      <c r="E30" s="181">
        <v>-26608</v>
      </c>
      <c r="F30" s="173">
        <v>0</v>
      </c>
      <c r="G30" s="180">
        <f>SUM(B30:F30)</f>
        <v>-26608</v>
      </c>
    </row>
    <row r="31" spans="1:7" s="166" customFormat="1" ht="12.75">
      <c r="A31" s="175" t="s">
        <v>151</v>
      </c>
      <c r="B31" s="176">
        <v>0</v>
      </c>
      <c r="C31" s="176">
        <v>0</v>
      </c>
      <c r="D31" s="176">
        <v>0</v>
      </c>
      <c r="E31" s="181">
        <v>-4539</v>
      </c>
      <c r="F31" s="173">
        <v>0</v>
      </c>
      <c r="G31" s="180">
        <f>SUM(B31:F31)</f>
        <v>-4539</v>
      </c>
    </row>
    <row r="32" spans="1:7" s="195" customFormat="1" ht="13.5" thickBot="1">
      <c r="A32" s="182" t="s">
        <v>157</v>
      </c>
      <c r="B32" s="196">
        <v>0</v>
      </c>
      <c r="C32" s="196">
        <v>0</v>
      </c>
      <c r="D32" s="196">
        <v>0</v>
      </c>
      <c r="E32" s="184">
        <f>SUM(E26:E31)</f>
        <v>-31147</v>
      </c>
      <c r="F32" s="184">
        <f>SUM(F26:F31)</f>
        <v>1901613</v>
      </c>
      <c r="G32" s="184">
        <f>SUM(G26:G31)</f>
        <v>1870466</v>
      </c>
    </row>
    <row r="33" spans="1:7" s="166" customFormat="1" ht="12.75">
      <c r="A33" s="175"/>
      <c r="B33" s="176"/>
      <c r="C33" s="176"/>
      <c r="D33" s="174"/>
      <c r="E33" s="174"/>
      <c r="F33" s="176"/>
      <c r="G33" s="174"/>
    </row>
    <row r="34" spans="1:7" s="195" customFormat="1" ht="12.75">
      <c r="A34" s="175" t="s">
        <v>154</v>
      </c>
      <c r="B34" s="173">
        <v>20000000</v>
      </c>
      <c r="C34" s="197">
        <v>0</v>
      </c>
      <c r="D34" s="197">
        <v>0</v>
      </c>
      <c r="E34" s="197">
        <v>0</v>
      </c>
      <c r="F34" s="197">
        <v>0</v>
      </c>
      <c r="G34" s="198">
        <f>SUM(B34:F34)</f>
        <v>20000000</v>
      </c>
    </row>
    <row r="35" spans="1:7" s="195" customFormat="1" ht="13.5" thickBot="1">
      <c r="A35" s="186" t="s">
        <v>121</v>
      </c>
      <c r="B35" s="196">
        <v>0</v>
      </c>
      <c r="C35" s="196">
        <v>0</v>
      </c>
      <c r="D35" s="196">
        <v>0</v>
      </c>
      <c r="E35" s="196">
        <v>0</v>
      </c>
      <c r="F35" s="187">
        <v>-305995</v>
      </c>
      <c r="G35" s="199">
        <v>0</v>
      </c>
    </row>
    <row r="36" spans="1:7" s="195" customFormat="1" ht="12.75">
      <c r="A36" s="172" t="s">
        <v>161</v>
      </c>
      <c r="B36" s="200">
        <f>SUM(B25,B34)</f>
        <v>34500000</v>
      </c>
      <c r="C36" s="200">
        <f>C25</f>
        <v>162306</v>
      </c>
      <c r="D36" s="201">
        <f>SUM(D25,D32,)</f>
        <v>258178</v>
      </c>
      <c r="E36" s="202">
        <f>SUM(E25,E32,)</f>
        <v>-194350</v>
      </c>
      <c r="F36" s="201">
        <f>SUM(F25,F32,F35)</f>
        <v>3189310</v>
      </c>
      <c r="G36" s="201">
        <f>SUM(B36:F36)</f>
        <v>37915444</v>
      </c>
    </row>
    <row r="37" ht="12.75">
      <c r="E37" s="203"/>
    </row>
    <row r="38" ht="12.75">
      <c r="E38" s="203"/>
    </row>
    <row r="39" spans="6:7" ht="12.75">
      <c r="F39" s="204"/>
      <c r="G39" s="205"/>
    </row>
    <row r="40" spans="1:6" s="162" customFormat="1" ht="12.75">
      <c r="A40" s="206" t="s">
        <v>136</v>
      </c>
      <c r="B40" s="162" t="s">
        <v>136</v>
      </c>
      <c r="D40" s="207"/>
      <c r="E40" s="207"/>
      <c r="F40" s="208"/>
    </row>
    <row r="41" spans="1:5" s="162" customFormat="1" ht="14.25">
      <c r="A41" s="209" t="s">
        <v>162</v>
      </c>
      <c r="B41" s="209" t="s">
        <v>29</v>
      </c>
      <c r="C41" s="209"/>
      <c r="D41" s="44"/>
      <c r="E41" s="207"/>
    </row>
    <row r="42" spans="1:5" ht="14.25">
      <c r="A42" s="209" t="s">
        <v>137</v>
      </c>
      <c r="B42" s="209" t="s">
        <v>31</v>
      </c>
      <c r="C42" s="209"/>
      <c r="D42" s="44"/>
      <c r="E42" s="207"/>
    </row>
    <row r="43" spans="1:7" ht="12.75">
      <c r="A43" s="162"/>
      <c r="E43" s="207"/>
      <c r="F43" s="210"/>
      <c r="G43" s="210"/>
    </row>
    <row r="44" ht="12.75">
      <c r="A44" s="211"/>
    </row>
    <row r="45" spans="1:7" ht="12.75">
      <c r="A45" s="212"/>
      <c r="B45" s="213"/>
      <c r="C45" s="213"/>
      <c r="D45" s="204"/>
      <c r="E45" s="204"/>
      <c r="F45" s="204"/>
      <c r="G45" s="204"/>
    </row>
    <row r="48" ht="12.75">
      <c r="A48" s="214"/>
    </row>
    <row r="49" ht="12.75">
      <c r="A49" s="214"/>
    </row>
    <row r="50" ht="12.75">
      <c r="A50" s="214"/>
    </row>
    <row r="51" ht="12.75">
      <c r="A51" s="214"/>
    </row>
    <row r="52" ht="12.75">
      <c r="A52" s="214"/>
    </row>
    <row r="53" ht="12.75">
      <c r="A53" s="214"/>
    </row>
    <row r="54" ht="12.75">
      <c r="A54" s="214"/>
    </row>
    <row r="55" ht="12.75">
      <c r="A55" s="214"/>
    </row>
    <row r="56" ht="12.75">
      <c r="A56" s="214"/>
    </row>
    <row r="57" ht="12.75">
      <c r="A57" s="214"/>
    </row>
    <row r="58" ht="12.75">
      <c r="A58" s="214"/>
    </row>
    <row r="72" spans="1:3" s="162" customFormat="1" ht="12.75">
      <c r="A72" s="159"/>
      <c r="B72" s="159"/>
      <c r="C72" s="159"/>
    </row>
    <row r="73" spans="1:3" s="162" customFormat="1" ht="12.75">
      <c r="A73" s="159"/>
      <c r="B73" s="159"/>
      <c r="C73" s="159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88" r:id="rId2"/>
  <ignoredErrors>
    <ignoredError sqref="E32:F32 E17:F17" formulaRange="1"/>
    <ignoredError sqref="F22:G22 D22 B22 B36:C36" unlockedFormula="1"/>
    <ignoredError sqref="C22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Куралай Исагалиева</dc:creator>
  <cp:keywords/>
  <dc:description/>
  <cp:lastModifiedBy>Куралай Исагалиева</cp:lastModifiedBy>
  <cp:lastPrinted>2014-11-13T09:10:49Z</cp:lastPrinted>
  <dcterms:created xsi:type="dcterms:W3CDTF">2014-11-13T08:32:58Z</dcterms:created>
  <dcterms:modified xsi:type="dcterms:W3CDTF">2014-11-13T09:12:35Z</dcterms:modified>
  <cp:category/>
  <cp:version/>
  <cp:contentType/>
  <cp:contentStatus/>
</cp:coreProperties>
</file>