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4 кв 2021\Неполная ФО\"/>
    </mc:Choice>
  </mc:AlternateContent>
  <xr:revisionPtr revIDLastSave="0" documentId="13_ncr:1_{3CFBD346-0F36-4D1A-A60F-6D29305BF525}" xr6:coauthVersionLast="47" xr6:coauthVersionMax="47" xr10:uidLastSave="{00000000-0000-0000-0000-000000000000}"/>
  <bookViews>
    <workbookView xWindow="-120" yWindow="-120" windowWidth="29040" windowHeight="15840" tabRatio="809" activeTab="4" xr2:uid="{00000000-000D-0000-FFFF-FFFF00000000}"/>
  </bookViews>
  <sheets>
    <sheet name="ББ" sheetId="32" r:id="rId1"/>
    <sheet name="ББ в тенге1" sheetId="160" state="hidden" r:id="rId2"/>
    <sheet name="ББ в тенге" sheetId="155" state="hidden" r:id="rId3"/>
    <sheet name="СК в тенге" sheetId="154" state="hidden" r:id="rId4"/>
    <sheet name="ОПиУ" sheetId="69" r:id="rId5"/>
    <sheet name="ОДДС" sheetId="156" state="hidden" r:id="rId6"/>
  </sheets>
  <externalReferences>
    <externalReference r:id="rId7"/>
    <externalReference r:id="rId8"/>
    <externalReference r:id="rId9"/>
  </externalReferences>
  <definedNames>
    <definedName name="__MAIN__" localSheetId="4">'[1]1ЦБ-прил2'!#REF!</definedName>
    <definedName name="__MAIN__">#REF!</definedName>
    <definedName name="__mdDATABody10__" localSheetId="4">'[1]1ЦБ-прил2'!#REF!</definedName>
    <definedName name="__mdDATABody10__">#REF!</definedName>
    <definedName name="__mdDATABody21__" localSheetId="4">'[1]1ЦБ-прил2'!#REF!</definedName>
    <definedName name="__mdDATABody21__">#REF!</definedName>
    <definedName name="__mdDATABody22__" localSheetId="4">'[1]1ЦБ-прил2'!#REF!</definedName>
    <definedName name="__mdDATABody22__">#REF!</definedName>
    <definedName name="__mdDATABody30__" localSheetId="4">'[1]1ЦБ-прил2'!#REF!</definedName>
    <definedName name="__mdDATABody30__">#REF!</definedName>
    <definedName name="__mdDATABody40__" localSheetId="4">'[1]1ЦБ-прил2'!#REF!</definedName>
    <definedName name="__mdDATABody40__">#REF!</definedName>
    <definedName name="__mdDATABody50__" localSheetId="4">'[1]1ЦБ-прил2'!#REF!</definedName>
    <definedName name="__mdDATABody50__">#REF!</definedName>
    <definedName name="__mdDATABody60__" localSheetId="4">'[1]1ЦБ-прил2'!#REF!</definedName>
    <definedName name="__mdDATABody60__">#REF!</definedName>
    <definedName name="_xlnm.Print_Area" localSheetId="0">ББ!$A$1:$D$124</definedName>
    <definedName name="_xlnm.Print_Area" localSheetId="2">'ББ в тенге'!$A$1:$D$123</definedName>
    <definedName name="_xlnm.Print_Area" localSheetId="1">'ББ в тенге1'!$A$1:$D$123</definedName>
    <definedName name="_xlnm.Print_Area" localSheetId="4">ОПиУ!$A$1:$F$116</definedName>
    <definedName name="_xlnm.Print_Area" localSheetId="3">'СК в тенге'!$A$1:$H$34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4" l="1"/>
  <c r="F10" i="154"/>
  <c r="D10" i="154"/>
  <c r="B14" i="154"/>
  <c r="H14" i="154" s="1"/>
  <c r="B10" i="154"/>
  <c r="H10" i="154" l="1"/>
  <c r="B17" i="154"/>
  <c r="F22" i="154"/>
  <c r="F19" i="154"/>
  <c r="B24" i="154"/>
  <c r="B26" i="154" s="1"/>
  <c r="B19" i="154"/>
  <c r="D9" i="155"/>
  <c r="D61" i="155" s="1"/>
  <c r="C94" i="155"/>
  <c r="C95" i="155" s="1"/>
  <c r="C113" i="155" s="1"/>
  <c r="D112" i="155"/>
  <c r="D113" i="155" s="1"/>
  <c r="C112" i="155"/>
  <c r="D95" i="155"/>
  <c r="C61" i="155"/>
  <c r="B64" i="155"/>
  <c r="B65" i="155" s="1"/>
  <c r="B66" i="155" s="1"/>
  <c r="B67" i="155" s="1"/>
  <c r="B68" i="155" s="1"/>
  <c r="B69" i="155" s="1"/>
  <c r="B70" i="155" s="1"/>
  <c r="A116" i="155"/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6" i="154"/>
  <c r="H24" i="154"/>
  <c r="H15" i="154"/>
  <c r="H13" i="154"/>
  <c r="H17" i="154" s="1"/>
  <c r="F17" i="154"/>
  <c r="F13" i="156" l="1"/>
  <c r="F22" i="156" s="1"/>
  <c r="F37" i="156"/>
  <c r="D17" i="154"/>
  <c r="D19" i="154" s="1"/>
  <c r="H22" i="154"/>
  <c r="D26" i="154" l="1"/>
  <c r="H19" i="154"/>
  <c r="F42" i="156"/>
  <c r="F59" i="156" s="1"/>
  <c r="F73" i="156" s="1"/>
  <c r="H26" i="154"/>
  <c r="A31" i="154"/>
  <c r="A29" i="154"/>
  <c r="A4" i="154"/>
  <c r="F65" i="156" l="1"/>
  <c r="D114" i="155" l="1"/>
</calcChain>
</file>

<file path=xl/sharedStrings.xml><?xml version="1.0" encoding="utf-8"?>
<sst xmlns="http://schemas.openxmlformats.org/spreadsheetml/2006/main" count="773" uniqueCount="381">
  <si>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</si>
  <si>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</si>
  <si>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</si>
  <si>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</si>
  <si>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</si>
  <si>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</si>
  <si>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</si>
  <si>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</si>
  <si>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</si>
  <si>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</si>
  <si>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</si>
  <si>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</si>
  <si>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</si>
  <si>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</si>
  <si>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</si>
  <si>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</si>
  <si>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</si>
  <si>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</si>
  <si>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</si>
  <si>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</si>
  <si>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</si>
  <si>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</si>
  <si>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</si>
  <si>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</si>
  <si>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</si>
  <si>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</si>
  <si>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</si>
  <si>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</si>
  <si>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</si>
  <si>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</si>
  <si>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</si>
  <si>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</si>
  <si>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</si>
  <si>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</si>
  <si>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</si>
  <si>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</si>
  <si>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</si>
  <si>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</si>
  <si>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</si>
  <si>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</si>
  <si>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</si>
  <si>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</si>
  <si>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</si>
  <si>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</si>
  <si>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</si>
  <si>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</si>
  <si>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</si>
  <si>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</si>
  <si>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</si>
  <si>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</si>
  <si>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</si>
  <si>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</si>
  <si>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</si>
  <si>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</si>
  <si>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</si>
  <si>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</si>
  <si>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</si>
  <si>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</si>
  <si>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</si>
  <si>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</si>
  <si>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</si>
  <si>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</si>
  <si>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</si>
  <si>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</si>
  <si>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</si>
  <si>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</si>
  <si>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</si>
  <si>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</si>
  <si>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</si>
  <si>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</si>
  <si>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</si>
  <si>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</si>
  <si>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</si>
  <si>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</si>
  <si>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</si>
  <si>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</si>
  <si>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</si>
  <si>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</si>
  <si>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</si>
  <si>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</si>
  <si>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</si>
  <si>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</si>
  <si>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</si>
  <si>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</si>
  <si>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</si>
  <si>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доходы, связанные с амортизацией дисконта по ценным бумагам, оцениваемым по справедливой стоимости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</si>
  <si>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</si>
  <si>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</si>
  <si>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</si>
  <si>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</si>
  <si>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</si>
  <si>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</si>
  <si>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</si>
  <si>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</si>
  <si>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</si>
  <si>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</si>
  <si>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</si>
  <si>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</si>
  <si>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</si>
  <si>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</si>
  <si>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</si>
  <si>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</si>
  <si>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</si>
  <si>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</si>
  <si>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</si>
  <si>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</si>
  <si>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</si>
  <si>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</si>
  <si>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</si>
  <si>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</si>
  <si>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</si>
  <si>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</si>
  <si>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</si>
  <si>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</si>
  <si>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</si>
  <si>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</si>
  <si>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</si>
  <si>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</si>
  <si>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</si>
  <si>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</si>
  <si>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</si>
  <si>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</si>
  <si>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</si>
  <si>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</si>
  <si>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</si>
  <si>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</si>
  <si>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</si>
  <si>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</si>
  <si>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</si>
  <si>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</si>
  <si>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</si>
  <si>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</si>
  <si>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</si>
  <si>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</si>
  <si>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</si>
  <si>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</si>
  <si>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</si>
  <si>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</si>
  <si>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</si>
  <si>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</si>
  <si>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</si>
  <si>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</si>
  <si>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</si>
  <si>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</si>
  <si>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</si>
  <si>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</si>
  <si>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</si>
  <si>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</si>
  <si>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</si>
  <si>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</si>
  <si>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</si>
  <si>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</si>
  <si>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</si>
  <si>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</si>
  <si>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</si>
  <si>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</si>
  <si>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</si>
  <si>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</si>
  <si>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</si>
  <si>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</si>
  <si>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</si>
  <si>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</si>
  <si>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</si>
  <si>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</si>
  <si>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</si>
  <si>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</si>
  <si>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</si>
  <si>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</si>
  <si>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</si>
  <si>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</si>
  <si>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</si>
  <si>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</si>
  <si>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</si>
  <si>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</si>
  <si>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</si>
  <si>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</si>
  <si>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</si>
  <si>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</si>
  <si>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</si>
  <si>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</si>
  <si>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</si>
  <si>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</si>
  <si>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</si>
  <si>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</si>
  <si>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</si>
  <si>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</si>
  <si>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</si>
  <si>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</si>
  <si>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</si>
  <si>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</si>
  <si>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</si>
  <si>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</si>
  <si>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</si>
  <si>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</si>
  <si>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</si>
  <si>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</si>
  <si>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</si>
  <si>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</si>
  <si>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</si>
  <si>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</si>
  <si>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</si>
  <si>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</si>
  <si>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</si>
  <si>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</si>
  <si>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</si>
  <si>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</si>
  <si>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</si>
  <si>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</si>
  <si>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</si>
  <si>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</si>
  <si>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</si>
  <si>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</si>
  <si>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</si>
  <si>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</si>
  <si>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</si>
  <si>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</si>
  <si>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</si>
  <si>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</si>
  <si>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</si>
  <si>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</si>
  <si>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</si>
  <si>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</si>
  <si>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</si>
  <si>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</si>
  <si>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</si>
  <si>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</si>
  <si>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</si>
  <si>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</si>
  <si>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</si>
  <si>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</si>
  <si>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</si>
  <si>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Чистая прибыль</t>
  </si>
  <si>
    <t>Выпуск простых акций</t>
  </si>
  <si>
    <t>Выплата дивидендов</t>
  </si>
  <si>
    <t>Прочий совокупный убыток</t>
  </si>
  <si>
    <t>(в тенге)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</si>
  <si>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</si>
  <si>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</si>
  <si>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</si>
  <si>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</si>
  <si>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</si>
  <si>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</si>
  <si>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</si>
  <si>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</si>
  <si>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</si>
  <si>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</si>
  <si>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</si>
  <si>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</si>
  <si>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</si>
  <si>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</si>
  <si>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</si>
  <si>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</si>
  <si>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</si>
  <si>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</si>
  <si>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</si>
  <si>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</si>
  <si>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</si>
  <si>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</si>
  <si>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</si>
  <si>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</si>
  <si>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</si>
  <si>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</si>
  <si>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</si>
  <si>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</si>
  <si>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</si>
  <si>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</si>
  <si>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</si>
  <si>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</si>
  <si>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</si>
  <si>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</si>
  <si>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</si>
  <si>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</si>
  <si>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</si>
  <si>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</si>
  <si>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</si>
  <si>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</si>
  <si>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</si>
  <si>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</si>
  <si>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</si>
  <si>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</si>
  <si>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</si>
  <si>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</si>
  <si>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</si>
  <si>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</si>
  <si>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</si>
  <si>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</si>
  <si>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</si>
  <si>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</si>
  <si>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</si>
  <si>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</si>
  <si>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</si>
  <si>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</si>
  <si>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</si>
  <si>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</si>
  <si>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</si>
  <si>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</si>
  <si>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</si>
  <si>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</si>
  <si>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</si>
  <si>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</si>
  <si>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</si>
  <si>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</si>
  <si>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</si>
  <si>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</si>
  <si>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</si>
  <si>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</si>
  <si>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</si>
  <si>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</si>
  <si>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</si>
  <si>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</si>
  <si>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</si>
  <si>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</si>
  <si>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</si>
  <si>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</si>
  <si>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</si>
  <si>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</si>
  <si>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</si>
  <si>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</si>
  <si>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</si>
  <si>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</si>
  <si>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</si>
  <si>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</si>
  <si>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</si>
  <si>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</si>
  <si>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</si>
  <si>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</si>
  <si>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</si>
  <si>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2</t>
  </si>
  <si>
    <t>3</t>
  </si>
  <si>
    <t>4</t>
  </si>
  <si>
    <t>5</t>
  </si>
  <si>
    <t>по состоянию на 01 декабря 2020 года</t>
  </si>
  <si>
    <t>6</t>
  </si>
  <si>
    <t>7</t>
  </si>
  <si>
    <t>8</t>
  </si>
  <si>
    <t>9</t>
  </si>
  <si>
    <t>1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</si>
  <si>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</si>
  <si>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</si>
  <si>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</si>
  <si>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</si>
  <si>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</si>
  <si>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</si>
  <si>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</si>
  <si>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</si>
  <si>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</si>
  <si>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</si>
  <si>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</si>
  <si>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</si>
  <si>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</si>
  <si>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</si>
  <si>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</si>
  <si>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</si>
  <si>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</si>
  <si>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</si>
  <si>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</si>
  <si>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</si>
  <si>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</si>
  <si>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</si>
  <si>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</si>
  <si>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</si>
  <si>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</si>
  <si>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</si>
  <si>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</si>
  <si>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</si>
  <si>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</si>
  <si>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</si>
  <si>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</si>
  <si>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</si>
  <si>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эквиваленты денежных средств</t>
  </si>
  <si>
    <t>по состоянию на 01 декабря 2021 года</t>
  </si>
  <si>
    <t>Главный бухгалтер ________________________________ / Хон Т.Э. Дата 08.12.2021 г.</t>
  </si>
  <si>
    <t>Исполнитель____________________________________/Хон Т. Э. Дата 08.12.2021</t>
  </si>
  <si>
    <t>30 ноября 2021 года</t>
  </si>
  <si>
    <t>31 декабря 2020 года</t>
  </si>
  <si>
    <t>30 ноября 2019 года</t>
  </si>
  <si>
    <t>31 декабря 2018 года</t>
  </si>
  <si>
    <t>по состоянию на 01 января 2022 года</t>
  </si>
  <si>
    <t>Председатель Правления _____________________________ /Лукьянов С. Н.  Дата  20.01.2022 г.</t>
  </si>
  <si>
    <t>Главный бухгалтер ________________________________ / Хон Т.Э. Дата 20.01.2022 г.</t>
  </si>
  <si>
    <t>Исполнитель____________________________________/Хон Т. Э. Дата 20.01.2022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</si>
</sst>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0.0000"/>
    <numFmt numFmtId="178" formatCode="_(* #,##0.00000_);_(* \(#,##0.00000\);_(* &quot;-&quot;??_);_(@_)"/>
  </numFmts>
  <fonts count="11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20" fillId="0" borderId="0"/>
    <xf numFmtId="0" fontId="89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2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</cellStyleXfs>
  <cellXfs count="300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 vertical="center" wrapText="1" indent="1"/>
    </xf>
    <xf numFmtId="0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0" fontId="39" fillId="0" borderId="10" xfId="0" applyNumberFormat="1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134" applyFont="1" applyFill="1" applyBorder="1" applyAlignment="1">
      <alignment horizontal="center" vertical="center"/>
    </xf>
    <xf numFmtId="1" fontId="39" fillId="0" borderId="10" xfId="134" applyNumberFormat="1" applyFont="1" applyFill="1" applyBorder="1" applyAlignment="1">
      <alignment horizontal="center" vertical="center"/>
    </xf>
    <xf numFmtId="0" fontId="40" fillId="0" borderId="10" xfId="134" applyFont="1" applyFill="1" applyBorder="1" applyAlignment="1">
      <alignment vertical="center" wrapText="1"/>
    </xf>
    <xf numFmtId="0" fontId="39" fillId="0" borderId="10" xfId="134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left" vertical="center" wrapText="1" indent="1"/>
    </xf>
    <xf numFmtId="0" fontId="39" fillId="0" borderId="10" xfId="134" applyFont="1" applyFill="1" applyBorder="1" applyAlignment="1">
      <alignment vertical="center"/>
    </xf>
    <xf numFmtId="0" fontId="39" fillId="0" borderId="10" xfId="134" applyFont="1" applyFill="1" applyBorder="1" applyAlignment="1">
      <alignment vertical="top"/>
    </xf>
    <xf numFmtId="0" fontId="40" fillId="0" borderId="10" xfId="134" applyFont="1" applyFill="1" applyBorder="1" applyAlignment="1">
      <alignment vertical="center"/>
    </xf>
    <xf numFmtId="1" fontId="47" fillId="0" borderId="10" xfId="134" applyNumberFormat="1" applyFont="1" applyFill="1" applyBorder="1" applyAlignment="1">
      <alignment horizontal="center" vertical="center"/>
    </xf>
    <xf numFmtId="0" fontId="39" fillId="0" borderId="0" xfId="134" applyFont="1" applyFill="1" applyAlignment="1">
      <alignment horizontal="left"/>
    </xf>
    <xf numFmtId="0" fontId="39" fillId="0" borderId="0" xfId="134" applyFont="1" applyFill="1" applyAlignment="1">
      <alignment horizontal="left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" fontId="48" fillId="0" borderId="10" xfId="134" applyNumberFormat="1" applyFont="1" applyFill="1" applyBorder="1" applyAlignment="1">
      <alignment horizontal="center" vertical="center"/>
    </xf>
    <xf numFmtId="0" fontId="48" fillId="0" borderId="0" xfId="134" applyFont="1" applyFill="1" applyAlignment="1">
      <alignment horizontal="left"/>
    </xf>
    <xf numFmtId="0" fontId="48" fillId="0" borderId="0" xfId="134" applyFont="1" applyFill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8" fillId="0" borderId="10" xfId="134" applyFont="1" applyFill="1" applyBorder="1" applyAlignment="1">
      <alignment horizontal="center" vertical="center"/>
    </xf>
    <xf numFmtId="0" fontId="48" fillId="0" borderId="10" xfId="134" quotePrefix="1" applyFont="1" applyFill="1" applyBorder="1" applyAlignment="1">
      <alignment horizontal="center" vertical="center"/>
    </xf>
    <xf numFmtId="1" fontId="47" fillId="0" borderId="10" xfId="134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 indent="1"/>
    </xf>
    <xf numFmtId="0" fontId="86" fillId="0" borderId="0" xfId="134" applyFont="1" applyFill="1" applyAlignment="1">
      <alignment horizontal="left"/>
    </xf>
    <xf numFmtId="0" fontId="48" fillId="0" borderId="0" xfId="134" applyFont="1" applyFill="1"/>
    <xf numFmtId="0" fontId="39" fillId="0" borderId="0" xfId="134" applyFont="1" applyFill="1"/>
    <xf numFmtId="0" fontId="40" fillId="0" borderId="0" xfId="134" applyFont="1" applyFill="1" applyAlignment="1">
      <alignment horizontal="left"/>
    </xf>
    <xf numFmtId="0" fontId="40" fillId="0" borderId="0" xfId="134" applyFont="1" applyFill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40" fillId="0" borderId="0" xfId="134" applyFont="1" applyFill="1" applyBorder="1" applyAlignment="1">
      <alignment horizontal="left"/>
    </xf>
    <xf numFmtId="0" fontId="47" fillId="0" borderId="0" xfId="134" applyFont="1" applyFill="1" applyBorder="1" applyAlignment="1">
      <alignment horizontal="left"/>
    </xf>
    <xf numFmtId="0" fontId="47" fillId="0" borderId="0" xfId="134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134" applyFont="1" applyFill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48" fillId="56" borderId="10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39" fillId="0" borderId="0" xfId="0" applyFont="1" applyAlignment="1">
      <alignment horizontal="left"/>
    </xf>
    <xf numFmtId="0" fontId="0" fillId="0" borderId="0" xfId="0"/>
    <xf numFmtId="0" fontId="86" fillId="0" borderId="0" xfId="0" applyFont="1" applyAlignment="1">
      <alignment horizontal="left"/>
    </xf>
    <xf numFmtId="3" fontId="39" fillId="56" borderId="0" xfId="0" applyNumberFormat="1" applyFont="1" applyFill="1" applyAlignment="1">
      <alignment horizontal="center"/>
    </xf>
    <xf numFmtId="3" fontId="39" fillId="56" borderId="10" xfId="0" applyNumberFormat="1" applyFont="1" applyFill="1" applyBorder="1" applyAlignment="1">
      <alignment horizontal="center" vertical="top" wrapText="1"/>
    </xf>
    <xf numFmtId="0" fontId="47" fillId="56" borderId="10" xfId="0" applyNumberFormat="1" applyFont="1" applyFill="1" applyBorder="1" applyAlignment="1">
      <alignment horizontal="center" vertical="center" wrapText="1"/>
    </xf>
    <xf numFmtId="1" fontId="48" fillId="56" borderId="10" xfId="0" applyNumberFormat="1" applyFont="1" applyFill="1" applyBorder="1" applyAlignment="1">
      <alignment horizontal="center" vertical="center"/>
    </xf>
    <xf numFmtId="0" fontId="47" fillId="56" borderId="10" xfId="0" applyFont="1" applyFill="1" applyBorder="1" applyAlignment="1">
      <alignment horizontal="center"/>
    </xf>
    <xf numFmtId="3" fontId="47" fillId="56" borderId="10" xfId="0" applyNumberFormat="1" applyFont="1" applyFill="1" applyBorder="1" applyAlignment="1">
      <alignment horizontal="center" vertical="center" wrapText="1"/>
    </xf>
    <xf numFmtId="0" fontId="39" fillId="56" borderId="10" xfId="50840" applyNumberFormat="1" applyFont="1" applyFill="1" applyBorder="1" applyAlignment="1">
      <alignment horizontal="center" vertical="center" wrapText="1"/>
    </xf>
    <xf numFmtId="1" fontId="39" fillId="56" borderId="10" xfId="50840" applyNumberFormat="1" applyFont="1" applyFill="1" applyBorder="1" applyAlignment="1">
      <alignment horizontal="center" vertical="center" wrapText="1"/>
    </xf>
    <xf numFmtId="3" fontId="47" fillId="56" borderId="10" xfId="0" applyNumberFormat="1" applyFont="1" applyFill="1" applyBorder="1" applyAlignment="1">
      <alignment horizontal="center" vertical="top" wrapText="1"/>
    </xf>
    <xf numFmtId="0" fontId="48" fillId="56" borderId="10" xfId="0" applyNumberFormat="1" applyFont="1" applyFill="1" applyBorder="1" applyAlignment="1">
      <alignment horizontal="center" vertical="top" wrapText="1"/>
    </xf>
    <xf numFmtId="3" fontId="86" fillId="56" borderId="0" xfId="0" applyNumberFormat="1" applyFont="1" applyFill="1" applyAlignment="1">
      <alignment horizontal="center"/>
    </xf>
    <xf numFmtId="0" fontId="48" fillId="56" borderId="0" xfId="0" applyFont="1" applyFill="1" applyAlignment="1">
      <alignment horizontal="center"/>
    </xf>
    <xf numFmtId="3" fontId="48" fillId="56" borderId="0" xfId="0" applyNumberFormat="1" applyFont="1" applyFill="1" applyAlignment="1">
      <alignment horizontal="center"/>
    </xf>
    <xf numFmtId="0" fontId="40" fillId="0" borderId="0" xfId="0" applyFont="1" applyAlignment="1">
      <alignment horizontal="left"/>
    </xf>
    <xf numFmtId="0" fontId="93" fillId="56" borderId="0" xfId="0" applyFont="1" applyFill="1" applyAlignment="1">
      <alignment horizontal="left" vertical="center"/>
    </xf>
    <xf numFmtId="0" fontId="94" fillId="56" borderId="0" xfId="0" applyFont="1" applyFill="1" applyAlignment="1"/>
    <xf numFmtId="0" fontId="94" fillId="56" borderId="0" xfId="0" applyFont="1" applyFill="1"/>
    <xf numFmtId="0" fontId="93" fillId="56" borderId="0" xfId="0" applyFont="1" applyFill="1" applyAlignment="1">
      <alignment horizontal="justify" vertical="center"/>
    </xf>
    <xf numFmtId="0" fontId="93" fillId="56" borderId="0" xfId="0" applyFont="1" applyFill="1" applyAlignment="1">
      <alignment vertical="center"/>
    </xf>
    <xf numFmtId="0" fontId="95" fillId="56" borderId="0" xfId="0" applyFont="1" applyFill="1" applyAlignment="1">
      <alignment vertical="center"/>
    </xf>
    <xf numFmtId="0" fontId="96" fillId="56" borderId="0" xfId="0" applyFont="1" applyFill="1" applyAlignment="1">
      <alignment horizontal="center" vertical="center" wrapText="1"/>
    </xf>
    <xf numFmtId="0" fontId="97" fillId="56" borderId="0" xfId="0" applyFont="1" applyFill="1"/>
    <xf numFmtId="0" fontId="97" fillId="56" borderId="0" xfId="0" applyFont="1" applyFill="1" applyAlignment="1">
      <alignment vertical="center" wrapText="1"/>
    </xf>
    <xf numFmtId="0" fontId="98" fillId="56" borderId="0" xfId="0" applyFont="1" applyFill="1" applyAlignment="1">
      <alignment vertical="center" wrapText="1"/>
    </xf>
    <xf numFmtId="0" fontId="96" fillId="56" borderId="0" xfId="0" applyFont="1" applyFill="1" applyAlignment="1">
      <alignment vertical="center" wrapText="1"/>
    </xf>
    <xf numFmtId="0" fontId="97" fillId="56" borderId="0" xfId="0" applyFont="1" applyFill="1" applyAlignment="1"/>
    <xf numFmtId="0" fontId="99" fillId="0" borderId="0" xfId="0" applyFont="1" applyAlignment="1">
      <alignment horizontal="left"/>
    </xf>
    <xf numFmtId="0" fontId="99" fillId="0" borderId="0" xfId="0" applyFont="1" applyAlignment="1"/>
    <xf numFmtId="0" fontId="100" fillId="0" borderId="0" xfId="0" applyFont="1" applyAlignment="1">
      <alignment horizontal="left"/>
    </xf>
    <xf numFmtId="0" fontId="97" fillId="0" borderId="0" xfId="0" applyFont="1" applyAlignment="1"/>
    <xf numFmtId="0" fontId="97" fillId="0" borderId="0" xfId="0" applyFont="1" applyFill="1" applyAlignment="1"/>
    <xf numFmtId="0" fontId="48" fillId="56" borderId="0" xfId="0" applyFont="1" applyFill="1"/>
    <xf numFmtId="0" fontId="48" fillId="56" borderId="0" xfId="0" applyFont="1" applyFill="1" applyAlignment="1"/>
    <xf numFmtId="0" fontId="101" fillId="56" borderId="0" xfId="0" applyFont="1" applyFill="1"/>
    <xf numFmtId="0" fontId="101" fillId="56" borderId="0" xfId="0" applyFont="1" applyFill="1" applyAlignment="1"/>
    <xf numFmtId="3" fontId="97" fillId="56" borderId="0" xfId="0" applyNumberFormat="1" applyFont="1" applyFill="1"/>
    <xf numFmtId="3" fontId="102" fillId="56" borderId="0" xfId="0" applyNumberFormat="1" applyFont="1" applyFill="1" applyAlignment="1">
      <alignment horizontal="center"/>
    </xf>
    <xf numFmtId="0" fontId="102" fillId="56" borderId="0" xfId="0" applyFont="1" applyFill="1" applyAlignment="1">
      <alignment horizontal="center"/>
    </xf>
    <xf numFmtId="0" fontId="39" fillId="0" borderId="10" xfId="50871" applyNumberFormat="1" applyFont="1" applyBorder="1" applyAlignment="1">
      <alignment horizontal="center" vertical="center" wrapText="1"/>
    </xf>
    <xf numFmtId="3" fontId="39" fillId="0" borderId="10" xfId="50871" applyNumberFormat="1" applyFont="1" applyBorder="1" applyAlignment="1">
      <alignment horizontal="center" vertical="center" wrapText="1"/>
    </xf>
    <xf numFmtId="3" fontId="98" fillId="56" borderId="0" xfId="0" applyNumberFormat="1" applyFont="1" applyFill="1" applyAlignment="1">
      <alignment horizontal="center" vertical="center"/>
    </xf>
    <xf numFmtId="176" fontId="98" fillId="56" borderId="22" xfId="83" applyNumberFormat="1" applyFont="1" applyFill="1" applyBorder="1" applyAlignment="1">
      <alignment horizontal="center" vertical="center"/>
    </xf>
    <xf numFmtId="0" fontId="98" fillId="56" borderId="0" xfId="0" applyFont="1" applyFill="1" applyAlignment="1">
      <alignment horizontal="center" vertical="center"/>
    </xf>
    <xf numFmtId="0" fontId="98" fillId="56" borderId="0" xfId="0" applyFont="1" applyFill="1" applyAlignment="1">
      <alignment horizontal="center" vertical="center" wrapText="1"/>
    </xf>
    <xf numFmtId="176" fontId="98" fillId="56" borderId="0" xfId="83" applyNumberFormat="1" applyFont="1" applyFill="1" applyAlignment="1">
      <alignment horizontal="center" vertical="center"/>
    </xf>
    <xf numFmtId="175" fontId="98" fillId="56" borderId="0" xfId="83" applyNumberFormat="1" applyFont="1" applyFill="1" applyAlignment="1">
      <alignment horizontal="center" vertical="center" wrapText="1"/>
    </xf>
    <xf numFmtId="3" fontId="98" fillId="56" borderId="22" xfId="0" applyNumberFormat="1" applyFont="1" applyFill="1" applyBorder="1" applyAlignment="1">
      <alignment horizontal="center" vertical="center"/>
    </xf>
    <xf numFmtId="0" fontId="98" fillId="56" borderId="22" xfId="0" applyFont="1" applyFill="1" applyBorder="1" applyAlignment="1">
      <alignment horizontal="center" vertical="center" wrapText="1"/>
    </xf>
    <xf numFmtId="176" fontId="98" fillId="56" borderId="0" xfId="83" applyNumberFormat="1" applyFont="1" applyFill="1" applyAlignment="1">
      <alignment horizontal="center" vertical="center" wrapText="1"/>
    </xf>
    <xf numFmtId="3" fontId="96" fillId="56" borderId="0" xfId="0" applyNumberFormat="1" applyFont="1" applyFill="1" applyAlignment="1">
      <alignment horizontal="center" vertical="center"/>
    </xf>
    <xf numFmtId="0" fontId="98" fillId="56" borderId="21" xfId="0" applyFont="1" applyFill="1" applyBorder="1" applyAlignment="1">
      <alignment horizontal="center" vertical="center"/>
    </xf>
    <xf numFmtId="0" fontId="98" fillId="56" borderId="21" xfId="0" applyFont="1" applyFill="1" applyBorder="1" applyAlignment="1">
      <alignment horizontal="center" vertical="center" wrapText="1"/>
    </xf>
    <xf numFmtId="3" fontId="96" fillId="56" borderId="23" xfId="0" applyNumberFormat="1" applyFont="1" applyFill="1" applyBorder="1" applyAlignment="1">
      <alignment horizontal="center" vertical="center"/>
    </xf>
    <xf numFmtId="3" fontId="96" fillId="56" borderId="23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/>
    </xf>
    <xf numFmtId="0" fontId="94" fillId="0" borderId="0" xfId="0" applyFont="1"/>
    <xf numFmtId="0" fontId="95" fillId="0" borderId="0" xfId="0" applyFont="1" applyAlignment="1">
      <alignment horizontal="left" vertic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94" fillId="0" borderId="0" xfId="0" applyFont="1" applyAlignment="1">
      <alignment wrapText="1"/>
    </xf>
    <xf numFmtId="0" fontId="96" fillId="0" borderId="0" xfId="0" applyFont="1" applyAlignment="1">
      <alignment vertical="center" wrapText="1"/>
    </xf>
    <xf numFmtId="0" fontId="104" fillId="0" borderId="0" xfId="0" applyFont="1" applyAlignment="1">
      <alignment vertical="center" wrapText="1"/>
    </xf>
    <xf numFmtId="3" fontId="105" fillId="0" borderId="0" xfId="0" applyNumberFormat="1" applyFont="1" applyAlignment="1">
      <alignment horizontal="right" vertical="center" wrapText="1"/>
    </xf>
    <xf numFmtId="0" fontId="106" fillId="0" borderId="0" xfId="0" applyFont="1"/>
    <xf numFmtId="3" fontId="107" fillId="0" borderId="0" xfId="0" applyNumberFormat="1" applyFont="1" applyAlignment="1">
      <alignment horizontal="right"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176" fontId="105" fillId="56" borderId="0" xfId="83" applyNumberFormat="1" applyFont="1" applyFill="1" applyAlignment="1">
      <alignment horizontal="right" vertical="center" wrapText="1"/>
    </xf>
    <xf numFmtId="0" fontId="105" fillId="56" borderId="0" xfId="0" applyFont="1" applyFill="1" applyAlignment="1">
      <alignment horizontal="right" vertical="center" wrapText="1"/>
    </xf>
    <xf numFmtId="176" fontId="107" fillId="56" borderId="0" xfId="83" applyNumberFormat="1" applyFont="1" applyFill="1" applyAlignment="1">
      <alignment horizontal="right" vertical="center" wrapText="1"/>
    </xf>
    <xf numFmtId="3" fontId="105" fillId="56" borderId="22" xfId="0" applyNumberFormat="1" applyFont="1" applyFill="1" applyBorder="1" applyAlignment="1">
      <alignment horizontal="right" vertical="center" wrapText="1"/>
    </xf>
    <xf numFmtId="3" fontId="107" fillId="56" borderId="22" xfId="0" applyNumberFormat="1" applyFont="1" applyFill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0" fontId="105" fillId="0" borderId="0" xfId="0" applyFont="1" applyAlignment="1">
      <alignment horizontal="right"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vertical="center" wrapText="1"/>
    </xf>
    <xf numFmtId="3" fontId="106" fillId="0" borderId="0" xfId="0" applyNumberFormat="1" applyFont="1"/>
    <xf numFmtId="0" fontId="109" fillId="0" borderId="0" xfId="0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176" fontId="109" fillId="0" borderId="0" xfId="83" applyNumberFormat="1" applyFont="1" applyAlignment="1">
      <alignment horizontal="right" vertical="center" wrapText="1"/>
    </xf>
    <xf numFmtId="176" fontId="103" fillId="0" borderId="0" xfId="83" applyNumberFormat="1" applyFont="1" applyAlignment="1">
      <alignment horizontal="right" vertical="center" wrapText="1"/>
    </xf>
    <xf numFmtId="0" fontId="105" fillId="56" borderId="0" xfId="0" applyFont="1" applyFill="1" applyAlignment="1">
      <alignment vertical="center" wrapText="1"/>
    </xf>
    <xf numFmtId="176" fontId="105" fillId="0" borderId="0" xfId="83" applyNumberFormat="1" applyFont="1" applyAlignment="1">
      <alignment horizontal="right" vertical="center" wrapText="1"/>
    </xf>
    <xf numFmtId="0" fontId="105" fillId="0" borderId="0" xfId="0" applyFont="1" applyAlignment="1">
      <alignment vertical="center" wrapText="1"/>
    </xf>
    <xf numFmtId="176" fontId="107" fillId="0" borderId="0" xfId="83" applyNumberFormat="1" applyFont="1" applyAlignment="1">
      <alignment horizontal="right" vertical="center" wrapText="1"/>
    </xf>
    <xf numFmtId="176" fontId="105" fillId="0" borderId="22" xfId="83" applyNumberFormat="1" applyFont="1" applyBorder="1" applyAlignment="1">
      <alignment horizontal="right" vertical="center" wrapText="1"/>
    </xf>
    <xf numFmtId="3" fontId="105" fillId="0" borderId="22" xfId="0" applyNumberFormat="1" applyFont="1" applyBorder="1" applyAlignment="1">
      <alignment horizontal="right" vertical="center" wrapText="1"/>
    </xf>
    <xf numFmtId="176" fontId="107" fillId="0" borderId="22" xfId="83" applyNumberFormat="1" applyFont="1" applyBorder="1" applyAlignment="1">
      <alignment horizontal="right" vertical="center" wrapText="1"/>
    </xf>
    <xf numFmtId="0" fontId="105" fillId="0" borderId="22" xfId="0" applyFont="1" applyBorder="1" applyAlignment="1">
      <alignment horizontal="right" vertical="center" wrapText="1"/>
    </xf>
    <xf numFmtId="0" fontId="107" fillId="0" borderId="22" xfId="0" applyFont="1" applyBorder="1" applyAlignment="1">
      <alignment horizontal="right" vertical="center" wrapText="1"/>
    </xf>
    <xf numFmtId="3" fontId="109" fillId="56" borderId="22" xfId="0" applyNumberFormat="1" applyFont="1" applyFill="1" applyBorder="1" applyAlignment="1">
      <alignment horizontal="right" vertical="center" wrapText="1"/>
    </xf>
    <xf numFmtId="0" fontId="104" fillId="56" borderId="0" xfId="0" applyFont="1" applyFill="1" applyAlignment="1">
      <alignment vertical="center" wrapText="1"/>
    </xf>
    <xf numFmtId="3" fontId="103" fillId="56" borderId="22" xfId="0" applyNumberFormat="1" applyFont="1" applyFill="1" applyBorder="1" applyAlignment="1">
      <alignment horizontal="right" vertical="center" wrapText="1"/>
    </xf>
    <xf numFmtId="0" fontId="105" fillId="0" borderId="21" xfId="0" applyFont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3" fontId="109" fillId="0" borderId="22" xfId="0" applyNumberFormat="1" applyFont="1" applyBorder="1" applyAlignment="1">
      <alignment horizontal="right" vertical="center" wrapText="1"/>
    </xf>
    <xf numFmtId="3" fontId="103" fillId="0" borderId="22" xfId="0" applyNumberFormat="1" applyFont="1" applyBorder="1" applyAlignment="1">
      <alignment horizontal="right" vertical="center" wrapText="1"/>
    </xf>
    <xf numFmtId="0" fontId="104" fillId="0" borderId="0" xfId="0" applyFont="1" applyAlignment="1">
      <alignment horizontal="right" vertical="center" wrapText="1"/>
    </xf>
    <xf numFmtId="0" fontId="110" fillId="0" borderId="0" xfId="0" applyFont="1" applyAlignment="1">
      <alignment horizontal="right" vertical="center" wrapText="1"/>
    </xf>
    <xf numFmtId="176" fontId="104" fillId="0" borderId="0" xfId="83" applyNumberFormat="1" applyFont="1" applyAlignment="1">
      <alignment horizontal="right" vertical="center" wrapText="1"/>
    </xf>
    <xf numFmtId="4" fontId="105" fillId="0" borderId="0" xfId="0" applyNumberFormat="1" applyFont="1" applyAlignment="1">
      <alignment horizontal="right" vertical="center" wrapText="1"/>
    </xf>
    <xf numFmtId="3" fontId="111" fillId="0" borderId="0" xfId="0" applyNumberFormat="1" applyFont="1"/>
    <xf numFmtId="3" fontId="112" fillId="0" borderId="0" xfId="0" applyNumberFormat="1" applyFont="1"/>
    <xf numFmtId="0" fontId="88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5" fillId="0" borderId="0" xfId="0" applyFont="1" applyFill="1" applyAlignment="1">
      <alignment horizontal="left"/>
    </xf>
    <xf numFmtId="3" fontId="94" fillId="0" borderId="0" xfId="0" applyNumberFormat="1" applyFont="1"/>
    <xf numFmtId="3" fontId="39" fillId="0" borderId="0" xfId="0" applyNumberFormat="1" applyFont="1"/>
    <xf numFmtId="3" fontId="20" fillId="0" borderId="10" xfId="50872" applyNumberFormat="1" applyFont="1" applyBorder="1" applyAlignment="1">
      <alignment horizontal="right" vertical="center" wrapText="1"/>
    </xf>
    <xf numFmtId="0" fontId="20" fillId="0" borderId="10" xfId="50872" applyNumberFormat="1" applyFont="1" applyBorder="1" applyAlignment="1">
      <alignment horizontal="right" vertical="center" wrapText="1"/>
    </xf>
    <xf numFmtId="0" fontId="1" fillId="0" borderId="0" xfId="50873"/>
    <xf numFmtId="14" fontId="48" fillId="0" borderId="10" xfId="0" applyNumberFormat="1" applyFont="1" applyBorder="1" applyAlignment="1">
      <alignment horizontal="center"/>
    </xf>
    <xf numFmtId="3" fontId="40" fillId="56" borderId="10" xfId="0" applyNumberFormat="1" applyFont="1" applyFill="1" applyBorder="1" applyAlignment="1">
      <alignment horizontal="center" vertical="top" wrapText="1"/>
    </xf>
    <xf numFmtId="169" fontId="48" fillId="56" borderId="0" xfId="83" applyFont="1" applyFill="1" applyAlignment="1">
      <alignment horizontal="center"/>
    </xf>
    <xf numFmtId="3" fontId="48" fillId="0" borderId="0" xfId="0" applyNumberFormat="1" applyFont="1" applyAlignment="1">
      <alignment horizontal="center"/>
    </xf>
    <xf numFmtId="178" fontId="48" fillId="56" borderId="0" xfId="83" applyNumberFormat="1" applyFont="1" applyFill="1" applyAlignment="1">
      <alignment horizontal="center"/>
    </xf>
    <xf numFmtId="178" fontId="48" fillId="0" borderId="0" xfId="83" applyNumberFormat="1" applyFont="1" applyAlignment="1">
      <alignment horizontal="center"/>
    </xf>
    <xf numFmtId="3" fontId="20" fillId="0" borderId="10" xfId="50851" applyNumberFormat="1" applyFont="1" applyBorder="1" applyAlignment="1">
      <alignment horizontal="right" vertical="center" wrapText="1"/>
    </xf>
    <xf numFmtId="0" fontId="20" fillId="0" borderId="10" xfId="50851" applyNumberFormat="1" applyFont="1" applyBorder="1" applyAlignment="1">
      <alignment horizontal="right" vertical="center" wrapText="1"/>
    </xf>
    <xf numFmtId="3" fontId="17" fillId="0" borderId="10" xfId="50851" applyNumberFormat="1" applyFont="1" applyBorder="1" applyAlignment="1">
      <alignment horizontal="right" vertical="center" wrapText="1"/>
    </xf>
    <xf numFmtId="3" fontId="85" fillId="0" borderId="10" xfId="50851" applyNumberFormat="1" applyFont="1" applyBorder="1" applyAlignment="1">
      <alignment horizontal="right" vertical="center" wrapText="1"/>
    </xf>
    <xf numFmtId="0" fontId="85" fillId="0" borderId="10" xfId="50851" applyNumberFormat="1" applyFont="1" applyBorder="1" applyAlignment="1">
      <alignment horizontal="right" vertical="center" wrapText="1"/>
    </xf>
    <xf numFmtId="0" fontId="17" fillId="0" borderId="10" xfId="50851" applyNumberFormat="1" applyFont="1" applyBorder="1" applyAlignment="1">
      <alignment horizontal="right" vertical="center" wrapText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134" applyFont="1" applyFill="1" applyAlignment="1">
      <alignment horizontal="center" vertical="center"/>
    </xf>
    <xf numFmtId="3" fontId="114" fillId="0" borderId="10" xfId="50872" applyNumberFormat="1" applyFont="1" applyBorder="1" applyAlignment="1">
      <alignment horizontal="right" vertical="center" wrapText="1"/>
    </xf>
    <xf numFmtId="3" fontId="115" fillId="0" borderId="10" xfId="50872" applyNumberFormat="1" applyFont="1" applyBorder="1" applyAlignment="1">
      <alignment horizontal="right" vertical="center" wrapText="1"/>
    </xf>
    <xf numFmtId="0" fontId="115" fillId="0" borderId="10" xfId="50872" applyNumberFormat="1" applyFont="1" applyBorder="1" applyAlignment="1">
      <alignment horizontal="right" vertical="center" wrapText="1"/>
    </xf>
    <xf numFmtId="0" fontId="114" fillId="0" borderId="10" xfId="50872" applyNumberFormat="1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center"/>
    </xf>
    <xf numFmtId="3" fontId="97" fillId="0" borderId="0" xfId="0" applyNumberFormat="1" applyFont="1" applyAlignment="1"/>
    <xf numFmtId="3" fontId="97" fillId="56" borderId="0" xfId="0" applyNumberFormat="1" applyFont="1" applyFill="1" applyAlignment="1"/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 horizontal="center" wrapText="1"/>
    </xf>
    <xf numFmtId="0" fontId="39" fillId="0" borderId="0" xfId="0" applyFont="1" applyFill="1"/>
    <xf numFmtId="0" fontId="40" fillId="0" borderId="0" xfId="0" applyNumberFormat="1" applyFont="1" applyFill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1" fontId="48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9" fillId="0" borderId="10" xfId="50840" applyNumberFormat="1" applyFont="1" applyFill="1" applyBorder="1" applyAlignment="1">
      <alignment horizontal="center" vertical="center" wrapText="1"/>
    </xf>
    <xf numFmtId="1" fontId="39" fillId="0" borderId="10" xfId="5084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top" wrapText="1"/>
    </xf>
    <xf numFmtId="3" fontId="48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 vertical="top" wrapText="1"/>
    </xf>
    <xf numFmtId="0" fontId="1" fillId="0" borderId="0" xfId="50873" applyFill="1"/>
    <xf numFmtId="0" fontId="40" fillId="0" borderId="10" xfId="0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3" fontId="4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Fill="1" applyAlignment="1">
      <alignment horizontal="left"/>
    </xf>
    <xf numFmtId="3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/>
    <xf numFmtId="3" fontId="102" fillId="0" borderId="0" xfId="0" applyNumberFormat="1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/>
    <xf numFmtId="0" fontId="39" fillId="0" borderId="0" xfId="0" applyNumberFormat="1" applyFont="1" applyFill="1" applyAlignment="1">
      <alignment horizontal="left" wrapText="1"/>
    </xf>
    <xf numFmtId="3" fontId="48" fillId="0" borderId="0" xfId="0" applyNumberFormat="1" applyFont="1" applyFill="1" applyAlignment="1">
      <alignment horizontal="center"/>
    </xf>
    <xf numFmtId="169" fontId="48" fillId="0" borderId="0" xfId="83" applyFont="1" applyFill="1" applyAlignment="1">
      <alignment horizontal="center"/>
    </xf>
    <xf numFmtId="178" fontId="48" fillId="0" borderId="0" xfId="83" applyNumberFormat="1" applyFont="1" applyFill="1" applyAlignment="1">
      <alignment horizontal="center"/>
    </xf>
    <xf numFmtId="3" fontId="86" fillId="0" borderId="0" xfId="0" applyNumberFormat="1" applyFont="1" applyFill="1" applyAlignment="1">
      <alignment horizontal="center"/>
    </xf>
    <xf numFmtId="175" fontId="48" fillId="0" borderId="0" xfId="83" applyNumberFormat="1" applyFont="1" applyFill="1" applyAlignment="1">
      <alignment horizontal="center" vertical="center" wrapText="1"/>
    </xf>
    <xf numFmtId="0" fontId="48" fillId="0" borderId="0" xfId="134" applyNumberFormat="1" applyFont="1" applyFill="1" applyAlignment="1">
      <alignment horizontal="center" wrapText="1"/>
    </xf>
    <xf numFmtId="0" fontId="49" fillId="0" borderId="0" xfId="50841" applyNumberFormat="1" applyFont="1" applyFill="1" applyAlignment="1">
      <alignment horizontal="left"/>
    </xf>
    <xf numFmtId="0" fontId="84" fillId="0" borderId="0" xfId="50841" applyNumberFormat="1" applyFont="1" applyFill="1" applyAlignment="1">
      <alignment horizontal="center" wrapText="1"/>
    </xf>
    <xf numFmtId="0" fontId="17" fillId="0" borderId="0" xfId="50841" applyNumberFormat="1" applyFont="1" applyFill="1" applyAlignment="1">
      <alignment horizontal="left"/>
    </xf>
    <xf numFmtId="0" fontId="85" fillId="0" borderId="0" xfId="50841" applyNumberFormat="1" applyFont="1" applyFill="1" applyAlignment="1">
      <alignment horizontal="center" vertical="center" wrapText="1"/>
    </xf>
    <xf numFmtId="175" fontId="48" fillId="0" borderId="0" xfId="83" applyNumberFormat="1" applyFont="1" applyFill="1" applyAlignment="1">
      <alignment horizontal="center" vertical="center"/>
    </xf>
    <xf numFmtId="0" fontId="47" fillId="0" borderId="10" xfId="134" applyFont="1" applyFill="1" applyBorder="1" applyAlignment="1">
      <alignment horizontal="center" vertical="center" wrapText="1"/>
    </xf>
    <xf numFmtId="175" fontId="47" fillId="0" borderId="10" xfId="83" applyNumberFormat="1" applyFont="1" applyFill="1" applyBorder="1" applyAlignment="1">
      <alignment horizontal="center" vertical="center" wrapText="1"/>
    </xf>
    <xf numFmtId="175" fontId="48" fillId="0" borderId="20" xfId="83" applyNumberFormat="1" applyFont="1" applyFill="1" applyBorder="1" applyAlignment="1">
      <alignment horizontal="center" vertical="center"/>
    </xf>
    <xf numFmtId="3" fontId="47" fillId="0" borderId="10" xfId="134" applyNumberFormat="1" applyFont="1" applyFill="1" applyBorder="1" applyAlignment="1">
      <alignment horizontal="center" vertical="center"/>
    </xf>
    <xf numFmtId="3" fontId="48" fillId="0" borderId="10" xfId="50839" applyNumberFormat="1" applyFont="1" applyFill="1" applyBorder="1" applyAlignment="1">
      <alignment horizontal="center" vertical="top"/>
    </xf>
    <xf numFmtId="3" fontId="48" fillId="0" borderId="10" xfId="50839" applyNumberFormat="1" applyFont="1" applyFill="1" applyBorder="1" applyAlignment="1">
      <alignment horizontal="center" vertical="center"/>
    </xf>
    <xf numFmtId="3" fontId="47" fillId="0" borderId="10" xfId="50839" applyNumberFormat="1" applyFont="1" applyFill="1" applyBorder="1" applyAlignment="1">
      <alignment horizontal="center" vertical="center"/>
    </xf>
    <xf numFmtId="3" fontId="48" fillId="0" borderId="10" xfId="134" applyNumberFormat="1" applyFont="1" applyFill="1" applyBorder="1" applyAlignment="1">
      <alignment horizontal="center" vertical="center" wrapText="1"/>
    </xf>
    <xf numFmtId="3" fontId="47" fillId="0" borderId="10" xfId="134" applyNumberFormat="1" applyFont="1" applyFill="1" applyBorder="1" applyAlignment="1">
      <alignment horizontal="center" vertical="center" wrapText="1"/>
    </xf>
    <xf numFmtId="3" fontId="48" fillId="0" borderId="10" xfId="134" applyNumberFormat="1" applyFont="1" applyFill="1" applyBorder="1" applyAlignment="1">
      <alignment horizontal="center" vertical="center"/>
    </xf>
    <xf numFmtId="3" fontId="116" fillId="0" borderId="10" xfId="134" applyNumberFormat="1" applyFont="1" applyFill="1" applyBorder="1" applyAlignment="1">
      <alignment horizontal="center" vertical="center"/>
    </xf>
    <xf numFmtId="3" fontId="87" fillId="0" borderId="10" xfId="134" applyNumberFormat="1" applyFont="1" applyFill="1" applyBorder="1" applyAlignment="1">
      <alignment horizontal="center" vertical="center"/>
    </xf>
    <xf numFmtId="3" fontId="48" fillId="0" borderId="10" xfId="83" applyNumberFormat="1" applyFont="1" applyFill="1" applyBorder="1" applyAlignment="1">
      <alignment horizontal="center" vertical="center"/>
    </xf>
    <xf numFmtId="3" fontId="47" fillId="0" borderId="10" xfId="83" applyNumberFormat="1" applyFont="1" applyFill="1" applyBorder="1" applyAlignment="1">
      <alignment horizontal="center" vertical="center"/>
    </xf>
    <xf numFmtId="0" fontId="47" fillId="0" borderId="0" xfId="134" applyFont="1" applyFill="1" applyAlignment="1">
      <alignment horizontal="center"/>
    </xf>
    <xf numFmtId="3" fontId="47" fillId="0" borderId="0" xfId="134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0" borderId="0" xfId="83" applyNumberFormat="1" applyFont="1" applyFill="1" applyBorder="1" applyAlignment="1">
      <alignment horizontal="center" vertical="center"/>
    </xf>
    <xf numFmtId="177" fontId="48" fillId="0" borderId="0" xfId="134" applyNumberFormat="1" applyFont="1" applyFill="1" applyAlignment="1">
      <alignment horizontal="center"/>
    </xf>
    <xf numFmtId="0" fontId="40" fillId="0" borderId="0" xfId="0" applyFont="1" applyAlignment="1">
      <alignment horizontal="left"/>
    </xf>
    <xf numFmtId="0" fontId="39" fillId="0" borderId="0" xfId="0" applyNumberFormat="1" applyFont="1" applyAlignment="1">
      <alignment horizontal="left" wrapText="1"/>
    </xf>
    <xf numFmtId="0" fontId="48" fillId="0" borderId="0" xfId="0" applyNumberFormat="1" applyFont="1" applyAlignment="1">
      <alignment horizontal="center" wrapText="1"/>
    </xf>
    <xf numFmtId="0" fontId="48" fillId="0" borderId="0" xfId="0" applyNumberFormat="1" applyFont="1" applyAlignment="1">
      <alignment horizontal="right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/>
    </xf>
    <xf numFmtId="0" fontId="96" fillId="56" borderId="0" xfId="0" applyFont="1" applyFill="1" applyAlignment="1">
      <alignment horizontal="center" vertical="center" wrapText="1"/>
    </xf>
    <xf numFmtId="0" fontId="90" fillId="56" borderId="0" xfId="0" applyFont="1" applyFill="1" applyAlignment="1">
      <alignment vertical="center" wrapText="1"/>
    </xf>
    <xf numFmtId="3" fontId="96" fillId="56" borderId="0" xfId="0" applyNumberFormat="1" applyFont="1" applyFill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100" fillId="0" borderId="0" xfId="0" applyNumberFormat="1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6" fillId="56" borderId="0" xfId="0" applyFont="1" applyFill="1" applyAlignment="1">
      <alignment vertical="center" wrapText="1"/>
    </xf>
    <xf numFmtId="0" fontId="84" fillId="0" borderId="0" xfId="50841" applyNumberFormat="1" applyFont="1" applyFill="1" applyAlignment="1">
      <alignment horizontal="right" wrapText="1"/>
    </xf>
    <xf numFmtId="0" fontId="85" fillId="0" borderId="0" xfId="50841" applyNumberFormat="1" applyFont="1" applyFill="1" applyAlignment="1">
      <alignment horizontal="right" vertical="center" wrapText="1"/>
    </xf>
    <xf numFmtId="3" fontId="109" fillId="56" borderId="21" xfId="0" applyNumberFormat="1" applyFont="1" applyFill="1" applyBorder="1" applyAlignment="1">
      <alignment horizontal="right" vertical="center" wrapText="1"/>
    </xf>
    <xf numFmtId="3" fontId="109" fillId="56" borderId="22" xfId="0" applyNumberFormat="1" applyFont="1" applyFill="1" applyBorder="1" applyAlignment="1">
      <alignment horizontal="right" vertical="center" wrapText="1"/>
    </xf>
    <xf numFmtId="0" fontId="104" fillId="0" borderId="0" xfId="0" applyFont="1" applyAlignment="1">
      <alignment vertical="center" wrapText="1"/>
    </xf>
    <xf numFmtId="3" fontId="103" fillId="56" borderId="21" xfId="0" applyNumberFormat="1" applyFont="1" applyFill="1" applyBorder="1" applyAlignment="1">
      <alignment horizontal="right" vertical="center" wrapText="1"/>
    </xf>
    <xf numFmtId="3" fontId="103" fillId="56" borderId="22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3" fontId="105" fillId="56" borderId="0" xfId="0" applyNumberFormat="1" applyFont="1" applyFill="1" applyAlignment="1">
      <alignment horizontal="right" vertical="center" wrapText="1"/>
    </xf>
    <xf numFmtId="3" fontId="107" fillId="56" borderId="0" xfId="0" applyNumberFormat="1" applyFont="1" applyFill="1" applyAlignment="1">
      <alignment horizontal="right" vertical="center" wrapText="1"/>
    </xf>
    <xf numFmtId="0" fontId="88" fillId="0" borderId="0" xfId="0" applyFont="1" applyAlignment="1">
      <alignment horizontal="left"/>
    </xf>
    <xf numFmtId="0" fontId="113" fillId="0" borderId="0" xfId="0" applyNumberFormat="1" applyFont="1" applyAlignment="1">
      <alignment horizontal="left" wrapText="1"/>
    </xf>
    <xf numFmtId="3" fontId="103" fillId="0" borderId="0" xfId="0" applyNumberFormat="1" applyFont="1" applyAlignment="1">
      <alignment horizontal="right" vertical="center" wrapText="1"/>
    </xf>
    <xf numFmtId="3" fontId="103" fillId="0" borderId="23" xfId="0" applyNumberFormat="1" applyFont="1" applyBorder="1" applyAlignment="1">
      <alignment horizontal="right" vertical="center" wrapText="1"/>
    </xf>
    <xf numFmtId="3" fontId="109" fillId="0" borderId="0" xfId="0" applyNumberFormat="1" applyFont="1" applyAlignment="1">
      <alignment horizontal="right" vertical="center" wrapText="1"/>
    </xf>
    <xf numFmtId="3" fontId="109" fillId="0" borderId="23" xfId="0" applyNumberFormat="1" applyFont="1" applyBorder="1" applyAlignment="1">
      <alignment horizontal="right" vertical="center" wrapText="1"/>
    </xf>
    <xf numFmtId="0" fontId="108" fillId="0" borderId="0" xfId="0" applyFont="1" applyAlignment="1">
      <alignment vertical="center" wrapText="1"/>
    </xf>
    <xf numFmtId="3" fontId="103" fillId="0" borderId="24" xfId="0" applyNumberFormat="1" applyFont="1" applyBorder="1" applyAlignment="1">
      <alignment horizontal="right" vertical="center" wrapText="1"/>
    </xf>
    <xf numFmtId="3" fontId="109" fillId="0" borderId="24" xfId="0" applyNumberFormat="1" applyFont="1" applyBorder="1" applyAlignment="1">
      <alignment horizontal="right" vertical="center" wrapText="1"/>
    </xf>
  </cellXfs>
  <cellStyles count="50875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Sheet4" xfId="50874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4" xr:uid="{00000000-0005-0000-0000-0000F5110000}"/>
    <cellStyle name="Название 2 3" xfId="50855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7" xr:uid="{00000000-0005-0000-0000-000018120000}"/>
    <cellStyle name="Обычный 2 5 3" xfId="50856" xr:uid="{00000000-0005-0000-0000-000019120000}"/>
    <cellStyle name="Обычный 2 6" xfId="133" xr:uid="{00000000-0005-0000-0000-00001A120000}"/>
    <cellStyle name="Обычный 2 6 2" xfId="50858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5" xr:uid="{00000000-0005-0000-0000-000021120000}"/>
    <cellStyle name="Обычный 25" xfId="50867" xr:uid="{00000000-0005-0000-0000-000022120000}"/>
    <cellStyle name="Обычный 26" xfId="50870" xr:uid="{00000000-0005-0000-0000-000023120000}"/>
    <cellStyle name="Обычный 27" xfId="50873" xr:uid="{6BDE32CF-2C64-436E-9681-F12231EE9C8A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9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8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0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40" xr:uid="{00000000-0005-0000-0000-0000C12A0000}"/>
    <cellStyle name="Обычный_ББ в тенге" xfId="50872" xr:uid="{00000000-0005-0000-0000-0000C22A0000}"/>
    <cellStyle name="Обычный_Лист1" xfId="50851" xr:uid="{00000000-0005-0000-0000-0000C62A0000}"/>
    <cellStyle name="Обычный_Лист2" xfId="50871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1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6" xr:uid="{00000000-0005-0000-0000-0000F42A0000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2" xr:uid="{00000000-0005-0000-0000-0000136C0000}"/>
    <cellStyle name="Финансовый 296" xfId="50864" xr:uid="{00000000-0005-0000-0000-0000146C0000}"/>
    <cellStyle name="Финансовый 297" xfId="50869" xr:uid="{00000000-0005-0000-0000-0000156C0000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3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11_&#1053;&#1086;&#1103;&#1073;&#1088;&#1100;/&#1060;&#1054;__&#1053;&#1054;&#1071;&#1041;&#1056;&#1068;%20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ББ в тенге1"/>
      <sheetName val="поясн"/>
      <sheetName val="ОПиУ"/>
      <sheetName val="пояснит"/>
      <sheetName val="Пруд"/>
      <sheetName val="2"/>
      <sheetName val="3"/>
      <sheetName val="4"/>
      <sheetName val="5"/>
      <sheetName val="6"/>
      <sheetName val="1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 refreshError="1"/>
      <sheetData sheetId="1">
        <row r="99">
          <cell r="D99">
            <v>15701099918</v>
          </cell>
        </row>
        <row r="101">
          <cell r="C101">
            <v>25879475104</v>
          </cell>
          <cell r="D101">
            <v>15701099918</v>
          </cell>
        </row>
        <row r="106">
          <cell r="D106">
            <v>277880</v>
          </cell>
        </row>
        <row r="110">
          <cell r="D110">
            <v>10315026484</v>
          </cell>
        </row>
        <row r="113">
          <cell r="C113">
            <v>5523817054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35"/>
  <sheetViews>
    <sheetView topLeftCell="A4" zoomScaleNormal="100" workbookViewId="0">
      <pane xSplit="2" ySplit="1" topLeftCell="C5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C123" sqref="C123:D135"/>
    </sheetView>
  </sheetViews>
  <sheetFormatPr defaultColWidth="9.140625" defaultRowHeight="12.75"/>
  <cols>
    <col min="1" max="1" width="79.85546875" style="47" customWidth="1"/>
    <col min="2" max="2" width="7.7109375" style="194" customWidth="1"/>
    <col min="3" max="3" width="16.42578125" style="225" customWidth="1"/>
    <col min="4" max="4" width="19.28515625" style="225" customWidth="1"/>
    <col min="5" max="16384" width="9.140625" style="196"/>
  </cols>
  <sheetData>
    <row r="1" spans="1:4" ht="12.75" customHeight="1">
      <c r="C1" s="195" t="s">
        <v>168</v>
      </c>
      <c r="D1" s="195"/>
    </row>
    <row r="2" spans="1:4">
      <c r="C2" s="195"/>
      <c r="D2" s="195"/>
    </row>
    <row r="3" spans="1:4" ht="29.25" customHeight="1">
      <c r="C3" s="195"/>
      <c r="D3" s="195"/>
    </row>
    <row r="4" spans="1:4" ht="29.25" customHeight="1">
      <c r="A4" s="197" t="s">
        <v>5</v>
      </c>
      <c r="B4" s="197"/>
      <c r="C4" s="197"/>
      <c r="D4" s="197"/>
    </row>
    <row r="5" spans="1:4" ht="18" customHeight="1">
      <c r="A5" s="197" t="s">
        <v>3</v>
      </c>
      <c r="B5" s="197"/>
      <c r="C5" s="197"/>
      <c r="D5" s="197"/>
    </row>
    <row r="6" spans="1:4" ht="12" customHeight="1">
      <c r="A6" s="198" t="s">
        <v>6</v>
      </c>
      <c r="B6" s="198"/>
      <c r="C6" s="198"/>
      <c r="D6" s="198"/>
    </row>
    <row r="7" spans="1:4" ht="18" customHeight="1">
      <c r="A7" s="197" t="s">
        <v>377</v>
      </c>
      <c r="B7" s="197"/>
      <c r="C7" s="197"/>
      <c r="D7" s="197"/>
    </row>
    <row r="8" spans="1:4" ht="12.75" customHeight="1">
      <c r="C8" s="199" t="s">
        <v>82</v>
      </c>
      <c r="D8" s="199"/>
    </row>
    <row r="9" spans="1:4" ht="37.5" customHeight="1">
      <c r="A9" s="200" t="s">
        <v>7</v>
      </c>
      <c r="B9" s="201" t="s">
        <v>8</v>
      </c>
      <c r="C9" s="201" t="s">
        <v>169</v>
      </c>
      <c r="D9" s="201" t="s">
        <v>170</v>
      </c>
    </row>
    <row r="10" spans="1:4">
      <c r="A10" s="202">
        <v>1</v>
      </c>
      <c r="B10" s="203">
        <v>2</v>
      </c>
      <c r="C10" s="203">
        <v>3</v>
      </c>
      <c r="D10" s="203">
        <v>4</v>
      </c>
    </row>
    <row r="11" spans="1:4" ht="11.85" customHeight="1">
      <c r="A11" s="204" t="s">
        <v>9</v>
      </c>
      <c r="B11" s="201"/>
      <c r="C11" s="205"/>
      <c r="D11" s="205"/>
    </row>
    <row r="12" spans="1:4" ht="11.85" customHeight="1">
      <c r="A12" s="206" t="s">
        <v>10</v>
      </c>
      <c r="B12" s="207">
        <v>1</v>
      </c>
      <c r="C12" s="208">
        <v>1628419</v>
      </c>
      <c r="D12" s="208">
        <v>1750768</v>
      </c>
    </row>
    <row r="13" spans="1:4" ht="11.85" customHeight="1">
      <c r="A13" s="206" t="s">
        <v>45</v>
      </c>
      <c r="B13" s="209"/>
      <c r="C13" s="210"/>
      <c r="D13" s="209"/>
    </row>
    <row r="14" spans="1:4" ht="11.85" customHeight="1">
      <c r="A14" s="10" t="s">
        <v>11</v>
      </c>
      <c r="B14" s="209" t="s">
        <v>12</v>
      </c>
      <c r="C14" s="211">
        <v>0</v>
      </c>
      <c r="D14" s="212">
        <v>0</v>
      </c>
    </row>
    <row r="15" spans="1:4" ht="25.5" customHeight="1">
      <c r="A15" s="10" t="s">
        <v>13</v>
      </c>
      <c r="B15" s="209" t="s">
        <v>14</v>
      </c>
      <c r="C15" s="213">
        <v>1628419</v>
      </c>
      <c r="D15" s="213">
        <v>1329864</v>
      </c>
    </row>
    <row r="16" spans="1:4" ht="25.5" customHeight="1">
      <c r="A16" s="214" t="s">
        <v>369</v>
      </c>
      <c r="B16" s="215" t="s">
        <v>48</v>
      </c>
      <c r="C16" s="213"/>
      <c r="D16" s="213"/>
    </row>
    <row r="17" spans="1:4" ht="11.85" customHeight="1">
      <c r="A17" s="206" t="s">
        <v>15</v>
      </c>
      <c r="B17" s="207">
        <v>2</v>
      </c>
      <c r="C17" s="213"/>
      <c r="D17" s="213"/>
    </row>
    <row r="18" spans="1:4" ht="11.85" customHeight="1">
      <c r="A18" s="206" t="s">
        <v>20</v>
      </c>
      <c r="B18" s="207">
        <v>3</v>
      </c>
      <c r="C18" s="213">
        <v>5037</v>
      </c>
      <c r="D18" s="213">
        <v>106782</v>
      </c>
    </row>
    <row r="19" spans="1:4" ht="11.85" customHeight="1">
      <c r="A19" s="206" t="s">
        <v>45</v>
      </c>
      <c r="B19" s="209"/>
      <c r="C19" s="213"/>
      <c r="D19" s="213"/>
    </row>
    <row r="20" spans="1:4" ht="15.75" customHeight="1">
      <c r="A20" s="10" t="s">
        <v>171</v>
      </c>
      <c r="B20" s="209" t="s">
        <v>61</v>
      </c>
      <c r="C20" s="216">
        <v>38</v>
      </c>
      <c r="D20" s="216">
        <v>795</v>
      </c>
    </row>
    <row r="21" spans="1:4" ht="14.25" customHeight="1">
      <c r="A21" s="206" t="s">
        <v>19</v>
      </c>
      <c r="B21" s="207">
        <v>4</v>
      </c>
      <c r="C21" s="216">
        <v>55314</v>
      </c>
      <c r="D21" s="216">
        <v>110979</v>
      </c>
    </row>
    <row r="22" spans="1:4" ht="11.85" customHeight="1">
      <c r="A22" s="206" t="s">
        <v>45</v>
      </c>
      <c r="B22" s="209"/>
      <c r="C22" s="213"/>
      <c r="D22" s="213"/>
    </row>
    <row r="23" spans="1:4" ht="12" customHeight="1">
      <c r="A23" s="10" t="s">
        <v>171</v>
      </c>
      <c r="B23" s="209" t="s">
        <v>62</v>
      </c>
      <c r="C23" s="213">
        <v>0</v>
      </c>
      <c r="D23" s="213">
        <v>0</v>
      </c>
    </row>
    <row r="24" spans="1:4" ht="29.25" customHeight="1">
      <c r="A24" s="217" t="s">
        <v>1</v>
      </c>
      <c r="B24" s="207">
        <v>5</v>
      </c>
      <c r="C24" s="213">
        <v>73744666</v>
      </c>
      <c r="D24" s="213">
        <v>52211035</v>
      </c>
    </row>
    <row r="25" spans="1:4" ht="11.85" customHeight="1">
      <c r="A25" s="206" t="s">
        <v>45</v>
      </c>
      <c r="B25" s="209"/>
      <c r="C25" s="213"/>
      <c r="D25" s="213"/>
    </row>
    <row r="26" spans="1:4" ht="20.25" customHeight="1">
      <c r="A26" s="10" t="s">
        <v>171</v>
      </c>
      <c r="B26" s="209" t="s">
        <v>172</v>
      </c>
      <c r="C26" s="216">
        <v>2425214</v>
      </c>
      <c r="D26" s="216">
        <v>805268</v>
      </c>
    </row>
    <row r="27" spans="1:4" ht="15.75" customHeight="1">
      <c r="A27" s="206" t="s">
        <v>213</v>
      </c>
      <c r="B27" s="207">
        <v>6</v>
      </c>
      <c r="C27" s="216">
        <v>574</v>
      </c>
      <c r="D27" s="216">
        <v>574</v>
      </c>
    </row>
    <row r="28" spans="1:4" ht="15.75" customHeight="1">
      <c r="A28" s="206" t="s">
        <v>45</v>
      </c>
      <c r="B28" s="218"/>
      <c r="C28" s="213"/>
      <c r="D28" s="213"/>
    </row>
    <row r="29" spans="1:4" ht="15.75" customHeight="1">
      <c r="A29" s="10" t="s">
        <v>171</v>
      </c>
      <c r="B29" s="218" t="s">
        <v>173</v>
      </c>
      <c r="C29" s="213"/>
      <c r="D29" s="213"/>
    </row>
    <row r="30" spans="1:4" ht="24" customHeight="1">
      <c r="A30" s="217" t="s">
        <v>219</v>
      </c>
      <c r="B30" s="219">
        <v>7</v>
      </c>
      <c r="C30" s="213">
        <v>0</v>
      </c>
      <c r="D30" s="213">
        <v>0</v>
      </c>
    </row>
    <row r="31" spans="1:4" ht="15.75" customHeight="1">
      <c r="A31" s="206" t="s">
        <v>45</v>
      </c>
      <c r="B31" s="218"/>
      <c r="C31" s="213"/>
      <c r="D31" s="213"/>
    </row>
    <row r="32" spans="1:4" ht="15.75" customHeight="1">
      <c r="A32" s="10" t="s">
        <v>171</v>
      </c>
      <c r="B32" s="218" t="s">
        <v>174</v>
      </c>
      <c r="C32" s="216">
        <v>0</v>
      </c>
      <c r="D32" s="216">
        <v>0</v>
      </c>
    </row>
    <row r="33" spans="1:4" ht="15.75" customHeight="1">
      <c r="A33" s="206" t="s">
        <v>21</v>
      </c>
      <c r="B33" s="219">
        <v>8</v>
      </c>
      <c r="C33" s="216"/>
      <c r="D33" s="216"/>
    </row>
    <row r="34" spans="1:4" ht="15.75" customHeight="1">
      <c r="A34" s="206" t="s">
        <v>22</v>
      </c>
      <c r="B34" s="219">
        <v>9</v>
      </c>
      <c r="C34" s="213">
        <v>40579429</v>
      </c>
      <c r="D34" s="213">
        <v>17579431</v>
      </c>
    </row>
    <row r="35" spans="1:4" ht="15.75" customHeight="1">
      <c r="A35" s="206" t="s">
        <v>23</v>
      </c>
      <c r="B35" s="219">
        <v>10</v>
      </c>
      <c r="C35" s="213">
        <v>410</v>
      </c>
      <c r="D35" s="213">
        <v>234</v>
      </c>
    </row>
    <row r="36" spans="1:4" ht="15.75" customHeight="1">
      <c r="A36" s="206" t="s">
        <v>24</v>
      </c>
      <c r="B36" s="219">
        <v>11</v>
      </c>
      <c r="C36" s="213">
        <v>0</v>
      </c>
      <c r="D36" s="213"/>
    </row>
    <row r="37" spans="1:4" ht="15.75" customHeight="1">
      <c r="A37" s="206" t="s">
        <v>26</v>
      </c>
      <c r="B37" s="219">
        <v>12</v>
      </c>
      <c r="C37" s="213">
        <v>526757</v>
      </c>
      <c r="D37" s="213">
        <v>677797</v>
      </c>
    </row>
    <row r="38" spans="1:4" ht="15.75" customHeight="1">
      <c r="A38" s="206" t="s">
        <v>25</v>
      </c>
      <c r="B38" s="219">
        <v>13</v>
      </c>
      <c r="C38" s="216">
        <v>13781</v>
      </c>
      <c r="D38" s="216">
        <v>12511</v>
      </c>
    </row>
    <row r="39" spans="1:4" ht="15.75" customHeight="1">
      <c r="A39" s="206" t="s">
        <v>284</v>
      </c>
      <c r="B39" s="219">
        <v>14</v>
      </c>
      <c r="C39" s="216">
        <v>358148</v>
      </c>
      <c r="D39" s="216">
        <v>637763</v>
      </c>
    </row>
    <row r="40" spans="1:4" ht="15.75" customHeight="1">
      <c r="A40" s="206" t="s">
        <v>16</v>
      </c>
      <c r="B40" s="219">
        <v>15</v>
      </c>
      <c r="C40" s="213">
        <v>149407</v>
      </c>
      <c r="D40" s="213">
        <v>48071</v>
      </c>
    </row>
    <row r="41" spans="1:4" ht="15.75" customHeight="1">
      <c r="A41" s="206" t="s">
        <v>175</v>
      </c>
      <c r="B41" s="219">
        <v>16</v>
      </c>
      <c r="C41" s="220">
        <v>878709</v>
      </c>
      <c r="D41" s="220">
        <v>658534</v>
      </c>
    </row>
    <row r="42" spans="1:4" ht="15.75" customHeight="1">
      <c r="A42" s="206" t="s">
        <v>45</v>
      </c>
      <c r="B42" s="218"/>
      <c r="C42" s="212"/>
      <c r="D42" s="212"/>
    </row>
    <row r="43" spans="1:4" ht="15.75" customHeight="1">
      <c r="A43" s="10" t="s">
        <v>176</v>
      </c>
      <c r="B43" s="218" t="s">
        <v>294</v>
      </c>
      <c r="C43" s="213">
        <v>0</v>
      </c>
      <c r="D43" s="213">
        <v>0</v>
      </c>
    </row>
    <row r="44" spans="1:4" ht="15.75" customHeight="1">
      <c r="A44" s="10" t="s">
        <v>88</v>
      </c>
      <c r="B44" s="221" t="s">
        <v>285</v>
      </c>
      <c r="C44" s="213">
        <v>0</v>
      </c>
      <c r="D44" s="213">
        <v>0</v>
      </c>
    </row>
    <row r="45" spans="1:4" ht="15.75" customHeight="1">
      <c r="A45" s="10" t="s">
        <v>90</v>
      </c>
      <c r="B45" s="221" t="s">
        <v>286</v>
      </c>
      <c r="C45" s="216">
        <v>0</v>
      </c>
      <c r="D45" s="216">
        <v>0</v>
      </c>
    </row>
    <row r="46" spans="1:4" ht="15.75" customHeight="1">
      <c r="A46" s="10" t="s">
        <v>92</v>
      </c>
      <c r="B46" s="218" t="s">
        <v>295</v>
      </c>
      <c r="C46" s="213">
        <v>0</v>
      </c>
      <c r="D46" s="213">
        <v>0</v>
      </c>
    </row>
    <row r="47" spans="1:4" ht="15.75" customHeight="1">
      <c r="A47" s="10" t="s">
        <v>93</v>
      </c>
      <c r="B47" s="218" t="s">
        <v>296</v>
      </c>
      <c r="C47" s="213">
        <v>120374</v>
      </c>
      <c r="D47" s="213">
        <v>110991</v>
      </c>
    </row>
    <row r="48" spans="1:4" ht="15.75" customHeight="1">
      <c r="A48" s="10" t="s">
        <v>97</v>
      </c>
      <c r="B48" s="218" t="s">
        <v>297</v>
      </c>
      <c r="C48" s="216">
        <v>705570</v>
      </c>
      <c r="D48" s="216">
        <v>523855</v>
      </c>
    </row>
    <row r="49" spans="1:4" ht="15.75" customHeight="1">
      <c r="A49" s="10" t="s">
        <v>95</v>
      </c>
      <c r="B49" s="218" t="s">
        <v>298</v>
      </c>
      <c r="C49" s="213">
        <v>44152</v>
      </c>
      <c r="D49" s="213">
        <v>15110</v>
      </c>
    </row>
    <row r="50" spans="1:4" ht="15.75" customHeight="1">
      <c r="A50" s="10" t="s">
        <v>99</v>
      </c>
      <c r="B50" s="218" t="s">
        <v>299</v>
      </c>
      <c r="C50" s="213">
        <v>8613</v>
      </c>
      <c r="D50" s="213">
        <v>8578</v>
      </c>
    </row>
    <row r="51" spans="1:4" ht="15.75" customHeight="1">
      <c r="A51" s="10" t="s">
        <v>18</v>
      </c>
      <c r="B51" s="218" t="s">
        <v>300</v>
      </c>
      <c r="C51" s="216">
        <v>0</v>
      </c>
      <c r="D51" s="216">
        <v>0</v>
      </c>
    </row>
    <row r="52" spans="1:4" ht="15.75" customHeight="1">
      <c r="A52" s="10" t="s">
        <v>59</v>
      </c>
      <c r="B52" s="218" t="s">
        <v>301</v>
      </c>
      <c r="C52" s="213">
        <v>0</v>
      </c>
      <c r="D52" s="213">
        <v>0</v>
      </c>
    </row>
    <row r="53" spans="1:4" ht="15.75" customHeight="1">
      <c r="A53" s="10" t="s">
        <v>177</v>
      </c>
      <c r="B53" s="218" t="s">
        <v>302</v>
      </c>
      <c r="C53" s="213">
        <v>0</v>
      </c>
      <c r="D53" s="213">
        <v>0</v>
      </c>
    </row>
    <row r="54" spans="1:4" ht="15.75" customHeight="1">
      <c r="A54" s="206" t="s">
        <v>178</v>
      </c>
      <c r="B54" s="219">
        <v>17</v>
      </c>
      <c r="C54" s="216">
        <v>0</v>
      </c>
      <c r="D54" s="216">
        <v>0</v>
      </c>
    </row>
    <row r="55" spans="1:4" ht="15.75" customHeight="1">
      <c r="A55" s="206" t="s">
        <v>45</v>
      </c>
      <c r="B55" s="218"/>
      <c r="C55" s="213"/>
      <c r="D55" s="213"/>
    </row>
    <row r="56" spans="1:4" ht="15.75" customHeight="1">
      <c r="A56" s="10" t="s">
        <v>179</v>
      </c>
      <c r="B56" s="218" t="s">
        <v>303</v>
      </c>
      <c r="C56" s="213">
        <v>0</v>
      </c>
      <c r="D56" s="213"/>
    </row>
    <row r="57" spans="1:4" ht="15.75" customHeight="1">
      <c r="A57" s="10" t="s">
        <v>180</v>
      </c>
      <c r="B57" s="218" t="s">
        <v>304</v>
      </c>
      <c r="C57" s="216">
        <v>0</v>
      </c>
      <c r="D57" s="216"/>
    </row>
    <row r="58" spans="1:4" ht="15.75" customHeight="1">
      <c r="A58" s="10" t="s">
        <v>181</v>
      </c>
      <c r="B58" s="218" t="s">
        <v>305</v>
      </c>
      <c r="C58" s="213">
        <v>0</v>
      </c>
      <c r="D58" s="213">
        <v>0</v>
      </c>
    </row>
    <row r="59" spans="1:4" ht="15.75" customHeight="1">
      <c r="A59" s="10" t="s">
        <v>182</v>
      </c>
      <c r="B59" s="218" t="s">
        <v>306</v>
      </c>
      <c r="C59" s="213">
        <v>0</v>
      </c>
      <c r="D59" s="213">
        <v>0</v>
      </c>
    </row>
    <row r="60" spans="1:4" ht="15.75" customHeight="1">
      <c r="A60" s="10" t="s">
        <v>287</v>
      </c>
      <c r="B60" s="219">
        <v>18</v>
      </c>
      <c r="C60" s="216">
        <v>1087</v>
      </c>
      <c r="D60" s="216">
        <v>1090</v>
      </c>
    </row>
    <row r="61" spans="1:4" ht="15.75" customHeight="1">
      <c r="A61" s="10" t="s">
        <v>288</v>
      </c>
      <c r="B61" s="219">
        <v>19</v>
      </c>
      <c r="C61" s="216">
        <v>0</v>
      </c>
      <c r="D61" s="213">
        <v>0</v>
      </c>
    </row>
    <row r="62" spans="1:4" ht="15.75" customHeight="1">
      <c r="A62" s="206" t="s">
        <v>183</v>
      </c>
      <c r="B62" s="219">
        <v>20</v>
      </c>
      <c r="C62" s="213">
        <v>1680460</v>
      </c>
      <c r="D62" s="213">
        <v>195115</v>
      </c>
    </row>
    <row r="63" spans="1:4" ht="15.75" customHeight="1">
      <c r="A63" s="206" t="s">
        <v>27</v>
      </c>
      <c r="B63" s="219">
        <v>21</v>
      </c>
      <c r="C63" s="216">
        <v>27071</v>
      </c>
      <c r="D63" s="216">
        <v>5501</v>
      </c>
    </row>
    <row r="64" spans="1:4" ht="15.75" customHeight="1">
      <c r="A64" s="222" t="s">
        <v>205</v>
      </c>
      <c r="B64" s="223">
        <v>22</v>
      </c>
      <c r="C64" s="220">
        <v>119649269</v>
      </c>
      <c r="D64" s="220">
        <v>73996185</v>
      </c>
    </row>
    <row r="65" spans="1:4" ht="14.25" customHeight="1">
      <c r="A65" s="206" t="s">
        <v>28</v>
      </c>
      <c r="B65" s="218"/>
      <c r="C65" s="212"/>
      <c r="D65" s="212"/>
    </row>
    <row r="66" spans="1:4" ht="14.25" customHeight="1">
      <c r="A66" s="206" t="s">
        <v>30</v>
      </c>
      <c r="B66" s="219">
        <v>23</v>
      </c>
      <c r="C66" s="216">
        <v>30496676</v>
      </c>
      <c r="D66" s="216">
        <v>25427049</v>
      </c>
    </row>
    <row r="67" spans="1:4" ht="14.25" customHeight="1">
      <c r="A67" s="206" t="s">
        <v>29</v>
      </c>
      <c r="B67" s="219">
        <v>24</v>
      </c>
      <c r="C67" s="213">
        <v>0</v>
      </c>
      <c r="D67" s="213">
        <v>4385787</v>
      </c>
    </row>
    <row r="68" spans="1:4" ht="14.25" customHeight="1">
      <c r="A68" s="206" t="s">
        <v>31</v>
      </c>
      <c r="B68" s="219">
        <v>25</v>
      </c>
      <c r="C68" s="213">
        <v>0</v>
      </c>
      <c r="D68" s="213">
        <v>0</v>
      </c>
    </row>
    <row r="69" spans="1:4" ht="14.25" customHeight="1">
      <c r="A69" s="206" t="s">
        <v>34</v>
      </c>
      <c r="B69" s="219">
        <v>26</v>
      </c>
      <c r="C69" s="216">
        <v>0</v>
      </c>
      <c r="D69" s="216">
        <v>0</v>
      </c>
    </row>
    <row r="70" spans="1:4" ht="14.25" customHeight="1">
      <c r="A70" s="206" t="s">
        <v>33</v>
      </c>
      <c r="B70" s="219">
        <v>27</v>
      </c>
      <c r="C70" s="213">
        <v>202452</v>
      </c>
      <c r="D70" s="213">
        <v>221105</v>
      </c>
    </row>
    <row r="71" spans="1:4" ht="14.25" customHeight="1">
      <c r="A71" s="206" t="s">
        <v>184</v>
      </c>
      <c r="B71" s="219">
        <v>28</v>
      </c>
      <c r="C71" s="213">
        <v>0</v>
      </c>
      <c r="D71" s="213">
        <v>0</v>
      </c>
    </row>
    <row r="72" spans="1:4" ht="14.25" customHeight="1">
      <c r="A72" s="206" t="s">
        <v>32</v>
      </c>
      <c r="B72" s="219">
        <v>29</v>
      </c>
      <c r="C72" s="216">
        <v>15476</v>
      </c>
      <c r="D72" s="216">
        <v>53356</v>
      </c>
    </row>
    <row r="73" spans="1:4" ht="14.25" customHeight="1">
      <c r="A73" s="206" t="s">
        <v>185</v>
      </c>
      <c r="B73" s="219">
        <v>30</v>
      </c>
      <c r="C73" s="213">
        <v>118354</v>
      </c>
      <c r="D73" s="213">
        <v>63495</v>
      </c>
    </row>
    <row r="74" spans="1:4" ht="14.25" customHeight="1">
      <c r="A74" s="206" t="s">
        <v>45</v>
      </c>
      <c r="B74" s="218"/>
      <c r="C74" s="213"/>
      <c r="D74" s="213"/>
    </row>
    <row r="75" spans="1:4" ht="14.25" customHeight="1">
      <c r="A75" s="10" t="s">
        <v>186</v>
      </c>
      <c r="B75" s="218" t="s">
        <v>307</v>
      </c>
      <c r="C75" s="216">
        <v>0</v>
      </c>
      <c r="D75" s="216"/>
    </row>
    <row r="76" spans="1:4" ht="14.25" customHeight="1">
      <c r="A76" s="10" t="s">
        <v>187</v>
      </c>
      <c r="B76" s="218" t="s">
        <v>308</v>
      </c>
      <c r="C76" s="216">
        <v>0</v>
      </c>
      <c r="D76" s="213"/>
    </row>
    <row r="77" spans="1:4" ht="14.25" customHeight="1">
      <c r="A77" s="10" t="s">
        <v>188</v>
      </c>
      <c r="B77" s="218" t="s">
        <v>309</v>
      </c>
      <c r="C77" s="216">
        <v>0</v>
      </c>
      <c r="D77" s="213"/>
    </row>
    <row r="78" spans="1:4" ht="14.25" customHeight="1">
      <c r="A78" s="10" t="s">
        <v>189</v>
      </c>
      <c r="B78" s="218" t="s">
        <v>310</v>
      </c>
      <c r="C78" s="216">
        <v>0</v>
      </c>
      <c r="D78" s="216"/>
    </row>
    <row r="79" spans="1:4" ht="14.25" customHeight="1">
      <c r="A79" s="10" t="s">
        <v>190</v>
      </c>
      <c r="B79" s="218" t="s">
        <v>311</v>
      </c>
      <c r="C79" s="216">
        <v>0</v>
      </c>
      <c r="D79" s="213"/>
    </row>
    <row r="80" spans="1:4" ht="14.25" customHeight="1">
      <c r="A80" s="10" t="s">
        <v>191</v>
      </c>
      <c r="B80" s="218" t="s">
        <v>312</v>
      </c>
      <c r="C80" s="216">
        <v>0</v>
      </c>
      <c r="D80" s="213"/>
    </row>
    <row r="81" spans="1:4" ht="14.25" customHeight="1">
      <c r="A81" s="10" t="s">
        <v>192</v>
      </c>
      <c r="B81" s="218" t="s">
        <v>313</v>
      </c>
      <c r="C81" s="216">
        <v>69690</v>
      </c>
      <c r="D81" s="216">
        <v>50755</v>
      </c>
    </row>
    <row r="82" spans="1:4" ht="14.25" customHeight="1">
      <c r="A82" s="10" t="s">
        <v>193</v>
      </c>
      <c r="B82" s="218" t="s">
        <v>314</v>
      </c>
      <c r="C82" s="213">
        <v>41077</v>
      </c>
      <c r="D82" s="213">
        <v>3164</v>
      </c>
    </row>
    <row r="83" spans="1:4" ht="14.25" customHeight="1">
      <c r="A83" s="10" t="s">
        <v>194</v>
      </c>
      <c r="B83" s="218" t="s">
        <v>315</v>
      </c>
      <c r="C83" s="213">
        <v>82</v>
      </c>
      <c r="D83" s="213">
        <v>0</v>
      </c>
    </row>
    <row r="84" spans="1:4" ht="14.25" customHeight="1">
      <c r="A84" s="10" t="s">
        <v>195</v>
      </c>
      <c r="B84" s="224" t="s">
        <v>316</v>
      </c>
      <c r="C84" s="216">
        <v>6625</v>
      </c>
      <c r="D84" s="216">
        <v>5598</v>
      </c>
    </row>
    <row r="85" spans="1:4" ht="14.25" customHeight="1">
      <c r="A85" s="10" t="s">
        <v>326</v>
      </c>
      <c r="B85" s="218" t="s">
        <v>317</v>
      </c>
      <c r="C85" s="213">
        <v>880</v>
      </c>
      <c r="D85" s="213">
        <v>3978</v>
      </c>
    </row>
    <row r="86" spans="1:4" ht="14.25" customHeight="1">
      <c r="A86" s="206" t="s">
        <v>178</v>
      </c>
      <c r="B86" s="218">
        <v>31</v>
      </c>
      <c r="C86" s="213">
        <v>0</v>
      </c>
      <c r="D86" s="213"/>
    </row>
    <row r="87" spans="1:4" ht="14.25" customHeight="1">
      <c r="A87" s="206" t="s">
        <v>45</v>
      </c>
      <c r="B87" s="219"/>
      <c r="C87" s="216"/>
      <c r="D87" s="216"/>
    </row>
    <row r="88" spans="1:4" ht="14.25" customHeight="1">
      <c r="A88" s="10" t="s">
        <v>196</v>
      </c>
      <c r="B88" s="218" t="s">
        <v>318</v>
      </c>
      <c r="C88" s="213">
        <v>0</v>
      </c>
      <c r="D88" s="213"/>
    </row>
    <row r="89" spans="1:4" ht="14.25" customHeight="1">
      <c r="A89" s="10" t="s">
        <v>197</v>
      </c>
      <c r="B89" s="218" t="s">
        <v>319</v>
      </c>
      <c r="C89" s="213">
        <v>0</v>
      </c>
      <c r="D89" s="213"/>
    </row>
    <row r="90" spans="1:4" ht="14.25" customHeight="1">
      <c r="A90" s="10" t="s">
        <v>198</v>
      </c>
      <c r="B90" s="218" t="s">
        <v>319</v>
      </c>
      <c r="C90" s="213">
        <v>0</v>
      </c>
      <c r="D90" s="216"/>
    </row>
    <row r="91" spans="1:4" ht="14.25" customHeight="1">
      <c r="A91" s="10" t="s">
        <v>199</v>
      </c>
      <c r="B91" s="225" t="s">
        <v>320</v>
      </c>
      <c r="C91" s="213">
        <v>0</v>
      </c>
      <c r="D91" s="213"/>
    </row>
    <row r="92" spans="1:4" ht="14.25" customHeight="1">
      <c r="A92" s="10" t="s">
        <v>289</v>
      </c>
      <c r="B92" s="218">
        <v>32</v>
      </c>
      <c r="C92" s="213">
        <v>14976</v>
      </c>
      <c r="D92" s="213">
        <v>13302</v>
      </c>
    </row>
    <row r="93" spans="1:4" ht="14.25" customHeight="1">
      <c r="A93" s="206" t="s">
        <v>35</v>
      </c>
      <c r="B93" s="219">
        <v>33</v>
      </c>
      <c r="C93" s="216">
        <v>0</v>
      </c>
      <c r="D93" s="216"/>
    </row>
    <row r="94" spans="1:4" ht="14.25" customHeight="1">
      <c r="A94" s="206" t="s">
        <v>200</v>
      </c>
      <c r="B94" s="219">
        <v>34</v>
      </c>
      <c r="C94" s="213">
        <v>21813</v>
      </c>
      <c r="D94" s="213">
        <v>1278</v>
      </c>
    </row>
    <row r="95" spans="1:4" ht="14.25" customHeight="1">
      <c r="A95" s="206" t="s">
        <v>201</v>
      </c>
      <c r="B95" s="219">
        <v>35</v>
      </c>
      <c r="C95" s="213">
        <v>0</v>
      </c>
      <c r="D95" s="213">
        <v>21</v>
      </c>
    </row>
    <row r="96" spans="1:4" ht="14.25" customHeight="1">
      <c r="A96" s="206" t="s">
        <v>290</v>
      </c>
      <c r="B96" s="219">
        <v>36</v>
      </c>
      <c r="C96" s="216">
        <v>544514</v>
      </c>
      <c r="D96" s="216">
        <v>924791</v>
      </c>
    </row>
    <row r="97" spans="1:4" ht="14.25" customHeight="1">
      <c r="A97" s="206" t="s">
        <v>36</v>
      </c>
      <c r="B97" s="219">
        <v>37</v>
      </c>
      <c r="C97" s="213">
        <v>487005</v>
      </c>
      <c r="D97" s="213">
        <v>10322</v>
      </c>
    </row>
    <row r="98" spans="1:4" ht="14.25" customHeight="1">
      <c r="A98" s="222" t="s">
        <v>206</v>
      </c>
      <c r="B98" s="219">
        <v>38</v>
      </c>
      <c r="C98" s="220">
        <v>31901266</v>
      </c>
      <c r="D98" s="220">
        <v>31100506</v>
      </c>
    </row>
    <row r="99" spans="1:4" ht="14.25" customHeight="1">
      <c r="A99" s="206" t="s">
        <v>37</v>
      </c>
      <c r="B99" s="223"/>
      <c r="C99" s="213"/>
      <c r="D99" s="213"/>
    </row>
    <row r="100" spans="1:4" ht="14.25" customHeight="1">
      <c r="A100" s="206" t="s">
        <v>38</v>
      </c>
      <c r="B100" s="218">
        <v>39</v>
      </c>
      <c r="C100" s="213">
        <v>61422794</v>
      </c>
      <c r="D100" s="213">
        <v>25879475</v>
      </c>
    </row>
    <row r="101" spans="1:4" ht="14.25" customHeight="1">
      <c r="A101" s="206" t="s">
        <v>45</v>
      </c>
      <c r="B101" s="219"/>
      <c r="C101" s="213"/>
      <c r="D101" s="213"/>
    </row>
    <row r="102" spans="1:4" ht="14.25" customHeight="1">
      <c r="A102" s="10" t="s">
        <v>2</v>
      </c>
      <c r="B102" s="218" t="s">
        <v>321</v>
      </c>
      <c r="C102" s="216">
        <v>61422794</v>
      </c>
      <c r="D102" s="216">
        <v>25879475</v>
      </c>
    </row>
    <row r="103" spans="1:4" ht="14.25" customHeight="1">
      <c r="A103" s="10" t="s">
        <v>39</v>
      </c>
      <c r="B103" s="218" t="s">
        <v>322</v>
      </c>
      <c r="C103" s="213">
        <v>0</v>
      </c>
      <c r="D103" s="213"/>
    </row>
    <row r="104" spans="1:4" ht="14.25" customHeight="1">
      <c r="A104" s="206" t="s">
        <v>40</v>
      </c>
      <c r="B104" s="218">
        <v>40</v>
      </c>
      <c r="C104" s="213">
        <v>0</v>
      </c>
      <c r="D104" s="213"/>
    </row>
    <row r="105" spans="1:4" ht="14.25" customHeight="1">
      <c r="A105" s="206" t="s">
        <v>41</v>
      </c>
      <c r="B105" s="219">
        <v>41</v>
      </c>
      <c r="C105" s="216">
        <v>0</v>
      </c>
      <c r="D105" s="216"/>
    </row>
    <row r="106" spans="1:4" ht="14.25" customHeight="1">
      <c r="A106" s="206" t="s">
        <v>42</v>
      </c>
      <c r="B106" s="219">
        <v>42</v>
      </c>
      <c r="C106" s="213">
        <v>0</v>
      </c>
      <c r="D106" s="213"/>
    </row>
    <row r="107" spans="1:4" ht="14.25" customHeight="1">
      <c r="A107" s="206" t="s">
        <v>291</v>
      </c>
      <c r="B107" s="219">
        <v>43</v>
      </c>
      <c r="C107" s="213">
        <v>278</v>
      </c>
      <c r="D107" s="213">
        <v>278</v>
      </c>
    </row>
    <row r="108" spans="1:4" ht="30.75" customHeight="1">
      <c r="A108" s="206" t="s">
        <v>292</v>
      </c>
      <c r="B108" s="218">
        <v>44</v>
      </c>
      <c r="C108" s="216">
        <v>0</v>
      </c>
      <c r="D108" s="216"/>
    </row>
    <row r="109" spans="1:4" ht="23.25" customHeight="1">
      <c r="A109" s="206" t="s">
        <v>293</v>
      </c>
      <c r="B109" s="218">
        <v>45</v>
      </c>
      <c r="C109" s="213">
        <v>0</v>
      </c>
      <c r="D109" s="213"/>
    </row>
    <row r="110" spans="1:4" ht="27" customHeight="1">
      <c r="A110" s="206" t="s">
        <v>43</v>
      </c>
      <c r="B110" s="218">
        <v>46</v>
      </c>
      <c r="C110" s="213">
        <v>0</v>
      </c>
      <c r="D110" s="213"/>
    </row>
    <row r="111" spans="1:4" ht="21" customHeight="1">
      <c r="A111" s="206" t="s">
        <v>44</v>
      </c>
      <c r="B111" s="218">
        <v>47</v>
      </c>
      <c r="C111" s="216">
        <v>26324931</v>
      </c>
      <c r="D111" s="216">
        <v>17015926</v>
      </c>
    </row>
    <row r="112" spans="1:4" ht="14.25" customHeight="1">
      <c r="A112" s="206" t="s">
        <v>45</v>
      </c>
      <c r="B112" s="219"/>
      <c r="C112" s="213"/>
      <c r="D112" s="213"/>
    </row>
    <row r="113" spans="1:4" ht="14.25" customHeight="1">
      <c r="A113" s="10" t="s">
        <v>46</v>
      </c>
      <c r="B113" s="219" t="s">
        <v>323</v>
      </c>
      <c r="C113" s="213">
        <v>17015926</v>
      </c>
      <c r="D113" s="213">
        <v>10315027</v>
      </c>
    </row>
    <row r="114" spans="1:4" ht="14.25" customHeight="1">
      <c r="A114" s="10" t="s">
        <v>47</v>
      </c>
      <c r="B114" s="218" t="s">
        <v>324</v>
      </c>
      <c r="C114" s="216">
        <v>9309005</v>
      </c>
      <c r="D114" s="216">
        <v>6700899</v>
      </c>
    </row>
    <row r="115" spans="1:4" ht="14.25" customHeight="1">
      <c r="A115" s="222" t="s">
        <v>210</v>
      </c>
      <c r="B115" s="218">
        <v>48</v>
      </c>
      <c r="C115" s="220">
        <v>87748003</v>
      </c>
      <c r="D115" s="220">
        <v>42895679</v>
      </c>
    </row>
    <row r="116" spans="1:4" ht="14.25" customHeight="1">
      <c r="A116" s="204" t="s">
        <v>202</v>
      </c>
      <c r="B116" s="218">
        <v>49</v>
      </c>
      <c r="C116" s="226">
        <v>119649269</v>
      </c>
      <c r="D116" s="226">
        <v>73996185</v>
      </c>
    </row>
    <row r="117" spans="1:4">
      <c r="A117" s="227"/>
      <c r="B117" s="227"/>
      <c r="C117" s="228"/>
      <c r="D117" s="229"/>
    </row>
    <row r="118" spans="1:4">
      <c r="A118" s="230"/>
      <c r="B118" s="47"/>
      <c r="C118" s="231" t="e">
        <v>#REF!</v>
      </c>
      <c r="D118" s="231" t="e">
        <v>#REF!</v>
      </c>
    </row>
    <row r="119" spans="1:4">
      <c r="B119" s="47"/>
      <c r="C119" s="231">
        <v>110340264</v>
      </c>
      <c r="D119" s="232"/>
    </row>
    <row r="120" spans="1:4" s="234" customFormat="1" ht="14.25" customHeight="1">
      <c r="A120" s="233" t="s">
        <v>378</v>
      </c>
      <c r="B120" s="233"/>
      <c r="C120" s="233"/>
      <c r="D120" s="233"/>
    </row>
    <row r="121" spans="1:4" s="234" customFormat="1" ht="23.25" customHeight="1">
      <c r="A121" s="233" t="s">
        <v>379</v>
      </c>
      <c r="B121" s="233"/>
      <c r="C121" s="233"/>
      <c r="D121" s="233"/>
    </row>
    <row r="122" spans="1:4" s="234" customFormat="1" ht="30.75" customHeight="1">
      <c r="A122" s="233" t="s">
        <v>380</v>
      </c>
      <c r="B122" s="233"/>
      <c r="C122" s="233"/>
      <c r="D122" s="233"/>
    </row>
    <row r="123" spans="1:4" ht="20.25" customHeight="1">
      <c r="A123" s="235" t="s">
        <v>209</v>
      </c>
      <c r="B123" s="235"/>
      <c r="C123" s="235"/>
      <c r="D123" s="235"/>
    </row>
    <row r="124" spans="1:4" ht="20.25" customHeight="1">
      <c r="A124" s="47" t="s">
        <v>4</v>
      </c>
    </row>
    <row r="125" spans="1:4">
      <c r="C125" s="236"/>
      <c r="D125" s="236"/>
    </row>
    <row r="127" spans="1:4">
      <c r="C127" s="236"/>
    </row>
    <row r="130" spans="3:4">
      <c r="C130" s="237"/>
      <c r="D130" s="236"/>
    </row>
    <row r="131" spans="3:4">
      <c r="C131" s="237"/>
      <c r="D131" s="237"/>
    </row>
    <row r="132" spans="3:4">
      <c r="C132" s="238"/>
      <c r="D132" s="238"/>
    </row>
    <row r="133" spans="3:4">
      <c r="C133" s="237"/>
    </row>
    <row r="135" spans="3:4">
      <c r="C135" s="239"/>
    </row>
  </sheetData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56" customWidth="1"/>
    <col min="2" max="2" width="7.7109375" style="7" customWidth="1"/>
    <col min="3" max="3" width="16.42578125" style="70" customWidth="1"/>
    <col min="4" max="4" width="19.28515625" style="50" customWidth="1"/>
    <col min="5" max="5" width="16.42578125" style="70" customWidth="1"/>
    <col min="6" max="6" width="19.28515625" style="50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68" t="s">
        <v>168</v>
      </c>
      <c r="D1" s="268"/>
      <c r="E1" s="268" t="s">
        <v>168</v>
      </c>
      <c r="F1" s="268"/>
    </row>
    <row r="2" spans="1:8">
      <c r="C2" s="268"/>
      <c r="D2" s="268"/>
      <c r="E2" s="268"/>
      <c r="F2" s="268"/>
    </row>
    <row r="3" spans="1:8" ht="29.25" customHeight="1">
      <c r="C3" s="268"/>
      <c r="D3" s="268"/>
      <c r="E3" s="268"/>
      <c r="F3" s="268"/>
    </row>
    <row r="4" spans="1:8" ht="29.25" customHeight="1">
      <c r="A4" s="270" t="s">
        <v>5</v>
      </c>
      <c r="B4" s="270"/>
      <c r="C4" s="270"/>
      <c r="D4" s="270"/>
      <c r="E4" s="8"/>
      <c r="F4" s="8"/>
    </row>
    <row r="5" spans="1:8" ht="18" customHeight="1">
      <c r="A5" s="270" t="s">
        <v>3</v>
      </c>
      <c r="B5" s="270"/>
      <c r="C5" s="270"/>
      <c r="D5" s="270"/>
      <c r="E5" s="8"/>
      <c r="F5" s="8"/>
    </row>
    <row r="6" spans="1:8" ht="12" customHeight="1">
      <c r="A6" s="271" t="s">
        <v>6</v>
      </c>
      <c r="B6" s="271"/>
      <c r="C6" s="271"/>
      <c r="D6" s="271"/>
      <c r="E6" s="8"/>
      <c r="F6" s="8"/>
    </row>
    <row r="7" spans="1:8" ht="18" customHeight="1">
      <c r="A7" s="270" t="s">
        <v>331</v>
      </c>
      <c r="B7" s="270"/>
      <c r="C7" s="270"/>
      <c r="D7" s="270"/>
      <c r="E7" s="168"/>
      <c r="F7" s="8"/>
    </row>
    <row r="8" spans="1:8" ht="12.75" customHeight="1">
      <c r="C8" s="269" t="s">
        <v>235</v>
      </c>
      <c r="D8" s="269"/>
      <c r="E8" s="269" t="s">
        <v>82</v>
      </c>
      <c r="F8" s="269"/>
    </row>
    <row r="9" spans="1:8" ht="37.5" customHeight="1">
      <c r="A9" s="41" t="s">
        <v>7</v>
      </c>
      <c r="B9" s="5" t="s">
        <v>8</v>
      </c>
      <c r="C9" s="61" t="s">
        <v>169</v>
      </c>
      <c r="D9" s="5" t="s">
        <v>170</v>
      </c>
      <c r="E9" s="61" t="s">
        <v>169</v>
      </c>
      <c r="F9" s="5" t="s">
        <v>170</v>
      </c>
    </row>
    <row r="10" spans="1:8">
      <c r="A10" s="1">
        <v>1</v>
      </c>
      <c r="B10" s="6">
        <v>2</v>
      </c>
      <c r="C10" s="62">
        <v>3</v>
      </c>
      <c r="D10" s="6">
        <v>4</v>
      </c>
      <c r="E10" s="62">
        <v>3</v>
      </c>
      <c r="F10" s="6">
        <v>4</v>
      </c>
    </row>
    <row r="11" spans="1:8" ht="11.85" customHeight="1">
      <c r="A11" s="2" t="s">
        <v>9</v>
      </c>
      <c r="B11" s="5"/>
      <c r="C11" s="63"/>
      <c r="D11" s="12"/>
      <c r="E11" s="63"/>
      <c r="F11" s="12"/>
    </row>
    <row r="12" spans="1:8" ht="11.85" customHeight="1">
      <c r="A12" s="42" t="s">
        <v>10</v>
      </c>
      <c r="B12" s="24">
        <v>1</v>
      </c>
      <c r="C12" s="178">
        <v>18595793279</v>
      </c>
      <c r="D12" s="178">
        <f>1682081006-26398000</f>
        <v>1655683006</v>
      </c>
      <c r="E12" s="64">
        <v>18595793</v>
      </c>
      <c r="F12" s="51">
        <v>1655683</v>
      </c>
      <c r="G12" s="168">
        <f>C12/1000-E12</f>
        <v>0.27899999916553497</v>
      </c>
      <c r="H12" s="168">
        <f>D12/1000-F12</f>
        <v>6.0000000521540642E-3</v>
      </c>
    </row>
    <row r="13" spans="1:8" ht="11.85" customHeight="1">
      <c r="A13" s="42" t="s">
        <v>45</v>
      </c>
      <c r="B13" s="25"/>
      <c r="C13" s="179"/>
      <c r="D13" s="179"/>
      <c r="E13" s="65"/>
      <c r="F13" s="25"/>
      <c r="G13" s="168">
        <f t="shared" ref="G13:G76" si="0">C13/1000-E13</f>
        <v>0</v>
      </c>
      <c r="H13" s="168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179"/>
      <c r="D14" s="179"/>
      <c r="E14" s="66">
        <v>0</v>
      </c>
      <c r="F14" s="52">
        <v>0</v>
      </c>
      <c r="G14" s="168">
        <f t="shared" si="0"/>
        <v>0</v>
      </c>
      <c r="H14" s="168">
        <f t="shared" si="1"/>
        <v>0</v>
      </c>
    </row>
    <row r="15" spans="1:8" ht="25.5" customHeight="1">
      <c r="A15" s="4" t="s">
        <v>13</v>
      </c>
      <c r="B15" s="25" t="s">
        <v>14</v>
      </c>
      <c r="C15" s="178">
        <f>18415235444+138053000</f>
        <v>18553288444</v>
      </c>
      <c r="D15" s="178">
        <v>1655682606</v>
      </c>
      <c r="E15" s="54">
        <v>18553288</v>
      </c>
      <c r="F15" s="54">
        <v>1655683</v>
      </c>
      <c r="G15" s="168">
        <f t="shared" si="0"/>
        <v>0.4439999982714653</v>
      </c>
      <c r="H15" s="168">
        <f t="shared" si="1"/>
        <v>-0.39400000008754432</v>
      </c>
    </row>
    <row r="16" spans="1:8" ht="11.85" customHeight="1">
      <c r="A16" s="42" t="s">
        <v>15</v>
      </c>
      <c r="B16" s="24">
        <v>2</v>
      </c>
      <c r="C16" s="179"/>
      <c r="D16" s="179"/>
      <c r="E16" s="54"/>
      <c r="F16" s="54"/>
      <c r="G16" s="168">
        <f t="shared" si="0"/>
        <v>0</v>
      </c>
      <c r="H16" s="168">
        <f t="shared" si="1"/>
        <v>0</v>
      </c>
    </row>
    <row r="17" spans="1:8" ht="11.85" customHeight="1">
      <c r="A17" s="42" t="s">
        <v>20</v>
      </c>
      <c r="B17" s="24">
        <v>3</v>
      </c>
      <c r="C17" s="178">
        <v>107100842</v>
      </c>
      <c r="D17" s="179"/>
      <c r="E17" s="54">
        <v>107101</v>
      </c>
      <c r="F17" s="54"/>
      <c r="G17" s="168">
        <f t="shared" si="0"/>
        <v>-0.15799999999580905</v>
      </c>
      <c r="H17" s="168">
        <f t="shared" si="1"/>
        <v>0</v>
      </c>
    </row>
    <row r="18" spans="1:8" ht="11.85" customHeight="1">
      <c r="A18" s="42" t="s">
        <v>45</v>
      </c>
      <c r="B18" s="25"/>
      <c r="C18" s="179"/>
      <c r="D18" s="179"/>
      <c r="E18" s="54"/>
      <c r="F18" s="54"/>
      <c r="G18" s="168">
        <f t="shared" si="0"/>
        <v>0</v>
      </c>
      <c r="H18" s="168">
        <f t="shared" si="1"/>
        <v>0</v>
      </c>
    </row>
    <row r="19" spans="1:8" ht="15.75" customHeight="1">
      <c r="A19" s="4" t="s">
        <v>171</v>
      </c>
      <c r="B19" s="25" t="s">
        <v>61</v>
      </c>
      <c r="C19" s="178">
        <v>1114000</v>
      </c>
      <c r="D19" s="179"/>
      <c r="E19" s="60">
        <v>1114</v>
      </c>
      <c r="F19" s="60"/>
      <c r="G19" s="168">
        <f t="shared" si="0"/>
        <v>0</v>
      </c>
      <c r="H19" s="168">
        <f t="shared" si="1"/>
        <v>0</v>
      </c>
    </row>
    <row r="20" spans="1:8" ht="14.25" customHeight="1">
      <c r="A20" s="42" t="s">
        <v>19</v>
      </c>
      <c r="B20" s="24">
        <v>4</v>
      </c>
      <c r="C20" s="178">
        <v>88037913</v>
      </c>
      <c r="D20" s="178">
        <v>6301453676</v>
      </c>
      <c r="E20" s="60">
        <v>88038</v>
      </c>
      <c r="F20" s="60">
        <v>6301454</v>
      </c>
      <c r="G20" s="168">
        <f t="shared" si="0"/>
        <v>-8.6999999999534339E-2</v>
      </c>
      <c r="H20" s="168">
        <f t="shared" si="1"/>
        <v>-0.32400000002235174</v>
      </c>
    </row>
    <row r="21" spans="1:8" ht="11.85" customHeight="1">
      <c r="A21" s="42" t="s">
        <v>45</v>
      </c>
      <c r="B21" s="25"/>
      <c r="C21" s="179"/>
      <c r="D21" s="179"/>
      <c r="E21" s="54"/>
      <c r="F21" s="54"/>
      <c r="G21" s="168">
        <f t="shared" si="0"/>
        <v>0</v>
      </c>
      <c r="H21" s="168">
        <f t="shared" si="1"/>
        <v>0</v>
      </c>
    </row>
    <row r="22" spans="1:8" ht="12" customHeight="1">
      <c r="A22" s="4" t="s">
        <v>171</v>
      </c>
      <c r="B22" s="25" t="s">
        <v>62</v>
      </c>
      <c r="C22" s="178">
        <v>6509</v>
      </c>
      <c r="D22" s="178">
        <v>9634479</v>
      </c>
      <c r="E22" s="54">
        <v>7</v>
      </c>
      <c r="F22" s="54">
        <v>9634</v>
      </c>
      <c r="G22" s="168">
        <f t="shared" si="0"/>
        <v>-0.49099999999999966</v>
      </c>
      <c r="H22" s="168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178">
        <v>48231366093</v>
      </c>
      <c r="D23" s="178">
        <v>38122235265</v>
      </c>
      <c r="E23" s="54">
        <v>48231367</v>
      </c>
      <c r="F23" s="54">
        <v>38122235</v>
      </c>
      <c r="G23" s="168">
        <f t="shared" si="0"/>
        <v>-0.90699999779462814</v>
      </c>
      <c r="H23" s="168">
        <f t="shared" si="1"/>
        <v>0.26500000059604645</v>
      </c>
    </row>
    <row r="24" spans="1:8" ht="11.85" customHeight="1">
      <c r="A24" s="42" t="s">
        <v>45</v>
      </c>
      <c r="B24" s="25"/>
      <c r="C24" s="179"/>
      <c r="D24" s="179"/>
      <c r="E24" s="54"/>
      <c r="F24" s="54"/>
      <c r="G24" s="168">
        <f t="shared" si="0"/>
        <v>0</v>
      </c>
      <c r="H24" s="168">
        <f t="shared" si="1"/>
        <v>0</v>
      </c>
    </row>
    <row r="25" spans="1:8" ht="20.25" customHeight="1">
      <c r="A25" s="4" t="s">
        <v>171</v>
      </c>
      <c r="B25" s="25" t="s">
        <v>172</v>
      </c>
      <c r="C25" s="178">
        <v>826959738</v>
      </c>
      <c r="D25" s="178">
        <v>297105530</v>
      </c>
      <c r="E25" s="60">
        <v>826960</v>
      </c>
      <c r="F25" s="60">
        <v>297106</v>
      </c>
      <c r="G25" s="168">
        <f t="shared" si="0"/>
        <v>-0.26199999998789281</v>
      </c>
      <c r="H25" s="168">
        <f t="shared" si="1"/>
        <v>-0.46999999997206032</v>
      </c>
    </row>
    <row r="26" spans="1:8" ht="15.75" customHeight="1">
      <c r="A26" s="42" t="s">
        <v>213</v>
      </c>
      <c r="B26" s="24">
        <v>6</v>
      </c>
      <c r="C26" s="178">
        <v>574440</v>
      </c>
      <c r="D26" s="178">
        <v>574440</v>
      </c>
      <c r="E26" s="60">
        <v>574</v>
      </c>
      <c r="F26" s="60">
        <v>574</v>
      </c>
      <c r="G26" s="168">
        <f t="shared" si="0"/>
        <v>0.44000000000005457</v>
      </c>
      <c r="H26" s="168">
        <f t="shared" si="1"/>
        <v>0.44000000000005457</v>
      </c>
    </row>
    <row r="27" spans="1:8" ht="15.75" customHeight="1">
      <c r="A27" s="42" t="s">
        <v>45</v>
      </c>
      <c r="B27" s="29"/>
      <c r="C27" s="179"/>
      <c r="D27" s="179"/>
      <c r="E27" s="54"/>
      <c r="F27" s="54"/>
      <c r="G27" s="168">
        <f t="shared" si="0"/>
        <v>0</v>
      </c>
      <c r="H27" s="168">
        <f t="shared" si="1"/>
        <v>0</v>
      </c>
    </row>
    <row r="28" spans="1:8" ht="15.75" customHeight="1">
      <c r="A28" s="4" t="s">
        <v>171</v>
      </c>
      <c r="B28" s="29" t="s">
        <v>173</v>
      </c>
      <c r="C28" s="179"/>
      <c r="D28" s="179"/>
      <c r="E28" s="54"/>
      <c r="F28" s="54"/>
      <c r="G28" s="168">
        <f t="shared" si="0"/>
        <v>0</v>
      </c>
      <c r="H28" s="168">
        <f t="shared" si="1"/>
        <v>0</v>
      </c>
    </row>
    <row r="29" spans="1:8" ht="24" customHeight="1">
      <c r="A29" s="11" t="s">
        <v>219</v>
      </c>
      <c r="B29" s="30">
        <v>7</v>
      </c>
      <c r="C29" s="179"/>
      <c r="D29" s="179"/>
      <c r="E29" s="54">
        <v>0</v>
      </c>
      <c r="F29" s="54"/>
      <c r="G29" s="168">
        <f t="shared" si="0"/>
        <v>0</v>
      </c>
      <c r="H29" s="168">
        <f t="shared" si="1"/>
        <v>0</v>
      </c>
    </row>
    <row r="30" spans="1:8" ht="15.75" customHeight="1">
      <c r="A30" s="42" t="s">
        <v>45</v>
      </c>
      <c r="B30" s="29"/>
      <c r="C30" s="179"/>
      <c r="D30" s="179"/>
      <c r="E30" s="54"/>
      <c r="F30" s="54"/>
      <c r="G30" s="168">
        <f t="shared" si="0"/>
        <v>0</v>
      </c>
      <c r="H30" s="168">
        <f t="shared" si="1"/>
        <v>0</v>
      </c>
    </row>
    <row r="31" spans="1:8" ht="15.75" customHeight="1">
      <c r="A31" s="4" t="s">
        <v>171</v>
      </c>
      <c r="B31" s="29" t="s">
        <v>174</v>
      </c>
      <c r="C31" s="179"/>
      <c r="D31" s="179"/>
      <c r="E31" s="60">
        <v>0</v>
      </c>
      <c r="F31" s="60"/>
      <c r="G31" s="168">
        <f t="shared" si="0"/>
        <v>0</v>
      </c>
      <c r="H31" s="168">
        <f t="shared" si="1"/>
        <v>0</v>
      </c>
    </row>
    <row r="32" spans="1:8" ht="15.75" customHeight="1">
      <c r="A32" s="42" t="s">
        <v>21</v>
      </c>
      <c r="B32" s="30">
        <v>8</v>
      </c>
      <c r="C32" s="179"/>
      <c r="D32" s="179"/>
      <c r="E32" s="60"/>
      <c r="F32" s="60"/>
      <c r="G32" s="168">
        <f t="shared" si="0"/>
        <v>0</v>
      </c>
      <c r="H32" s="168">
        <f t="shared" si="1"/>
        <v>0</v>
      </c>
    </row>
    <row r="33" spans="1:8" ht="15.75" customHeight="1">
      <c r="A33" s="42" t="s">
        <v>22</v>
      </c>
      <c r="B33" s="30">
        <v>9</v>
      </c>
      <c r="C33" s="179"/>
      <c r="D33" s="179"/>
      <c r="E33" s="54">
        <v>0</v>
      </c>
      <c r="F33" s="54"/>
      <c r="G33" s="168">
        <f t="shared" si="0"/>
        <v>0</v>
      </c>
      <c r="H33" s="168">
        <f t="shared" si="1"/>
        <v>0</v>
      </c>
    </row>
    <row r="34" spans="1:8" ht="15.75" customHeight="1">
      <c r="A34" s="42" t="s">
        <v>23</v>
      </c>
      <c r="B34" s="30">
        <v>10</v>
      </c>
      <c r="C34" s="178">
        <v>132214</v>
      </c>
      <c r="D34" s="178">
        <v>162896</v>
      </c>
      <c r="E34" s="54">
        <v>132</v>
      </c>
      <c r="F34" s="54">
        <v>163</v>
      </c>
      <c r="G34" s="168">
        <f t="shared" si="0"/>
        <v>0.21399999999999864</v>
      </c>
      <c r="H34" s="168">
        <f t="shared" si="1"/>
        <v>-0.10400000000001342</v>
      </c>
    </row>
    <row r="35" spans="1:8" ht="15.75" customHeight="1">
      <c r="A35" s="42" t="s">
        <v>24</v>
      </c>
      <c r="B35" s="30">
        <v>11</v>
      </c>
      <c r="C35" s="179"/>
      <c r="D35" s="179"/>
      <c r="E35" s="54"/>
      <c r="F35" s="54"/>
      <c r="G35" s="168">
        <f t="shared" si="0"/>
        <v>0</v>
      </c>
      <c r="H35" s="168">
        <f t="shared" si="1"/>
        <v>0</v>
      </c>
    </row>
    <row r="36" spans="1:8" ht="15.75" customHeight="1">
      <c r="A36" s="42" t="s">
        <v>26</v>
      </c>
      <c r="B36" s="30">
        <v>12</v>
      </c>
      <c r="C36" s="178">
        <v>688939216</v>
      </c>
      <c r="D36" s="178">
        <v>746529550</v>
      </c>
      <c r="E36" s="54">
        <v>688939</v>
      </c>
      <c r="F36" s="54">
        <v>746529</v>
      </c>
      <c r="G36" s="168">
        <f t="shared" si="0"/>
        <v>0.21600000001490116</v>
      </c>
      <c r="H36" s="168">
        <f t="shared" si="1"/>
        <v>0.55000000004656613</v>
      </c>
    </row>
    <row r="37" spans="1:8" ht="15.75" customHeight="1">
      <c r="A37" s="42" t="s">
        <v>25</v>
      </c>
      <c r="B37" s="30">
        <v>13</v>
      </c>
      <c r="C37" s="178">
        <v>13228888</v>
      </c>
      <c r="D37" s="178">
        <v>19694681</v>
      </c>
      <c r="E37" s="60">
        <v>13229</v>
      </c>
      <c r="F37" s="60">
        <v>19695</v>
      </c>
      <c r="G37" s="168">
        <f t="shared" si="0"/>
        <v>-0.11199999999917054</v>
      </c>
      <c r="H37" s="168">
        <f t="shared" si="1"/>
        <v>-0.31899999999950523</v>
      </c>
    </row>
    <row r="38" spans="1:8" ht="15.75" customHeight="1">
      <c r="A38" s="42" t="s">
        <v>284</v>
      </c>
      <c r="B38" s="30">
        <v>14</v>
      </c>
      <c r="C38" s="178">
        <v>624888609</v>
      </c>
      <c r="D38" s="178">
        <v>1785809866</v>
      </c>
      <c r="E38" s="60">
        <v>624889</v>
      </c>
      <c r="F38" s="60">
        <v>1785810</v>
      </c>
      <c r="G38" s="168">
        <f t="shared" si="0"/>
        <v>-0.39099999994505197</v>
      </c>
      <c r="H38" s="168">
        <f t="shared" si="1"/>
        <v>-0.1340000000782311</v>
      </c>
    </row>
    <row r="39" spans="1:8" ht="15.75" customHeight="1">
      <c r="A39" s="42" t="s">
        <v>16</v>
      </c>
      <c r="B39" s="30">
        <v>15</v>
      </c>
      <c r="C39" s="178">
        <v>134077861</v>
      </c>
      <c r="D39" s="178">
        <v>7523825926</v>
      </c>
      <c r="E39" s="54">
        <v>134078</v>
      </c>
      <c r="F39" s="54">
        <v>7523826</v>
      </c>
      <c r="G39" s="168">
        <f t="shared" si="0"/>
        <v>-0.13899999999557622</v>
      </c>
      <c r="H39" s="168">
        <f t="shared" si="1"/>
        <v>-7.4000000022351742E-2</v>
      </c>
    </row>
    <row r="40" spans="1:8" ht="15.75" customHeight="1">
      <c r="A40" s="42" t="s">
        <v>175</v>
      </c>
      <c r="B40" s="30">
        <v>16</v>
      </c>
      <c r="C40" s="178">
        <v>524099904</v>
      </c>
      <c r="D40" s="178">
        <v>301488166</v>
      </c>
      <c r="E40" s="67">
        <v>524100</v>
      </c>
      <c r="F40" s="53">
        <v>301488</v>
      </c>
      <c r="G40" s="168">
        <f t="shared" si="0"/>
        <v>-9.6000000019557774E-2</v>
      </c>
      <c r="H40" s="168">
        <f t="shared" si="1"/>
        <v>0.16600000002654269</v>
      </c>
    </row>
    <row r="41" spans="1:8" ht="15.75" customHeight="1">
      <c r="A41" s="42" t="s">
        <v>45</v>
      </c>
      <c r="B41" s="29"/>
      <c r="C41" s="179"/>
      <c r="D41" s="179"/>
      <c r="E41" s="68"/>
      <c r="F41" s="52"/>
      <c r="G41" s="168">
        <f t="shared" si="0"/>
        <v>0</v>
      </c>
      <c r="H41" s="168">
        <f t="shared" si="1"/>
        <v>0</v>
      </c>
    </row>
    <row r="42" spans="1:8" ht="15.75" customHeight="1">
      <c r="A42" s="4" t="s">
        <v>176</v>
      </c>
      <c r="B42" s="29" t="s">
        <v>294</v>
      </c>
      <c r="C42" s="179"/>
      <c r="D42" s="179"/>
      <c r="E42" s="54">
        <v>0</v>
      </c>
      <c r="F42" s="54">
        <v>0</v>
      </c>
      <c r="G42" s="168">
        <f t="shared" si="0"/>
        <v>0</v>
      </c>
      <c r="H42" s="168">
        <f t="shared" si="1"/>
        <v>0</v>
      </c>
    </row>
    <row r="43" spans="1:8" ht="15.75" customHeight="1">
      <c r="A43" s="4" t="s">
        <v>88</v>
      </c>
      <c r="B43" s="171" t="s">
        <v>285</v>
      </c>
      <c r="C43" s="179"/>
      <c r="D43" s="179"/>
      <c r="E43" s="54">
        <v>0</v>
      </c>
      <c r="F43" s="54"/>
      <c r="G43" s="168">
        <f t="shared" si="0"/>
        <v>0</v>
      </c>
      <c r="H43" s="168">
        <f t="shared" si="1"/>
        <v>0</v>
      </c>
    </row>
    <row r="44" spans="1:8" ht="15.75" customHeight="1">
      <c r="A44" s="4" t="s">
        <v>90</v>
      </c>
      <c r="B44" s="171" t="s">
        <v>286</v>
      </c>
      <c r="C44" s="179"/>
      <c r="D44" s="179"/>
      <c r="E44" s="60">
        <v>0</v>
      </c>
      <c r="F44" s="60">
        <v>0</v>
      </c>
      <c r="G44" s="168">
        <f t="shared" si="0"/>
        <v>0</v>
      </c>
      <c r="H44" s="168">
        <f t="shared" si="1"/>
        <v>0</v>
      </c>
    </row>
    <row r="45" spans="1:8" ht="15.75" customHeight="1">
      <c r="A45" s="4" t="s">
        <v>92</v>
      </c>
      <c r="B45" s="29" t="s">
        <v>295</v>
      </c>
      <c r="C45" s="179"/>
      <c r="D45" s="179"/>
      <c r="E45" s="54">
        <v>0</v>
      </c>
      <c r="F45" s="54">
        <v>0</v>
      </c>
      <c r="G45" s="168">
        <f t="shared" si="0"/>
        <v>0</v>
      </c>
      <c r="H45" s="168">
        <f t="shared" si="1"/>
        <v>0</v>
      </c>
    </row>
    <row r="46" spans="1:8" ht="15.75" customHeight="1">
      <c r="A46" s="4" t="s">
        <v>93</v>
      </c>
      <c r="B46" s="29" t="s">
        <v>296</v>
      </c>
      <c r="C46" s="178">
        <v>55676211</v>
      </c>
      <c r="D46" s="179"/>
      <c r="E46" s="54">
        <v>55676</v>
      </c>
      <c r="F46" s="54">
        <v>0</v>
      </c>
      <c r="G46" s="168">
        <f t="shared" si="0"/>
        <v>0.21100000000296859</v>
      </c>
      <c r="H46" s="168">
        <f t="shared" si="1"/>
        <v>0</v>
      </c>
    </row>
    <row r="47" spans="1:8" ht="15.75" customHeight="1">
      <c r="A47" s="4" t="s">
        <v>97</v>
      </c>
      <c r="B47" s="29" t="s">
        <v>297</v>
      </c>
      <c r="C47" s="180">
        <v>456396207</v>
      </c>
      <c r="D47" s="180">
        <v>288546049</v>
      </c>
      <c r="E47" s="60">
        <v>456396</v>
      </c>
      <c r="F47" s="60">
        <v>288546</v>
      </c>
      <c r="G47" s="168">
        <f t="shared" si="0"/>
        <v>0.20699999999487773</v>
      </c>
      <c r="H47" s="168">
        <f t="shared" si="1"/>
        <v>4.8999999999068677E-2</v>
      </c>
    </row>
    <row r="48" spans="1:8" ht="15.75" customHeight="1">
      <c r="A48" s="4" t="s">
        <v>95</v>
      </c>
      <c r="B48" s="29" t="s">
        <v>298</v>
      </c>
      <c r="C48" s="180">
        <v>3436752</v>
      </c>
      <c r="D48" s="180">
        <v>3124568</v>
      </c>
      <c r="E48" s="54">
        <v>3437</v>
      </c>
      <c r="F48" s="54">
        <v>3124</v>
      </c>
      <c r="G48" s="168">
        <f t="shared" si="0"/>
        <v>-0.24800000000004729</v>
      </c>
      <c r="H48" s="168">
        <f t="shared" si="1"/>
        <v>0.568000000000211</v>
      </c>
    </row>
    <row r="49" spans="1:8" ht="15.75" customHeight="1">
      <c r="A49" s="4" t="s">
        <v>99</v>
      </c>
      <c r="B49" s="29" t="s">
        <v>299</v>
      </c>
      <c r="C49" s="178">
        <v>8590733</v>
      </c>
      <c r="D49" s="178">
        <v>7304741</v>
      </c>
      <c r="E49" s="54">
        <v>8591</v>
      </c>
      <c r="F49" s="54">
        <v>7305</v>
      </c>
      <c r="G49" s="168">
        <f t="shared" si="0"/>
        <v>-0.26699999999982538</v>
      </c>
      <c r="H49" s="168">
        <f t="shared" si="1"/>
        <v>-0.25900000000001455</v>
      </c>
    </row>
    <row r="50" spans="1:8" ht="15.75" customHeight="1">
      <c r="A50" s="4" t="s">
        <v>18</v>
      </c>
      <c r="B50" s="29" t="s">
        <v>300</v>
      </c>
      <c r="C50" s="179"/>
      <c r="D50" s="179"/>
      <c r="E50" s="60">
        <v>0</v>
      </c>
      <c r="F50" s="60"/>
      <c r="G50" s="168">
        <f t="shared" si="0"/>
        <v>0</v>
      </c>
      <c r="H50" s="168">
        <f t="shared" si="1"/>
        <v>0</v>
      </c>
    </row>
    <row r="51" spans="1:8" ht="15.75" customHeight="1">
      <c r="A51" s="4" t="s">
        <v>59</v>
      </c>
      <c r="B51" s="29" t="s">
        <v>301</v>
      </c>
      <c r="C51" s="179"/>
      <c r="D51" s="179"/>
      <c r="E51" s="54">
        <v>0</v>
      </c>
      <c r="F51" s="54"/>
      <c r="G51" s="168">
        <f t="shared" si="0"/>
        <v>0</v>
      </c>
      <c r="H51" s="168">
        <f t="shared" si="1"/>
        <v>0</v>
      </c>
    </row>
    <row r="52" spans="1:8" ht="15.75" customHeight="1">
      <c r="A52" s="4" t="s">
        <v>177</v>
      </c>
      <c r="B52" s="29" t="s">
        <v>302</v>
      </c>
      <c r="C52" s="179"/>
      <c r="D52" s="178">
        <v>2512809</v>
      </c>
      <c r="E52" s="54">
        <v>0</v>
      </c>
      <c r="F52" s="54">
        <v>2513</v>
      </c>
      <c r="G52" s="168">
        <f t="shared" si="0"/>
        <v>0</v>
      </c>
      <c r="H52" s="168">
        <f t="shared" si="1"/>
        <v>-0.19099999999980355</v>
      </c>
    </row>
    <row r="53" spans="1:8" ht="15.75" customHeight="1">
      <c r="A53" s="42" t="s">
        <v>178</v>
      </c>
      <c r="B53" s="30">
        <v>17</v>
      </c>
      <c r="C53" s="179"/>
      <c r="D53" s="179"/>
      <c r="E53" s="60">
        <v>0</v>
      </c>
      <c r="F53" s="60"/>
      <c r="G53" s="168">
        <f t="shared" si="0"/>
        <v>0</v>
      </c>
      <c r="H53" s="168">
        <f t="shared" si="1"/>
        <v>0</v>
      </c>
    </row>
    <row r="54" spans="1:8" ht="15.75" customHeight="1">
      <c r="A54" s="42" t="s">
        <v>45</v>
      </c>
      <c r="B54" s="29"/>
      <c r="C54" s="179"/>
      <c r="D54" s="179"/>
      <c r="E54" s="54"/>
      <c r="F54" s="54"/>
      <c r="G54" s="168">
        <f t="shared" si="0"/>
        <v>0</v>
      </c>
      <c r="H54" s="168">
        <f t="shared" si="1"/>
        <v>0</v>
      </c>
    </row>
    <row r="55" spans="1:8" ht="15.75" customHeight="1">
      <c r="A55" s="4" t="s">
        <v>179</v>
      </c>
      <c r="B55" s="29" t="s">
        <v>303</v>
      </c>
      <c r="C55" s="179"/>
      <c r="D55" s="179"/>
      <c r="E55" s="54"/>
      <c r="F55" s="54"/>
      <c r="G55" s="168">
        <f t="shared" si="0"/>
        <v>0</v>
      </c>
      <c r="H55" s="168">
        <f t="shared" si="1"/>
        <v>0</v>
      </c>
    </row>
    <row r="56" spans="1:8" ht="15.75" customHeight="1">
      <c r="A56" s="4" t="s">
        <v>180</v>
      </c>
      <c r="B56" s="29" t="s">
        <v>304</v>
      </c>
      <c r="C56" s="179"/>
      <c r="D56" s="179"/>
      <c r="E56" s="60"/>
      <c r="F56" s="60"/>
      <c r="G56" s="168">
        <f t="shared" si="0"/>
        <v>0</v>
      </c>
      <c r="H56" s="168">
        <f t="shared" si="1"/>
        <v>0</v>
      </c>
    </row>
    <row r="57" spans="1:8" ht="15.75" customHeight="1">
      <c r="A57" s="4" t="s">
        <v>181</v>
      </c>
      <c r="B57" s="29" t="s">
        <v>305</v>
      </c>
      <c r="C57" s="179"/>
      <c r="D57" s="179"/>
      <c r="E57" s="54">
        <v>0</v>
      </c>
      <c r="F57" s="54"/>
      <c r="G57" s="168">
        <f t="shared" si="0"/>
        <v>0</v>
      </c>
      <c r="H57" s="168">
        <f t="shared" si="1"/>
        <v>0</v>
      </c>
    </row>
    <row r="58" spans="1:8" ht="15.75" customHeight="1">
      <c r="A58" s="4" t="s">
        <v>182</v>
      </c>
      <c r="B58" s="29" t="s">
        <v>306</v>
      </c>
      <c r="C58" s="179"/>
      <c r="D58" s="179"/>
      <c r="E58" s="54">
        <v>0</v>
      </c>
      <c r="F58" s="54"/>
      <c r="G58" s="168">
        <f t="shared" si="0"/>
        <v>0</v>
      </c>
      <c r="H58" s="168">
        <f t="shared" si="1"/>
        <v>0</v>
      </c>
    </row>
    <row r="59" spans="1:8" ht="15.75" customHeight="1">
      <c r="A59" s="4" t="s">
        <v>287</v>
      </c>
      <c r="B59" s="30">
        <v>18</v>
      </c>
      <c r="C59" s="178">
        <v>1089705</v>
      </c>
      <c r="D59" s="178">
        <v>948038</v>
      </c>
      <c r="E59" s="60">
        <v>1090</v>
      </c>
      <c r="F59" s="60">
        <v>948</v>
      </c>
      <c r="G59" s="168">
        <f t="shared" si="0"/>
        <v>-0.29500000000007276</v>
      </c>
      <c r="H59" s="168">
        <f t="shared" si="1"/>
        <v>3.8000000000010914E-2</v>
      </c>
    </row>
    <row r="60" spans="1:8" ht="15.75" customHeight="1">
      <c r="A60" s="4" t="s">
        <v>288</v>
      </c>
      <c r="B60" s="30">
        <v>19</v>
      </c>
      <c r="C60" s="179"/>
      <c r="D60" s="179"/>
      <c r="E60" s="60">
        <v>0</v>
      </c>
      <c r="F60" s="54"/>
      <c r="G60" s="168">
        <f t="shared" si="0"/>
        <v>0</v>
      </c>
      <c r="H60" s="168">
        <f t="shared" si="1"/>
        <v>0</v>
      </c>
    </row>
    <row r="61" spans="1:8" ht="15.75" customHeight="1">
      <c r="A61" s="42" t="s">
        <v>183</v>
      </c>
      <c r="B61" s="30">
        <v>20</v>
      </c>
      <c r="C61" s="178">
        <v>2050015846</v>
      </c>
      <c r="D61" s="178">
        <v>240217822</v>
      </c>
      <c r="E61" s="54">
        <v>2050017</v>
      </c>
      <c r="F61" s="54">
        <v>240218</v>
      </c>
      <c r="G61" s="168">
        <f t="shared" si="0"/>
        <v>-1.1540000000968575</v>
      </c>
      <c r="H61" s="168">
        <f t="shared" si="1"/>
        <v>-0.1780000000144355</v>
      </c>
    </row>
    <row r="62" spans="1:8" ht="15.75" customHeight="1">
      <c r="A62" s="42" t="s">
        <v>27</v>
      </c>
      <c r="B62" s="30">
        <v>21</v>
      </c>
      <c r="C62" s="178">
        <v>5163983</v>
      </c>
      <c r="D62" s="178">
        <f>11958280+26399000</f>
        <v>38357280</v>
      </c>
      <c r="E62" s="60">
        <v>5164</v>
      </c>
      <c r="F62" s="60">
        <v>38357</v>
      </c>
      <c r="G62" s="168">
        <f t="shared" si="0"/>
        <v>-1.6999999999825377E-2</v>
      </c>
      <c r="H62" s="168">
        <f t="shared" si="1"/>
        <v>0.27999999999883585</v>
      </c>
    </row>
    <row r="63" spans="1:8" ht="15.75" customHeight="1">
      <c r="A63" s="3" t="s">
        <v>205</v>
      </c>
      <c r="B63" s="31">
        <v>22</v>
      </c>
      <c r="C63" s="181">
        <v>71064508791</v>
      </c>
      <c r="D63" s="181">
        <v>56736979614</v>
      </c>
      <c r="E63" s="67">
        <v>71064511</v>
      </c>
      <c r="F63" s="67">
        <v>56736980</v>
      </c>
      <c r="G63" s="168">
        <f t="shared" si="0"/>
        <v>-2.2090000063180923</v>
      </c>
      <c r="H63" s="168">
        <f t="shared" si="1"/>
        <v>-0.38599999994039536</v>
      </c>
    </row>
    <row r="64" spans="1:8" ht="14.25" customHeight="1">
      <c r="A64" s="42" t="s">
        <v>28</v>
      </c>
      <c r="B64" s="29"/>
      <c r="C64" s="179"/>
      <c r="D64" s="179"/>
      <c r="E64" s="68"/>
      <c r="F64" s="52"/>
      <c r="G64" s="168">
        <f t="shared" si="0"/>
        <v>0</v>
      </c>
      <c r="H64" s="168">
        <f t="shared" si="1"/>
        <v>0</v>
      </c>
    </row>
    <row r="65" spans="1:8" ht="14.25" customHeight="1">
      <c r="A65" s="42" t="s">
        <v>30</v>
      </c>
      <c r="B65" s="30">
        <v>23</v>
      </c>
      <c r="C65" s="180">
        <v>23540165793</v>
      </c>
      <c r="D65" s="180">
        <v>21992174466</v>
      </c>
      <c r="E65" s="60">
        <v>23540166</v>
      </c>
      <c r="F65" s="60">
        <v>21992175</v>
      </c>
      <c r="G65" s="168">
        <f t="shared" si="0"/>
        <v>-0.2069999985396862</v>
      </c>
      <c r="H65" s="168">
        <f t="shared" si="1"/>
        <v>-0.53400000184774399</v>
      </c>
    </row>
    <row r="66" spans="1:8" ht="14.25" customHeight="1">
      <c r="A66" s="42" t="s">
        <v>29</v>
      </c>
      <c r="B66" s="30">
        <f>B65+1</f>
        <v>24</v>
      </c>
      <c r="C66" s="178">
        <v>4372133408</v>
      </c>
      <c r="D66" s="178">
        <v>6182139699</v>
      </c>
      <c r="E66" s="54">
        <v>4372133</v>
      </c>
      <c r="F66" s="54">
        <v>6182140</v>
      </c>
      <c r="G66" s="168">
        <f t="shared" si="0"/>
        <v>0.40799999982118607</v>
      </c>
      <c r="H66" s="168">
        <f t="shared" si="1"/>
        <v>-0.30099999997764826</v>
      </c>
    </row>
    <row r="67" spans="1:8" ht="14.25" customHeight="1">
      <c r="A67" s="42" t="s">
        <v>31</v>
      </c>
      <c r="B67" s="30">
        <f t="shared" ref="B67:B72" si="2">B66+1</f>
        <v>25</v>
      </c>
      <c r="C67" s="179"/>
      <c r="D67" s="179"/>
      <c r="E67" s="54">
        <v>0</v>
      </c>
      <c r="F67" s="54">
        <v>0</v>
      </c>
      <c r="G67" s="168">
        <f t="shared" si="0"/>
        <v>0</v>
      </c>
      <c r="H67" s="168">
        <f t="shared" si="1"/>
        <v>0</v>
      </c>
    </row>
    <row r="68" spans="1:8" ht="14.25" customHeight="1">
      <c r="A68" s="42" t="s">
        <v>34</v>
      </c>
      <c r="B68" s="30">
        <f t="shared" si="2"/>
        <v>26</v>
      </c>
      <c r="C68" s="179"/>
      <c r="D68" s="179"/>
      <c r="E68" s="60">
        <v>0</v>
      </c>
      <c r="F68" s="60"/>
      <c r="G68" s="168">
        <f t="shared" si="0"/>
        <v>0</v>
      </c>
      <c r="H68" s="168">
        <f t="shared" si="1"/>
        <v>0</v>
      </c>
    </row>
    <row r="69" spans="1:8" ht="14.25" customHeight="1">
      <c r="A69" s="42" t="s">
        <v>33</v>
      </c>
      <c r="B69" s="30">
        <f t="shared" si="2"/>
        <v>27</v>
      </c>
      <c r="C69" s="178">
        <v>236645986</v>
      </c>
      <c r="D69" s="178">
        <v>200929441</v>
      </c>
      <c r="E69" s="54">
        <v>236646</v>
      </c>
      <c r="F69" s="54">
        <v>200929</v>
      </c>
      <c r="G69" s="168">
        <f t="shared" si="0"/>
        <v>-1.3999999995576218E-2</v>
      </c>
      <c r="H69" s="168">
        <f t="shared" si="1"/>
        <v>0.4409999999916181</v>
      </c>
    </row>
    <row r="70" spans="1:8" ht="14.25" customHeight="1">
      <c r="A70" s="42" t="s">
        <v>184</v>
      </c>
      <c r="B70" s="30">
        <f t="shared" si="2"/>
        <v>28</v>
      </c>
      <c r="C70" s="179"/>
      <c r="D70" s="179"/>
      <c r="E70" s="54">
        <v>0</v>
      </c>
      <c r="F70" s="54">
        <v>0</v>
      </c>
      <c r="G70" s="168">
        <f t="shared" si="0"/>
        <v>0</v>
      </c>
      <c r="H70" s="168">
        <f t="shared" si="1"/>
        <v>0</v>
      </c>
    </row>
    <row r="71" spans="1:8" ht="14.25" customHeight="1">
      <c r="A71" s="42" t="s">
        <v>32</v>
      </c>
      <c r="B71" s="30">
        <f t="shared" si="2"/>
        <v>29</v>
      </c>
      <c r="C71" s="178">
        <v>33671843</v>
      </c>
      <c r="D71" s="178">
        <v>14147363</v>
      </c>
      <c r="E71" s="60">
        <v>33672</v>
      </c>
      <c r="F71" s="60">
        <v>14147</v>
      </c>
      <c r="G71" s="168">
        <f t="shared" si="0"/>
        <v>-0.1569999999992433</v>
      </c>
      <c r="H71" s="168">
        <f t="shared" si="1"/>
        <v>0.36299999999937427</v>
      </c>
    </row>
    <row r="72" spans="1:8" ht="14.25" customHeight="1">
      <c r="A72" s="42" t="s">
        <v>185</v>
      </c>
      <c r="B72" s="30">
        <f t="shared" si="2"/>
        <v>30</v>
      </c>
      <c r="C72" s="178">
        <v>32852514</v>
      </c>
      <c r="D72" s="178">
        <v>41702336</v>
      </c>
      <c r="E72" s="54">
        <v>32854</v>
      </c>
      <c r="F72" s="54">
        <v>41701</v>
      </c>
      <c r="G72" s="168">
        <f t="shared" si="0"/>
        <v>-1.4859999999971478</v>
      </c>
      <c r="H72" s="168">
        <f t="shared" si="1"/>
        <v>1.3360000000029686</v>
      </c>
    </row>
    <row r="73" spans="1:8" ht="14.25" customHeight="1">
      <c r="A73" s="42" t="s">
        <v>45</v>
      </c>
      <c r="B73" s="29"/>
      <c r="C73" s="182"/>
      <c r="D73" s="182"/>
      <c r="E73" s="54"/>
      <c r="F73" s="54"/>
      <c r="G73" s="168">
        <f t="shared" si="0"/>
        <v>0</v>
      </c>
      <c r="H73" s="168">
        <f t="shared" si="1"/>
        <v>0</v>
      </c>
    </row>
    <row r="74" spans="1:8" ht="14.25" customHeight="1">
      <c r="A74" s="4" t="s">
        <v>186</v>
      </c>
      <c r="B74" s="29" t="s">
        <v>307</v>
      </c>
      <c r="C74" s="179"/>
      <c r="D74" s="179"/>
      <c r="E74" s="60"/>
      <c r="F74" s="60"/>
      <c r="G74" s="168">
        <f t="shared" si="0"/>
        <v>0</v>
      </c>
      <c r="H74" s="168">
        <f t="shared" si="1"/>
        <v>0</v>
      </c>
    </row>
    <row r="75" spans="1:8" ht="14.25" customHeight="1">
      <c r="A75" s="4" t="s">
        <v>187</v>
      </c>
      <c r="B75" s="29" t="s">
        <v>308</v>
      </c>
      <c r="C75" s="179"/>
      <c r="D75" s="179"/>
      <c r="E75" s="54"/>
      <c r="F75" s="54"/>
      <c r="G75" s="168">
        <f t="shared" si="0"/>
        <v>0</v>
      </c>
      <c r="H75" s="168">
        <f t="shared" si="1"/>
        <v>0</v>
      </c>
    </row>
    <row r="76" spans="1:8" ht="14.25" customHeight="1">
      <c r="A76" s="4" t="s">
        <v>188</v>
      </c>
      <c r="B76" s="29" t="s">
        <v>309</v>
      </c>
      <c r="C76" s="179"/>
      <c r="D76" s="179"/>
      <c r="E76" s="54"/>
      <c r="F76" s="54"/>
      <c r="G76" s="168">
        <f t="shared" si="0"/>
        <v>0</v>
      </c>
      <c r="H76" s="168">
        <f t="shared" si="1"/>
        <v>0</v>
      </c>
    </row>
    <row r="77" spans="1:8" ht="14.25" customHeight="1">
      <c r="A77" s="4" t="s">
        <v>189</v>
      </c>
      <c r="B77" s="29" t="s">
        <v>310</v>
      </c>
      <c r="C77" s="179"/>
      <c r="D77" s="179"/>
      <c r="E77" s="60"/>
      <c r="F77" s="60"/>
      <c r="G77" s="168">
        <f t="shared" ref="G77:G115" si="3">C77/1000-E77</f>
        <v>0</v>
      </c>
      <c r="H77" s="168">
        <f t="shared" ref="H77:H115" si="4">D77/1000-F77</f>
        <v>0</v>
      </c>
    </row>
    <row r="78" spans="1:8" ht="14.25" customHeight="1">
      <c r="A78" s="4" t="s">
        <v>190</v>
      </c>
      <c r="B78" s="29" t="s">
        <v>311</v>
      </c>
      <c r="C78" s="179"/>
      <c r="D78" s="179"/>
      <c r="E78" s="54"/>
      <c r="F78" s="54"/>
      <c r="G78" s="168">
        <f t="shared" si="3"/>
        <v>0</v>
      </c>
      <c r="H78" s="168">
        <f t="shared" si="4"/>
        <v>0</v>
      </c>
    </row>
    <row r="79" spans="1:8" ht="14.25" customHeight="1">
      <c r="A79" s="4" t="s">
        <v>191</v>
      </c>
      <c r="B79" s="29" t="s">
        <v>312</v>
      </c>
      <c r="C79" s="179"/>
      <c r="D79" s="179"/>
      <c r="E79" s="54"/>
      <c r="F79" s="54"/>
      <c r="G79" s="168">
        <f t="shared" si="3"/>
        <v>0</v>
      </c>
      <c r="H79" s="168">
        <f t="shared" si="4"/>
        <v>0</v>
      </c>
    </row>
    <row r="80" spans="1:8" ht="14.25" customHeight="1">
      <c r="A80" s="4" t="s">
        <v>192</v>
      </c>
      <c r="B80" s="29" t="s">
        <v>313</v>
      </c>
      <c r="C80" s="178">
        <v>25489333</v>
      </c>
      <c r="D80" s="178">
        <v>6235456</v>
      </c>
      <c r="E80" s="60">
        <v>25490</v>
      </c>
      <c r="F80" s="60">
        <v>6235</v>
      </c>
      <c r="G80" s="168">
        <f t="shared" si="3"/>
        <v>-0.66700000000128057</v>
      </c>
      <c r="H80" s="168">
        <f t="shared" si="4"/>
        <v>0.45600000000013097</v>
      </c>
    </row>
    <row r="81" spans="1:8" ht="14.25" customHeight="1">
      <c r="A81" s="4" t="s">
        <v>193</v>
      </c>
      <c r="B81" s="29" t="s">
        <v>314</v>
      </c>
      <c r="C81" s="178">
        <v>2045649</v>
      </c>
      <c r="D81" s="178">
        <v>32463312</v>
      </c>
      <c r="E81" s="54">
        <v>2046</v>
      </c>
      <c r="F81" s="54">
        <v>32463</v>
      </c>
      <c r="G81" s="168">
        <f t="shared" si="3"/>
        <v>-0.35100000000011278</v>
      </c>
      <c r="H81" s="168">
        <f t="shared" si="4"/>
        <v>0.31200000000171713</v>
      </c>
    </row>
    <row r="82" spans="1:8" ht="14.25" customHeight="1">
      <c r="A82" s="4" t="s">
        <v>194</v>
      </c>
      <c r="B82" s="29" t="s">
        <v>315</v>
      </c>
      <c r="C82" s="179"/>
      <c r="D82" s="178">
        <v>13118</v>
      </c>
      <c r="E82" s="54">
        <v>0</v>
      </c>
      <c r="F82" s="54">
        <v>13</v>
      </c>
      <c r="G82" s="168">
        <f t="shared" si="3"/>
        <v>0</v>
      </c>
      <c r="H82" s="168">
        <f t="shared" si="4"/>
        <v>0.11800000000000033</v>
      </c>
    </row>
    <row r="83" spans="1:8" ht="14.25" customHeight="1">
      <c r="A83" s="4" t="s">
        <v>195</v>
      </c>
      <c r="B83" s="172" t="s">
        <v>316</v>
      </c>
      <c r="C83" s="178">
        <v>4338788</v>
      </c>
      <c r="D83" s="178">
        <v>2500000</v>
      </c>
      <c r="E83" s="60">
        <v>4339</v>
      </c>
      <c r="F83" s="60">
        <v>2500</v>
      </c>
      <c r="G83" s="168">
        <f t="shared" si="3"/>
        <v>-0.21200000000044383</v>
      </c>
      <c r="H83" s="168">
        <f t="shared" si="4"/>
        <v>0</v>
      </c>
    </row>
    <row r="84" spans="1:8" ht="14.25" customHeight="1">
      <c r="A84" s="4" t="s">
        <v>326</v>
      </c>
      <c r="B84" s="29" t="s">
        <v>317</v>
      </c>
      <c r="C84" s="178">
        <v>978743</v>
      </c>
      <c r="D84" s="178">
        <v>490450</v>
      </c>
      <c r="E84" s="54">
        <v>979</v>
      </c>
      <c r="F84" s="54">
        <v>490</v>
      </c>
      <c r="G84" s="168">
        <f t="shared" si="3"/>
        <v>-0.25699999999994816</v>
      </c>
      <c r="H84" s="168">
        <f t="shared" si="4"/>
        <v>0.44999999999998863</v>
      </c>
    </row>
    <row r="85" spans="1:8" ht="14.25" customHeight="1">
      <c r="A85" s="42" t="s">
        <v>178</v>
      </c>
      <c r="B85" s="29">
        <v>31</v>
      </c>
      <c r="C85" s="179"/>
      <c r="D85" s="179"/>
      <c r="E85" s="54"/>
      <c r="F85" s="54"/>
      <c r="G85" s="168">
        <f t="shared" si="3"/>
        <v>0</v>
      </c>
      <c r="H85" s="168">
        <f t="shared" si="4"/>
        <v>0</v>
      </c>
    </row>
    <row r="86" spans="1:8" ht="14.25" customHeight="1">
      <c r="A86" s="42" t="s">
        <v>45</v>
      </c>
      <c r="B86" s="30"/>
      <c r="C86" s="179"/>
      <c r="D86" s="179"/>
      <c r="E86" s="60"/>
      <c r="F86" s="60"/>
      <c r="G86" s="168">
        <f t="shared" si="3"/>
        <v>0</v>
      </c>
      <c r="H86" s="168">
        <f t="shared" si="4"/>
        <v>0</v>
      </c>
    </row>
    <row r="87" spans="1:8" ht="14.25" customHeight="1">
      <c r="A87" s="4" t="s">
        <v>196</v>
      </c>
      <c r="B87" s="29" t="s">
        <v>318</v>
      </c>
      <c r="C87" s="183"/>
      <c r="D87" s="183"/>
      <c r="E87" s="54"/>
      <c r="F87" s="54"/>
      <c r="G87" s="168">
        <f t="shared" si="3"/>
        <v>0</v>
      </c>
      <c r="H87" s="168">
        <f t="shared" si="4"/>
        <v>0</v>
      </c>
    </row>
    <row r="88" spans="1:8" ht="14.25" customHeight="1">
      <c r="A88" s="4" t="s">
        <v>197</v>
      </c>
      <c r="B88" s="29" t="s">
        <v>319</v>
      </c>
      <c r="C88" s="183"/>
      <c r="D88" s="183"/>
      <c r="E88" s="54"/>
      <c r="F88" s="54"/>
      <c r="G88" s="168">
        <f t="shared" si="3"/>
        <v>0</v>
      </c>
      <c r="H88" s="168">
        <f t="shared" si="4"/>
        <v>0</v>
      </c>
    </row>
    <row r="89" spans="1:8" ht="14.25" customHeight="1">
      <c r="A89" s="4" t="s">
        <v>198</v>
      </c>
      <c r="B89" s="29" t="s">
        <v>319</v>
      </c>
      <c r="C89" s="183"/>
      <c r="D89" s="183"/>
      <c r="E89" s="60"/>
      <c r="F89" s="60"/>
      <c r="G89" s="168">
        <f t="shared" si="3"/>
        <v>0</v>
      </c>
      <c r="H89" s="168">
        <f t="shared" si="4"/>
        <v>0</v>
      </c>
    </row>
    <row r="90" spans="1:8" ht="14.25" customHeight="1">
      <c r="A90" s="4" t="s">
        <v>199</v>
      </c>
      <c r="B90" s="50" t="s">
        <v>320</v>
      </c>
      <c r="C90" s="183"/>
      <c r="D90" s="183"/>
      <c r="E90" s="54"/>
      <c r="F90" s="54"/>
      <c r="G90" s="168">
        <f t="shared" si="3"/>
        <v>0</v>
      </c>
      <c r="H90" s="168">
        <f t="shared" si="4"/>
        <v>0</v>
      </c>
    </row>
    <row r="91" spans="1:8" ht="14.25" customHeight="1">
      <c r="A91" s="4" t="s">
        <v>289</v>
      </c>
      <c r="B91" s="29">
        <v>32</v>
      </c>
      <c r="C91" s="178">
        <v>14932883</v>
      </c>
      <c r="D91" s="178">
        <v>34471797</v>
      </c>
      <c r="E91" s="54">
        <v>14933</v>
      </c>
      <c r="F91" s="54">
        <v>34472</v>
      </c>
      <c r="G91" s="168">
        <f t="shared" si="3"/>
        <v>-0.11700000000018917</v>
      </c>
      <c r="H91" s="168">
        <f t="shared" si="4"/>
        <v>-0.20300000000133878</v>
      </c>
    </row>
    <row r="92" spans="1:8" ht="14.25" customHeight="1">
      <c r="A92" s="42" t="s">
        <v>35</v>
      </c>
      <c r="B92" s="30">
        <v>33</v>
      </c>
      <c r="C92" s="179"/>
      <c r="D92" s="179"/>
      <c r="E92" s="60"/>
      <c r="F92" s="60"/>
      <c r="G92" s="168">
        <f t="shared" si="3"/>
        <v>0</v>
      </c>
      <c r="H92" s="168">
        <f t="shared" si="4"/>
        <v>0</v>
      </c>
    </row>
    <row r="93" spans="1:8" ht="14.25" customHeight="1">
      <c r="A93" s="42" t="s">
        <v>200</v>
      </c>
      <c r="B93" s="30">
        <v>34</v>
      </c>
      <c r="C93" s="178">
        <v>1003486</v>
      </c>
      <c r="D93" s="178">
        <v>17925616</v>
      </c>
      <c r="E93" s="54">
        <v>1003</v>
      </c>
      <c r="F93" s="54">
        <v>17926</v>
      </c>
      <c r="G93" s="168">
        <f t="shared" si="3"/>
        <v>0.48599999999999</v>
      </c>
      <c r="H93" s="168">
        <f t="shared" si="4"/>
        <v>-0.38399999999819556</v>
      </c>
    </row>
    <row r="94" spans="1:8" ht="14.25" customHeight="1">
      <c r="A94" s="42" t="s">
        <v>201</v>
      </c>
      <c r="B94" s="30">
        <v>35</v>
      </c>
      <c r="C94" s="178">
        <v>63677</v>
      </c>
      <c r="D94" s="178">
        <v>92105</v>
      </c>
      <c r="E94" s="54">
        <v>64</v>
      </c>
      <c r="F94" s="54">
        <v>92</v>
      </c>
      <c r="G94" s="168">
        <f t="shared" si="3"/>
        <v>-0.3230000000000004</v>
      </c>
      <c r="H94" s="168">
        <f t="shared" si="4"/>
        <v>0.10500000000000398</v>
      </c>
    </row>
    <row r="95" spans="1:8" ht="14.25" customHeight="1">
      <c r="A95" s="42" t="s">
        <v>290</v>
      </c>
      <c r="B95" s="30">
        <v>36</v>
      </c>
      <c r="C95" s="180">
        <v>886408317</v>
      </c>
      <c r="D95" s="180">
        <v>2063728491</v>
      </c>
      <c r="E95" s="60">
        <v>886408</v>
      </c>
      <c r="F95" s="60">
        <v>2063729</v>
      </c>
      <c r="G95" s="168">
        <f t="shared" si="3"/>
        <v>0.31700000003911555</v>
      </c>
      <c r="H95" s="168">
        <f t="shared" si="4"/>
        <v>-0.5090000000782311</v>
      </c>
    </row>
    <row r="96" spans="1:8" ht="14.25" customHeight="1">
      <c r="A96" s="42" t="s">
        <v>36</v>
      </c>
      <c r="B96" s="30">
        <v>37</v>
      </c>
      <c r="C96" s="180">
        <v>228034362</v>
      </c>
      <c r="D96" s="180">
        <v>173264018</v>
      </c>
      <c r="E96" s="54">
        <v>228035</v>
      </c>
      <c r="F96" s="54">
        <v>173264</v>
      </c>
      <c r="G96" s="168">
        <f t="shared" si="3"/>
        <v>-0.63800000000628643</v>
      </c>
      <c r="H96" s="168">
        <f t="shared" si="4"/>
        <v>1.800000001094304E-2</v>
      </c>
    </row>
    <row r="97" spans="1:10" ht="14.25" customHeight="1">
      <c r="A97" s="3" t="s">
        <v>206</v>
      </c>
      <c r="B97" s="30">
        <v>38</v>
      </c>
      <c r="C97" s="181">
        <v>29345912269</v>
      </c>
      <c r="D97" s="181">
        <v>30720575332</v>
      </c>
      <c r="E97" s="67">
        <v>29345914</v>
      </c>
      <c r="F97" s="67">
        <v>30720575</v>
      </c>
      <c r="G97" s="168">
        <f t="shared" si="3"/>
        <v>-1.7309999987483025</v>
      </c>
      <c r="H97" s="168">
        <f t="shared" si="4"/>
        <v>0.3319999985396862</v>
      </c>
    </row>
    <row r="98" spans="1:10" ht="14.25" customHeight="1">
      <c r="A98" s="42" t="s">
        <v>37</v>
      </c>
      <c r="B98" s="31"/>
      <c r="C98" s="182"/>
      <c r="D98" s="182"/>
      <c r="E98" s="54"/>
      <c r="F98" s="54"/>
      <c r="G98" s="168">
        <f t="shared" si="3"/>
        <v>0</v>
      </c>
      <c r="H98" s="168">
        <f t="shared" si="4"/>
        <v>0</v>
      </c>
    </row>
    <row r="99" spans="1:10" ht="14.25" customHeight="1">
      <c r="A99" s="42" t="s">
        <v>38</v>
      </c>
      <c r="B99" s="29">
        <v>39</v>
      </c>
      <c r="C99" s="178">
        <v>25879475104</v>
      </c>
      <c r="D99" s="178">
        <v>15701099918</v>
      </c>
      <c r="E99" s="54">
        <v>25879475</v>
      </c>
      <c r="F99" s="54">
        <v>15701100</v>
      </c>
      <c r="G99" s="168">
        <f t="shared" si="3"/>
        <v>0.10399999842047691</v>
      </c>
      <c r="H99" s="168">
        <f t="shared" si="4"/>
        <v>-8.2000000402331352E-2</v>
      </c>
    </row>
    <row r="100" spans="1:10" ht="14.25" customHeight="1">
      <c r="A100" s="42" t="s">
        <v>45</v>
      </c>
      <c r="B100" s="30"/>
      <c r="C100" s="182"/>
      <c r="D100" s="182"/>
      <c r="E100" s="54"/>
      <c r="F100" s="54"/>
      <c r="G100" s="168">
        <f t="shared" si="3"/>
        <v>0</v>
      </c>
      <c r="H100" s="168">
        <f t="shared" si="4"/>
        <v>0</v>
      </c>
    </row>
    <row r="101" spans="1:10" ht="14.25" customHeight="1">
      <c r="A101" s="4" t="s">
        <v>2</v>
      </c>
      <c r="B101" s="29" t="s">
        <v>321</v>
      </c>
      <c r="C101" s="178">
        <v>25879475104</v>
      </c>
      <c r="D101" s="178">
        <v>15701099918</v>
      </c>
      <c r="E101" s="60">
        <v>25879475</v>
      </c>
      <c r="F101" s="60">
        <v>15701100</v>
      </c>
      <c r="G101" s="168">
        <f t="shared" si="3"/>
        <v>0.10399999842047691</v>
      </c>
      <c r="H101" s="168">
        <f t="shared" si="4"/>
        <v>-8.2000000402331352E-2</v>
      </c>
      <c r="J101" s="168">
        <f>C101-D101</f>
        <v>10178375186</v>
      </c>
    </row>
    <row r="102" spans="1:10" ht="14.25" customHeight="1">
      <c r="A102" s="4" t="s">
        <v>39</v>
      </c>
      <c r="B102" s="29" t="s">
        <v>322</v>
      </c>
      <c r="C102" s="179"/>
      <c r="D102" s="179"/>
      <c r="E102" s="54"/>
      <c r="F102" s="54"/>
      <c r="G102" s="168">
        <f t="shared" si="3"/>
        <v>0</v>
      </c>
      <c r="H102" s="168">
        <f t="shared" si="4"/>
        <v>0</v>
      </c>
    </row>
    <row r="103" spans="1:10" ht="14.25" customHeight="1">
      <c r="A103" s="42" t="s">
        <v>40</v>
      </c>
      <c r="B103" s="29">
        <v>40</v>
      </c>
      <c r="C103" s="179"/>
      <c r="D103" s="179"/>
      <c r="E103" s="54"/>
      <c r="F103" s="54"/>
      <c r="G103" s="168">
        <f t="shared" si="3"/>
        <v>0</v>
      </c>
      <c r="H103" s="168">
        <f t="shared" si="4"/>
        <v>0</v>
      </c>
    </row>
    <row r="104" spans="1:10" ht="14.25" customHeight="1">
      <c r="A104" s="42" t="s">
        <v>41</v>
      </c>
      <c r="B104" s="30">
        <v>41</v>
      </c>
      <c r="C104" s="179"/>
      <c r="D104" s="179"/>
      <c r="E104" s="60"/>
      <c r="F104" s="60"/>
      <c r="G104" s="168">
        <f t="shared" si="3"/>
        <v>0</v>
      </c>
      <c r="H104" s="168">
        <f t="shared" si="4"/>
        <v>0</v>
      </c>
    </row>
    <row r="105" spans="1:10" ht="14.25" customHeight="1">
      <c r="A105" s="42" t="s">
        <v>42</v>
      </c>
      <c r="B105" s="30">
        <v>42</v>
      </c>
      <c r="C105" s="179"/>
      <c r="D105" s="179"/>
      <c r="E105" s="54"/>
      <c r="F105" s="54"/>
      <c r="G105" s="168">
        <f t="shared" si="3"/>
        <v>0</v>
      </c>
      <c r="H105" s="168">
        <f t="shared" si="4"/>
        <v>0</v>
      </c>
    </row>
    <row r="106" spans="1:10" ht="14.25" customHeight="1">
      <c r="A106" s="42" t="s">
        <v>291</v>
      </c>
      <c r="B106" s="30">
        <v>43</v>
      </c>
      <c r="C106" s="178">
        <v>277880</v>
      </c>
      <c r="D106" s="178">
        <v>277880</v>
      </c>
      <c r="E106" s="54">
        <v>278</v>
      </c>
      <c r="F106" s="54">
        <v>278</v>
      </c>
      <c r="G106" s="168">
        <f t="shared" si="3"/>
        <v>-0.12000000000000455</v>
      </c>
      <c r="H106" s="168">
        <f t="shared" si="4"/>
        <v>-0.12000000000000455</v>
      </c>
    </row>
    <row r="107" spans="1:10" ht="30.75" customHeight="1">
      <c r="A107" s="42" t="s">
        <v>292</v>
      </c>
      <c r="B107" s="29">
        <v>44</v>
      </c>
      <c r="C107" s="179"/>
      <c r="D107" s="179"/>
      <c r="E107" s="60"/>
      <c r="F107" s="60"/>
      <c r="G107" s="168">
        <f t="shared" si="3"/>
        <v>0</v>
      </c>
      <c r="H107" s="168">
        <f t="shared" si="4"/>
        <v>0</v>
      </c>
    </row>
    <row r="108" spans="1:10" ht="23.25" customHeight="1">
      <c r="A108" s="42" t="s">
        <v>293</v>
      </c>
      <c r="B108" s="29">
        <v>45</v>
      </c>
      <c r="C108" s="179"/>
      <c r="D108" s="179"/>
      <c r="E108" s="54"/>
      <c r="F108" s="54"/>
      <c r="G108" s="168">
        <f t="shared" si="3"/>
        <v>0</v>
      </c>
      <c r="H108" s="168">
        <f t="shared" si="4"/>
        <v>0</v>
      </c>
    </row>
    <row r="109" spans="1:10" ht="27" customHeight="1">
      <c r="A109" s="42" t="s">
        <v>43</v>
      </c>
      <c r="B109" s="29">
        <v>46</v>
      </c>
      <c r="C109" s="179"/>
      <c r="D109" s="179"/>
      <c r="E109" s="54"/>
      <c r="F109" s="54"/>
      <c r="G109" s="168">
        <f t="shared" si="3"/>
        <v>0</v>
      </c>
      <c r="H109" s="168">
        <f t="shared" si="4"/>
        <v>0</v>
      </c>
    </row>
    <row r="110" spans="1:10" ht="21" customHeight="1">
      <c r="A110" s="42" t="s">
        <v>44</v>
      </c>
      <c r="B110" s="29">
        <v>47</v>
      </c>
      <c r="C110" s="178">
        <v>15838843538</v>
      </c>
      <c r="D110" s="178">
        <v>10315026484</v>
      </c>
      <c r="E110" s="60">
        <v>15838844</v>
      </c>
      <c r="F110" s="60">
        <v>10315027</v>
      </c>
      <c r="G110" s="168">
        <f t="shared" si="3"/>
        <v>-0.46199999935925007</v>
      </c>
      <c r="H110" s="168">
        <f t="shared" si="4"/>
        <v>-0.51600000075995922</v>
      </c>
    </row>
    <row r="111" spans="1:10" ht="14.25" customHeight="1">
      <c r="A111" s="42" t="s">
        <v>45</v>
      </c>
      <c r="B111" s="30"/>
      <c r="C111" s="182"/>
      <c r="D111" s="182"/>
      <c r="E111" s="54"/>
      <c r="F111" s="54"/>
      <c r="G111" s="168">
        <f t="shared" si="3"/>
        <v>0</v>
      </c>
      <c r="H111" s="168">
        <f t="shared" si="4"/>
        <v>0</v>
      </c>
    </row>
    <row r="112" spans="1:10" ht="14.25" customHeight="1">
      <c r="A112" s="4" t="s">
        <v>46</v>
      </c>
      <c r="B112" s="30" t="s">
        <v>323</v>
      </c>
      <c r="C112" s="178">
        <v>10315026484</v>
      </c>
      <c r="D112" s="178">
        <v>9399327599</v>
      </c>
      <c r="E112" s="54">
        <v>10315027</v>
      </c>
      <c r="F112" s="54">
        <v>9399328</v>
      </c>
      <c r="G112" s="168">
        <f t="shared" si="3"/>
        <v>-0.51600000075995922</v>
      </c>
      <c r="H112" s="168">
        <f t="shared" si="4"/>
        <v>-0.4010000005364418</v>
      </c>
    </row>
    <row r="113" spans="1:8" ht="14.25" customHeight="1">
      <c r="A113" s="4" t="s">
        <v>47</v>
      </c>
      <c r="B113" s="29" t="s">
        <v>324</v>
      </c>
      <c r="C113" s="178">
        <v>5523817054</v>
      </c>
      <c r="D113" s="178">
        <v>915698885</v>
      </c>
      <c r="E113" s="60">
        <v>5523817</v>
      </c>
      <c r="F113" s="60">
        <v>915699</v>
      </c>
      <c r="G113" s="168">
        <f t="shared" si="3"/>
        <v>5.3999999538064003E-2</v>
      </c>
      <c r="H113" s="168">
        <f t="shared" si="4"/>
        <v>-0.11499999999068677</v>
      </c>
    </row>
    <row r="114" spans="1:8" ht="14.25" customHeight="1">
      <c r="A114" s="3" t="s">
        <v>210</v>
      </c>
      <c r="B114" s="29">
        <v>48</v>
      </c>
      <c r="C114" s="181">
        <v>41718596522</v>
      </c>
      <c r="D114" s="181">
        <v>26016404282</v>
      </c>
      <c r="E114" s="67">
        <v>41718597</v>
      </c>
      <c r="F114" s="67">
        <v>26016405</v>
      </c>
      <c r="G114" s="168">
        <f t="shared" si="3"/>
        <v>-0.47800000011920929</v>
      </c>
      <c r="H114" s="168">
        <f t="shared" si="4"/>
        <v>-0.71799999848008156</v>
      </c>
    </row>
    <row r="115" spans="1:8" ht="14.25" customHeight="1">
      <c r="A115" s="2" t="s">
        <v>202</v>
      </c>
      <c r="B115" s="29">
        <v>49</v>
      </c>
      <c r="C115" s="181">
        <v>71064508791</v>
      </c>
      <c r="D115" s="181">
        <v>56736979614</v>
      </c>
      <c r="E115" s="173">
        <v>71064511</v>
      </c>
      <c r="F115" s="173">
        <v>56736980</v>
      </c>
      <c r="G115" s="168">
        <f t="shared" si="3"/>
        <v>-2.2090000063180923</v>
      </c>
      <c r="H115" s="168">
        <f t="shared" si="4"/>
        <v>-0.38599999994039536</v>
      </c>
    </row>
    <row r="116" spans="1:8">
      <c r="A116" s="58"/>
      <c r="B116" s="58"/>
      <c r="C116" s="59"/>
      <c r="D116" s="49"/>
      <c r="E116" s="59"/>
      <c r="F116" s="49"/>
    </row>
    <row r="117" spans="1:8">
      <c r="A117" s="9"/>
      <c r="B117" s="56"/>
      <c r="C117" s="95" t="e">
        <f>#REF!-C63</f>
        <v>#REF!</v>
      </c>
      <c r="D117" s="95" t="e">
        <f>#REF!-D63</f>
        <v>#REF!</v>
      </c>
      <c r="E117" s="95" t="e">
        <f>#REF!-E63</f>
        <v>#REF!</v>
      </c>
      <c r="F117" s="95" t="e">
        <f>#REF!-F63</f>
        <v>#REF!</v>
      </c>
    </row>
    <row r="118" spans="1:8">
      <c r="B118" s="56"/>
      <c r="C118" s="95">
        <f>C115-ОПиУ!D108</f>
        <v>71055199786</v>
      </c>
      <c r="D118" s="96"/>
      <c r="E118" s="95">
        <f>E115-ОПиУ!F101</f>
        <v>71064348</v>
      </c>
      <c r="F118" s="96"/>
    </row>
    <row r="119" spans="1:8" s="43" customFormat="1" ht="14.25" customHeight="1">
      <c r="A119" s="266" t="str">
        <f>ББ!A120</f>
        <v>Председатель Правления _____________________________ /Лукьянов С. Н.  Дата  20.01.2022 г.</v>
      </c>
      <c r="B119" s="266"/>
      <c r="C119" s="266"/>
      <c r="D119" s="266"/>
    </row>
    <row r="120" spans="1:8" s="43" customFormat="1" ht="23.25" customHeight="1">
      <c r="A120" s="266" t="str">
        <f>ББ!A121</f>
        <v>Главный бухгалтер ________________________________ / Хон Т.Э. Дата 20.01.2022 г.</v>
      </c>
      <c r="B120" s="266"/>
      <c r="C120" s="266"/>
      <c r="D120" s="266"/>
    </row>
    <row r="121" spans="1:8" s="43" customFormat="1" ht="30.75" customHeight="1">
      <c r="A121" s="266" t="str">
        <f>ББ!A122</f>
        <v>Исполнитель____________________________________/Хон Т. Э. Дата 20.01.2022 г.</v>
      </c>
      <c r="B121" s="266"/>
      <c r="C121" s="266"/>
      <c r="D121" s="266"/>
    </row>
    <row r="122" spans="1:8" ht="20.25" customHeight="1">
      <c r="A122" s="267" t="s">
        <v>209</v>
      </c>
      <c r="B122" s="267"/>
      <c r="C122" s="267"/>
      <c r="D122" s="267"/>
      <c r="E122" s="8"/>
      <c r="F122" s="8"/>
    </row>
    <row r="123" spans="1:8" ht="20.25" customHeight="1">
      <c r="A123" s="56" t="s">
        <v>4</v>
      </c>
    </row>
    <row r="124" spans="1:8">
      <c r="C124" s="71">
        <f>C115-C63</f>
        <v>0</v>
      </c>
      <c r="D124" s="71">
        <f>D115-D63</f>
        <v>0</v>
      </c>
      <c r="E124" s="71">
        <f>E115-E63</f>
        <v>0</v>
      </c>
      <c r="F124" s="71">
        <f>F115-F63</f>
        <v>0</v>
      </c>
    </row>
    <row r="126" spans="1:8">
      <c r="C126" s="71"/>
      <c r="E126" s="71"/>
    </row>
    <row r="129" spans="3:6">
      <c r="C129" s="174"/>
      <c r="D129" s="175"/>
      <c r="E129" s="174"/>
      <c r="F129" s="175"/>
    </row>
    <row r="130" spans="3:6">
      <c r="C130" s="174"/>
      <c r="D130" s="174"/>
      <c r="E130" s="174"/>
      <c r="F130" s="174"/>
    </row>
    <row r="131" spans="3:6">
      <c r="C131" s="176"/>
      <c r="D131" s="177"/>
      <c r="E131" s="176"/>
      <c r="F131" s="177"/>
    </row>
    <row r="132" spans="3:6">
      <c r="C132" s="174"/>
      <c r="E132" s="174"/>
    </row>
    <row r="134" spans="3:6">
      <c r="C134" s="69"/>
      <c r="E134" s="69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3"/>
  <sheetViews>
    <sheetView topLeftCell="A88" zoomScaleNormal="100" workbookViewId="0">
      <selection activeCell="H103" sqref="H103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49" customWidth="1"/>
    <col min="4" max="4" width="14.140625" style="49" customWidth="1"/>
    <col min="5" max="16384" width="9.140625" style="8"/>
  </cols>
  <sheetData>
    <row r="1" spans="1:4" ht="26.25" customHeight="1">
      <c r="A1" s="270" t="s">
        <v>5</v>
      </c>
      <c r="B1" s="270"/>
      <c r="C1" s="270"/>
      <c r="D1" s="270"/>
    </row>
    <row r="2" spans="1:4">
      <c r="A2" s="270" t="s">
        <v>3</v>
      </c>
      <c r="B2" s="270"/>
      <c r="C2" s="270"/>
      <c r="D2" s="270"/>
    </row>
    <row r="3" spans="1:4">
      <c r="A3" s="271" t="s">
        <v>6</v>
      </c>
      <c r="B3" s="271"/>
      <c r="C3" s="271"/>
      <c r="D3" s="271"/>
    </row>
    <row r="4" spans="1:4">
      <c r="A4" s="270" t="s">
        <v>370</v>
      </c>
      <c r="B4" s="270"/>
      <c r="C4" s="270"/>
      <c r="D4" s="270"/>
    </row>
    <row r="5" spans="1:4">
      <c r="A5" s="56"/>
      <c r="B5" s="7"/>
      <c r="C5" s="272" t="s">
        <v>235</v>
      </c>
      <c r="D5" s="272"/>
    </row>
    <row r="6" spans="1:4" ht="38.25">
      <c r="A6" s="41" t="s">
        <v>7</v>
      </c>
      <c r="B6" s="5" t="s">
        <v>8</v>
      </c>
      <c r="C6" s="61" t="s">
        <v>169</v>
      </c>
      <c r="D6" s="5" t="s">
        <v>170</v>
      </c>
    </row>
    <row r="7" spans="1:4">
      <c r="A7" s="1">
        <v>1</v>
      </c>
      <c r="B7" s="6">
        <v>2</v>
      </c>
      <c r="C7" s="62">
        <v>3</v>
      </c>
      <c r="D7" s="6">
        <v>4</v>
      </c>
    </row>
    <row r="8" spans="1:4">
      <c r="A8" s="2" t="s">
        <v>9</v>
      </c>
      <c r="B8" s="5"/>
      <c r="C8" s="63"/>
      <c r="D8" s="12"/>
    </row>
    <row r="9" spans="1:4">
      <c r="A9" s="42" t="s">
        <v>10</v>
      </c>
      <c r="B9" s="24">
        <v>1</v>
      </c>
      <c r="C9" s="169">
        <v>2023152006</v>
      </c>
      <c r="D9" s="169">
        <f>1750774078-5748</f>
        <v>1750768330</v>
      </c>
    </row>
    <row r="10" spans="1:4">
      <c r="A10" s="42" t="s">
        <v>45</v>
      </c>
      <c r="B10" s="25"/>
      <c r="C10" s="170"/>
      <c r="D10" s="170"/>
    </row>
    <row r="11" spans="1:4">
      <c r="A11" s="4" t="s">
        <v>11</v>
      </c>
      <c r="B11" s="25" t="s">
        <v>12</v>
      </c>
      <c r="C11" s="170"/>
      <c r="D11" s="170"/>
    </row>
    <row r="12" spans="1:4">
      <c r="A12" s="4" t="s">
        <v>13</v>
      </c>
      <c r="B12" s="25" t="s">
        <v>14</v>
      </c>
      <c r="C12" s="169">
        <v>1727489046</v>
      </c>
      <c r="D12" s="169">
        <v>1329864078</v>
      </c>
    </row>
    <row r="13" spans="1:4">
      <c r="A13" s="184" t="s">
        <v>369</v>
      </c>
      <c r="B13" s="185" t="s">
        <v>48</v>
      </c>
      <c r="C13" s="170"/>
      <c r="D13" s="170"/>
    </row>
    <row r="14" spans="1:4">
      <c r="A14" s="42" t="s">
        <v>15</v>
      </c>
      <c r="B14" s="24">
        <v>2</v>
      </c>
      <c r="C14" s="169"/>
      <c r="D14" s="169"/>
    </row>
    <row r="15" spans="1:4">
      <c r="A15" s="42" t="s">
        <v>20</v>
      </c>
      <c r="B15" s="24">
        <v>3</v>
      </c>
      <c r="C15" s="169">
        <v>5036881</v>
      </c>
      <c r="D15" s="169">
        <v>106781881</v>
      </c>
    </row>
    <row r="16" spans="1:4">
      <c r="A16" s="42" t="s">
        <v>45</v>
      </c>
      <c r="B16" s="25"/>
      <c r="C16" s="169">
        <v>37500</v>
      </c>
      <c r="D16" s="169">
        <v>795000</v>
      </c>
    </row>
    <row r="17" spans="1:4">
      <c r="A17" s="4" t="s">
        <v>171</v>
      </c>
      <c r="B17" s="25" t="s">
        <v>61</v>
      </c>
      <c r="C17" s="169"/>
      <c r="D17" s="169"/>
    </row>
    <row r="18" spans="1:4">
      <c r="A18" s="42" t="s">
        <v>19</v>
      </c>
      <c r="B18" s="24">
        <v>4</v>
      </c>
      <c r="C18" s="169">
        <v>89239713</v>
      </c>
      <c r="D18" s="169">
        <v>110978878</v>
      </c>
    </row>
    <row r="19" spans="1:4">
      <c r="A19" s="42" t="s">
        <v>45</v>
      </c>
      <c r="B19" s="25"/>
      <c r="C19" s="169">
        <v>47411</v>
      </c>
      <c r="D19" s="170"/>
    </row>
    <row r="20" spans="1:4">
      <c r="A20" s="4" t="s">
        <v>171</v>
      </c>
      <c r="B20" s="25" t="s">
        <v>62</v>
      </c>
      <c r="C20" s="169"/>
      <c r="D20" s="169"/>
    </row>
    <row r="21" spans="1:4" ht="25.5">
      <c r="A21" s="11" t="s">
        <v>1</v>
      </c>
      <c r="B21" s="24">
        <v>5</v>
      </c>
      <c r="C21" s="169">
        <v>122891328690</v>
      </c>
      <c r="D21" s="169">
        <v>51591155042</v>
      </c>
    </row>
    <row r="22" spans="1:4">
      <c r="A22" s="42" t="s">
        <v>45</v>
      </c>
      <c r="B22" s="25"/>
      <c r="C22" s="170"/>
      <c r="D22" s="170"/>
    </row>
    <row r="23" spans="1:4">
      <c r="A23" s="4" t="s">
        <v>171</v>
      </c>
      <c r="B23" s="25" t="s">
        <v>172</v>
      </c>
      <c r="C23" s="169">
        <v>4583518495</v>
      </c>
      <c r="D23" s="169">
        <v>805267520</v>
      </c>
    </row>
    <row r="24" spans="1:4">
      <c r="A24" s="42" t="s">
        <v>213</v>
      </c>
      <c r="B24" s="24">
        <v>6</v>
      </c>
      <c r="C24" s="169">
        <v>574440</v>
      </c>
      <c r="D24" s="169">
        <v>620454140</v>
      </c>
    </row>
    <row r="25" spans="1:4">
      <c r="A25" s="42" t="s">
        <v>45</v>
      </c>
      <c r="B25" s="29"/>
      <c r="C25" s="97"/>
      <c r="D25" s="97"/>
    </row>
    <row r="26" spans="1:4">
      <c r="A26" s="4" t="s">
        <v>171</v>
      </c>
      <c r="B26" s="29" t="s">
        <v>173</v>
      </c>
      <c r="C26" s="97"/>
      <c r="D26" s="97"/>
    </row>
    <row r="27" spans="1:4">
      <c r="A27" s="11" t="s">
        <v>219</v>
      </c>
      <c r="B27" s="30">
        <v>7</v>
      </c>
      <c r="C27" s="97"/>
      <c r="D27" s="97"/>
    </row>
    <row r="28" spans="1:4">
      <c r="A28" s="42" t="s">
        <v>45</v>
      </c>
      <c r="B28" s="29"/>
      <c r="C28" s="97"/>
      <c r="D28" s="97"/>
    </row>
    <row r="29" spans="1:4">
      <c r="A29" s="4" t="s">
        <v>171</v>
      </c>
      <c r="B29" s="29" t="s">
        <v>174</v>
      </c>
      <c r="C29" s="97"/>
      <c r="D29" s="97"/>
    </row>
    <row r="30" spans="1:4">
      <c r="A30" s="42" t="s">
        <v>21</v>
      </c>
      <c r="B30" s="30">
        <v>8</v>
      </c>
      <c r="C30" s="169"/>
      <c r="D30" s="169"/>
    </row>
    <row r="31" spans="1:4">
      <c r="A31" s="42" t="s">
        <v>22</v>
      </c>
      <c r="B31" s="30">
        <v>9</v>
      </c>
      <c r="C31" s="169">
        <v>40579429265</v>
      </c>
      <c r="D31" s="169">
        <v>17579430637</v>
      </c>
    </row>
    <row r="32" spans="1:4">
      <c r="A32" s="42" t="s">
        <v>23</v>
      </c>
      <c r="B32" s="30">
        <v>10</v>
      </c>
      <c r="C32" s="169">
        <v>313377</v>
      </c>
      <c r="D32" s="169">
        <v>233677</v>
      </c>
    </row>
    <row r="33" spans="1:4">
      <c r="A33" s="42" t="s">
        <v>24</v>
      </c>
      <c r="B33" s="30">
        <v>11</v>
      </c>
      <c r="C33" s="169"/>
      <c r="D33" s="169"/>
    </row>
    <row r="34" spans="1:4">
      <c r="A34" s="42" t="s">
        <v>26</v>
      </c>
      <c r="B34" s="30">
        <v>12</v>
      </c>
      <c r="C34" s="169">
        <v>541219477</v>
      </c>
      <c r="D34" s="169">
        <v>677796997</v>
      </c>
    </row>
    <row r="35" spans="1:4">
      <c r="A35" s="42" t="s">
        <v>25</v>
      </c>
      <c r="B35" s="30">
        <v>13</v>
      </c>
      <c r="C35" s="169">
        <v>14702827</v>
      </c>
      <c r="D35" s="169">
        <v>12510945</v>
      </c>
    </row>
    <row r="36" spans="1:4">
      <c r="A36" s="42" t="s">
        <v>284</v>
      </c>
      <c r="B36" s="30">
        <v>14</v>
      </c>
      <c r="C36" s="169">
        <v>383661247</v>
      </c>
      <c r="D36" s="169">
        <v>637763134</v>
      </c>
    </row>
    <row r="37" spans="1:4">
      <c r="A37" s="42" t="s">
        <v>16</v>
      </c>
      <c r="B37" s="30">
        <v>15</v>
      </c>
      <c r="C37" s="169">
        <v>19442632</v>
      </c>
      <c r="D37" s="169">
        <v>48071274</v>
      </c>
    </row>
    <row r="38" spans="1:4">
      <c r="A38" s="42" t="s">
        <v>175</v>
      </c>
      <c r="B38" s="30">
        <v>16</v>
      </c>
      <c r="C38" s="169">
        <v>1104192910</v>
      </c>
      <c r="D38" s="169">
        <v>658534412</v>
      </c>
    </row>
    <row r="39" spans="1:4">
      <c r="A39" s="42" t="s">
        <v>45</v>
      </c>
      <c r="B39" s="29"/>
      <c r="C39" s="97"/>
      <c r="D39" s="97"/>
    </row>
    <row r="40" spans="1:4">
      <c r="A40" s="4" t="s">
        <v>176</v>
      </c>
      <c r="B40" s="29" t="s">
        <v>294</v>
      </c>
      <c r="C40" s="170"/>
      <c r="D40" s="170"/>
    </row>
    <row r="41" spans="1:4" ht="15">
      <c r="A41" s="4" t="s">
        <v>88</v>
      </c>
      <c r="B41" s="171" t="s">
        <v>285</v>
      </c>
      <c r="C41" s="170"/>
      <c r="D41" s="170"/>
    </row>
    <row r="42" spans="1:4" ht="15">
      <c r="A42" s="4" t="s">
        <v>90</v>
      </c>
      <c r="B42" s="171" t="s">
        <v>286</v>
      </c>
      <c r="C42" s="170"/>
      <c r="D42" s="170"/>
    </row>
    <row r="43" spans="1:4">
      <c r="A43" s="4" t="s">
        <v>92</v>
      </c>
      <c r="B43" s="29" t="s">
        <v>295</v>
      </c>
      <c r="C43" s="169">
        <v>423994110</v>
      </c>
      <c r="D43" s="169">
        <v>110991105</v>
      </c>
    </row>
    <row r="44" spans="1:4">
      <c r="A44" s="4" t="s">
        <v>93</v>
      </c>
      <c r="B44" s="29" t="s">
        <v>296</v>
      </c>
      <c r="C44" s="187">
        <v>667717496</v>
      </c>
      <c r="D44" s="187">
        <v>523854821</v>
      </c>
    </row>
    <row r="45" spans="1:4">
      <c r="A45" s="4" t="s">
        <v>97</v>
      </c>
      <c r="B45" s="29" t="s">
        <v>297</v>
      </c>
      <c r="C45" s="187">
        <v>6641629</v>
      </c>
      <c r="D45" s="187">
        <v>15110120</v>
      </c>
    </row>
    <row r="46" spans="1:4">
      <c r="A46" s="4" t="s">
        <v>95</v>
      </c>
      <c r="B46" s="29" t="s">
        <v>298</v>
      </c>
      <c r="C46" s="169">
        <v>5839675</v>
      </c>
      <c r="D46" s="169">
        <v>8578366</v>
      </c>
    </row>
    <row r="47" spans="1:4">
      <c r="A47" s="4" t="s">
        <v>99</v>
      </c>
      <c r="B47" s="29" t="s">
        <v>299</v>
      </c>
      <c r="C47" s="170"/>
      <c r="D47" s="170"/>
    </row>
    <row r="48" spans="1:4">
      <c r="A48" s="4" t="s">
        <v>18</v>
      </c>
      <c r="B48" s="29" t="s">
        <v>300</v>
      </c>
      <c r="C48" s="170"/>
      <c r="D48" s="170"/>
    </row>
    <row r="49" spans="1:4">
      <c r="A49" s="4" t="s">
        <v>59</v>
      </c>
      <c r="B49" s="29" t="s">
        <v>301</v>
      </c>
      <c r="C49" s="97"/>
      <c r="D49" s="97"/>
    </row>
    <row r="50" spans="1:4">
      <c r="A50" s="4" t="s">
        <v>177</v>
      </c>
      <c r="B50" s="29" t="s">
        <v>302</v>
      </c>
      <c r="C50" s="97"/>
      <c r="D50" s="97"/>
    </row>
    <row r="51" spans="1:4">
      <c r="A51" s="42" t="s">
        <v>178</v>
      </c>
      <c r="B51" s="30">
        <v>17</v>
      </c>
      <c r="C51" s="97"/>
      <c r="D51" s="97"/>
    </row>
    <row r="52" spans="1:4">
      <c r="A52" s="42" t="s">
        <v>45</v>
      </c>
      <c r="B52" s="29"/>
      <c r="C52" s="97"/>
      <c r="D52" s="97"/>
    </row>
    <row r="53" spans="1:4">
      <c r="A53" s="4" t="s">
        <v>179</v>
      </c>
      <c r="B53" s="29" t="s">
        <v>303</v>
      </c>
      <c r="C53" s="97"/>
      <c r="D53" s="97"/>
    </row>
    <row r="54" spans="1:4">
      <c r="A54" s="4" t="s">
        <v>180</v>
      </c>
      <c r="B54" s="29" t="s">
        <v>304</v>
      </c>
      <c r="C54" s="97"/>
      <c r="D54" s="97"/>
    </row>
    <row r="55" spans="1:4">
      <c r="A55" s="4" t="s">
        <v>181</v>
      </c>
      <c r="B55" s="29" t="s">
        <v>305</v>
      </c>
      <c r="C55" s="98"/>
      <c r="D55" s="98"/>
    </row>
    <row r="56" spans="1:4">
      <c r="A56" s="4" t="s">
        <v>182</v>
      </c>
      <c r="B56" s="29" t="s">
        <v>306</v>
      </c>
      <c r="C56" s="97"/>
      <c r="D56" s="97"/>
    </row>
    <row r="57" spans="1:4">
      <c r="A57" s="4" t="s">
        <v>287</v>
      </c>
      <c r="B57" s="30">
        <v>18</v>
      </c>
      <c r="C57" s="169">
        <v>1087274</v>
      </c>
      <c r="D57" s="169">
        <v>1089905</v>
      </c>
    </row>
    <row r="58" spans="1:4">
      <c r="A58" s="4" t="s">
        <v>288</v>
      </c>
      <c r="B58" s="30">
        <v>19</v>
      </c>
      <c r="C58" s="170"/>
      <c r="D58" s="170"/>
    </row>
    <row r="59" spans="1:4">
      <c r="A59" s="42" t="s">
        <v>183</v>
      </c>
      <c r="B59" s="30">
        <v>20</v>
      </c>
      <c r="C59" s="169">
        <v>1735292226</v>
      </c>
      <c r="D59" s="169">
        <v>195114053</v>
      </c>
    </row>
    <row r="60" spans="1:4">
      <c r="A60" s="42" t="s">
        <v>27</v>
      </c>
      <c r="B60" s="30">
        <v>21</v>
      </c>
      <c r="C60" s="169">
        <v>30456290</v>
      </c>
      <c r="D60" s="169">
        <v>5501092</v>
      </c>
    </row>
    <row r="61" spans="1:4">
      <c r="A61" s="3" t="s">
        <v>205</v>
      </c>
      <c r="B61" s="31">
        <v>22</v>
      </c>
      <c r="C61" s="188">
        <f>C60+C59+C57+C38+C37+C36+C35+C34+C32+C31+C21+C24+C18+C15+C9</f>
        <v>169419129255</v>
      </c>
      <c r="D61" s="188">
        <f>D60+D59+D57+D38+D37+D36+D35+D34+D32+D31+D21+D24+D18+D15+D9</f>
        <v>73996184397</v>
      </c>
    </row>
    <row r="62" spans="1:4">
      <c r="A62" s="42" t="s">
        <v>28</v>
      </c>
      <c r="B62" s="29"/>
      <c r="C62" s="170"/>
      <c r="D62" s="170"/>
    </row>
    <row r="63" spans="1:4">
      <c r="A63" s="42" t="s">
        <v>30</v>
      </c>
      <c r="B63" s="30">
        <v>23</v>
      </c>
      <c r="C63" s="187">
        <v>81166092665</v>
      </c>
      <c r="D63" s="187">
        <v>25427049310</v>
      </c>
    </row>
    <row r="64" spans="1:4">
      <c r="A64" s="42" t="s">
        <v>29</v>
      </c>
      <c r="B64" s="30">
        <f>B63+1</f>
        <v>24</v>
      </c>
      <c r="C64" s="170"/>
      <c r="D64" s="169">
        <v>4385786939</v>
      </c>
    </row>
    <row r="65" spans="1:4">
      <c r="A65" s="42" t="s">
        <v>31</v>
      </c>
      <c r="B65" s="30">
        <f t="shared" ref="B65:B70" si="0">B64+1</f>
        <v>25</v>
      </c>
      <c r="C65" s="170"/>
      <c r="D65" s="170"/>
    </row>
    <row r="66" spans="1:4">
      <c r="A66" s="42" t="s">
        <v>34</v>
      </c>
      <c r="B66" s="30">
        <f t="shared" si="0"/>
        <v>26</v>
      </c>
      <c r="C66" s="170"/>
      <c r="D66" s="170"/>
    </row>
    <row r="67" spans="1:4">
      <c r="A67" s="42" t="s">
        <v>33</v>
      </c>
      <c r="B67" s="30">
        <f t="shared" si="0"/>
        <v>27</v>
      </c>
      <c r="C67" s="169">
        <v>103181919</v>
      </c>
      <c r="D67" s="169">
        <v>221104965</v>
      </c>
    </row>
    <row r="68" spans="1:4">
      <c r="A68" s="42" t="s">
        <v>184</v>
      </c>
      <c r="B68" s="30">
        <f t="shared" si="0"/>
        <v>28</v>
      </c>
      <c r="C68" s="170"/>
      <c r="D68" s="170"/>
    </row>
    <row r="69" spans="1:4">
      <c r="A69" s="42" t="s">
        <v>32</v>
      </c>
      <c r="B69" s="30">
        <f t="shared" si="0"/>
        <v>29</v>
      </c>
      <c r="C69" s="169">
        <v>15481414</v>
      </c>
      <c r="D69" s="169">
        <v>53355826</v>
      </c>
    </row>
    <row r="70" spans="1:4">
      <c r="A70" s="42" t="s">
        <v>185</v>
      </c>
      <c r="B70" s="30">
        <f t="shared" si="0"/>
        <v>30</v>
      </c>
      <c r="C70" s="169">
        <v>105289503</v>
      </c>
      <c r="D70" s="169">
        <v>63495404</v>
      </c>
    </row>
    <row r="71" spans="1:4">
      <c r="A71" s="42" t="s">
        <v>45</v>
      </c>
      <c r="B71" s="29"/>
      <c r="C71" s="189"/>
      <c r="D71" s="189"/>
    </row>
    <row r="72" spans="1:4">
      <c r="A72" s="4" t="s">
        <v>186</v>
      </c>
      <c r="B72" s="29" t="s">
        <v>307</v>
      </c>
      <c r="C72" s="170"/>
      <c r="D72" s="170"/>
    </row>
    <row r="73" spans="1:4">
      <c r="A73" s="4" t="s">
        <v>187</v>
      </c>
      <c r="B73" s="29" t="s">
        <v>308</v>
      </c>
      <c r="C73" s="170"/>
      <c r="D73" s="170"/>
    </row>
    <row r="74" spans="1:4">
      <c r="A74" s="4" t="s">
        <v>188</v>
      </c>
      <c r="B74" s="29" t="s">
        <v>309</v>
      </c>
      <c r="C74" s="170"/>
      <c r="D74" s="170"/>
    </row>
    <row r="75" spans="1:4">
      <c r="A75" s="4" t="s">
        <v>189</v>
      </c>
      <c r="B75" s="29" t="s">
        <v>310</v>
      </c>
      <c r="C75" s="170"/>
      <c r="D75" s="170"/>
    </row>
    <row r="76" spans="1:4">
      <c r="A76" s="4" t="s">
        <v>190</v>
      </c>
      <c r="B76" s="29" t="s">
        <v>311</v>
      </c>
      <c r="C76" s="170"/>
      <c r="D76" s="170"/>
    </row>
    <row r="77" spans="1:4">
      <c r="A77" s="4" t="s">
        <v>191</v>
      </c>
      <c r="B77" s="29" t="s">
        <v>312</v>
      </c>
      <c r="C77" s="170"/>
      <c r="D77" s="170"/>
    </row>
    <row r="78" spans="1:4">
      <c r="A78" s="4" t="s">
        <v>192</v>
      </c>
      <c r="B78" s="29" t="s">
        <v>313</v>
      </c>
      <c r="C78" s="169">
        <v>52694478</v>
      </c>
      <c r="D78" s="169">
        <v>50755413</v>
      </c>
    </row>
    <row r="79" spans="1:4">
      <c r="A79" s="4" t="s">
        <v>193</v>
      </c>
      <c r="B79" s="29" t="s">
        <v>314</v>
      </c>
      <c r="C79" s="169">
        <v>46037968</v>
      </c>
      <c r="D79" s="169">
        <v>3164235</v>
      </c>
    </row>
    <row r="80" spans="1:4">
      <c r="A80" s="4" t="s">
        <v>194</v>
      </c>
      <c r="B80" s="29" t="s">
        <v>315</v>
      </c>
      <c r="C80" s="169">
        <v>54637</v>
      </c>
      <c r="D80" s="170"/>
    </row>
    <row r="81" spans="1:4">
      <c r="A81" s="4" t="s">
        <v>195</v>
      </c>
      <c r="B81" s="172" t="s">
        <v>316</v>
      </c>
      <c r="C81" s="169">
        <v>5664799</v>
      </c>
      <c r="D81" s="169">
        <v>5597748</v>
      </c>
    </row>
    <row r="82" spans="1:4">
      <c r="A82" s="4" t="s">
        <v>326</v>
      </c>
      <c r="B82" s="29" t="s">
        <v>317</v>
      </c>
      <c r="C82" s="169">
        <v>837621</v>
      </c>
      <c r="D82" s="169">
        <v>3978008</v>
      </c>
    </row>
    <row r="83" spans="1:4">
      <c r="A83" s="42" t="s">
        <v>178</v>
      </c>
      <c r="B83" s="29">
        <v>31</v>
      </c>
      <c r="C83" s="170"/>
      <c r="D83" s="170"/>
    </row>
    <row r="84" spans="1:4">
      <c r="A84" s="42" t="s">
        <v>45</v>
      </c>
      <c r="B84" s="30"/>
      <c r="C84" s="170"/>
      <c r="D84" s="170"/>
    </row>
    <row r="85" spans="1:4">
      <c r="A85" s="4" t="s">
        <v>196</v>
      </c>
      <c r="B85" s="29" t="s">
        <v>318</v>
      </c>
      <c r="C85" s="190"/>
      <c r="D85" s="190"/>
    </row>
    <row r="86" spans="1:4">
      <c r="A86" s="4" t="s">
        <v>197</v>
      </c>
      <c r="B86" s="29" t="s">
        <v>319</v>
      </c>
      <c r="C86" s="190"/>
      <c r="D86" s="190"/>
    </row>
    <row r="87" spans="1:4">
      <c r="A87" s="4" t="s">
        <v>198</v>
      </c>
      <c r="B87" s="29" t="s">
        <v>319</v>
      </c>
      <c r="C87" s="190"/>
      <c r="D87" s="190"/>
    </row>
    <row r="88" spans="1:4">
      <c r="A88" s="4" t="s">
        <v>199</v>
      </c>
      <c r="B88" s="50" t="s">
        <v>320</v>
      </c>
      <c r="C88" s="190"/>
      <c r="D88" s="190"/>
    </row>
    <row r="89" spans="1:4">
      <c r="A89" s="4" t="s">
        <v>289</v>
      </c>
      <c r="B89" s="29">
        <v>32</v>
      </c>
      <c r="C89" s="169">
        <v>9751246</v>
      </c>
      <c r="D89" s="169">
        <v>13301748</v>
      </c>
    </row>
    <row r="90" spans="1:4">
      <c r="A90" s="42" t="s">
        <v>35</v>
      </c>
      <c r="B90" s="30">
        <v>33</v>
      </c>
      <c r="C90" s="170"/>
      <c r="D90" s="170"/>
    </row>
    <row r="91" spans="1:4">
      <c r="A91" s="42" t="s">
        <v>200</v>
      </c>
      <c r="B91" s="30">
        <v>34</v>
      </c>
      <c r="C91" s="169">
        <v>273711</v>
      </c>
      <c r="D91" s="169">
        <v>1278081</v>
      </c>
    </row>
    <row r="92" spans="1:4">
      <c r="A92" s="42" t="s">
        <v>201</v>
      </c>
      <c r="B92" s="30">
        <v>35</v>
      </c>
      <c r="C92" s="169">
        <v>336089</v>
      </c>
      <c r="D92" s="169">
        <v>20913</v>
      </c>
    </row>
    <row r="93" spans="1:4">
      <c r="A93" s="42" t="s">
        <v>290</v>
      </c>
      <c r="B93" s="30">
        <v>36</v>
      </c>
      <c r="C93" s="187">
        <v>550012877</v>
      </c>
      <c r="D93" s="187">
        <v>924791298</v>
      </c>
    </row>
    <row r="94" spans="1:4">
      <c r="A94" s="42" t="s">
        <v>36</v>
      </c>
      <c r="B94" s="30">
        <v>37</v>
      </c>
      <c r="C94" s="187">
        <f>32227935+45974</f>
        <v>32273909</v>
      </c>
      <c r="D94" s="187">
        <v>10321306</v>
      </c>
    </row>
    <row r="95" spans="1:4">
      <c r="A95" s="3" t="s">
        <v>206</v>
      </c>
      <c r="B95" s="30">
        <v>38</v>
      </c>
      <c r="C95" s="188">
        <f>C94+C93+C92+C91+C89+C70+C69+C67+C64+C63</f>
        <v>81982693333</v>
      </c>
      <c r="D95" s="188">
        <f>D94+D93+D92+D91+D89+D70+D69+D67+D64+D63</f>
        <v>31100505790</v>
      </c>
    </row>
    <row r="96" spans="1:4">
      <c r="A96" s="42" t="s">
        <v>37</v>
      </c>
      <c r="B96" s="31"/>
      <c r="C96" s="189"/>
      <c r="D96" s="189"/>
    </row>
    <row r="97" spans="1:4">
      <c r="A97" s="42" t="s">
        <v>38</v>
      </c>
      <c r="B97" s="29">
        <v>39</v>
      </c>
      <c r="C97" s="169">
        <v>61422793824</v>
      </c>
      <c r="D97" s="169">
        <v>25879475104</v>
      </c>
    </row>
    <row r="98" spans="1:4">
      <c r="A98" s="42" t="s">
        <v>45</v>
      </c>
      <c r="B98" s="30"/>
      <c r="C98" s="189"/>
      <c r="D98" s="189"/>
    </row>
    <row r="99" spans="1:4">
      <c r="A99" s="4" t="s">
        <v>2</v>
      </c>
      <c r="B99" s="29" t="s">
        <v>321</v>
      </c>
      <c r="C99" s="169">
        <v>61422793824</v>
      </c>
      <c r="D99" s="169">
        <v>25879475104</v>
      </c>
    </row>
    <row r="100" spans="1:4">
      <c r="A100" s="4" t="s">
        <v>39</v>
      </c>
      <c r="B100" s="29" t="s">
        <v>322</v>
      </c>
      <c r="C100" s="170"/>
      <c r="D100" s="170"/>
    </row>
    <row r="101" spans="1:4">
      <c r="A101" s="42" t="s">
        <v>40</v>
      </c>
      <c r="B101" s="29">
        <v>40</v>
      </c>
      <c r="C101" s="170"/>
      <c r="D101" s="170"/>
    </row>
    <row r="102" spans="1:4">
      <c r="A102" s="42" t="s">
        <v>41</v>
      </c>
      <c r="B102" s="30">
        <v>41</v>
      </c>
      <c r="C102" s="170"/>
      <c r="D102" s="170"/>
    </row>
    <row r="103" spans="1:4">
      <c r="A103" s="42" t="s">
        <v>42</v>
      </c>
      <c r="B103" s="30">
        <v>42</v>
      </c>
      <c r="C103" s="170"/>
      <c r="D103" s="170"/>
    </row>
    <row r="104" spans="1:4">
      <c r="A104" s="42" t="s">
        <v>291</v>
      </c>
      <c r="B104" s="30">
        <v>43</v>
      </c>
      <c r="C104" s="169">
        <v>277880</v>
      </c>
      <c r="D104" s="169">
        <v>277880</v>
      </c>
    </row>
    <row r="105" spans="1:4">
      <c r="A105" s="42" t="s">
        <v>292</v>
      </c>
      <c r="B105" s="29">
        <v>44</v>
      </c>
      <c r="C105" s="170"/>
      <c r="D105" s="170"/>
    </row>
    <row r="106" spans="1:4">
      <c r="A106" s="42" t="s">
        <v>293</v>
      </c>
      <c r="B106" s="29">
        <v>45</v>
      </c>
      <c r="C106" s="170"/>
      <c r="D106" s="170"/>
    </row>
    <row r="107" spans="1:4">
      <c r="A107" s="42" t="s">
        <v>43</v>
      </c>
      <c r="B107" s="29">
        <v>46</v>
      </c>
      <c r="C107" s="170"/>
      <c r="D107" s="170"/>
    </row>
    <row r="108" spans="1:4">
      <c r="A108" s="42" t="s">
        <v>44</v>
      </c>
      <c r="B108" s="29">
        <v>47</v>
      </c>
      <c r="C108" s="169">
        <v>26013364218</v>
      </c>
      <c r="D108" s="169">
        <v>17015925623</v>
      </c>
    </row>
    <row r="109" spans="1:4">
      <c r="A109" s="42" t="s">
        <v>45</v>
      </c>
      <c r="B109" s="30"/>
      <c r="C109" s="189"/>
      <c r="D109" s="189"/>
    </row>
    <row r="110" spans="1:4">
      <c r="A110" s="4" t="s">
        <v>46</v>
      </c>
      <c r="B110" s="30" t="s">
        <v>323</v>
      </c>
      <c r="C110" s="169">
        <v>17015925623</v>
      </c>
      <c r="D110" s="169">
        <v>10315026484</v>
      </c>
    </row>
    <row r="111" spans="1:4">
      <c r="A111" s="4" t="s">
        <v>47</v>
      </c>
      <c r="B111" s="29" t="s">
        <v>324</v>
      </c>
      <c r="C111" s="169">
        <v>8997438595</v>
      </c>
      <c r="D111" s="169">
        <v>6700899139</v>
      </c>
    </row>
    <row r="112" spans="1:4">
      <c r="A112" s="3" t="s">
        <v>210</v>
      </c>
      <c r="B112" s="29">
        <v>48</v>
      </c>
      <c r="C112" s="188">
        <f>C108+C104+C97</f>
        <v>87436435922</v>
      </c>
      <c r="D112" s="188">
        <f>D108+D104+D97</f>
        <v>42895678607</v>
      </c>
    </row>
    <row r="113" spans="1:4">
      <c r="A113" s="2" t="s">
        <v>202</v>
      </c>
      <c r="B113" s="29">
        <v>49</v>
      </c>
      <c r="C113" s="188">
        <f>C112+C95</f>
        <v>169419129255</v>
      </c>
      <c r="D113" s="188">
        <f>D112+D95</f>
        <v>73996184397</v>
      </c>
    </row>
    <row r="114" spans="1:4">
      <c r="A114" s="9"/>
      <c r="B114" s="56"/>
      <c r="C114" s="69"/>
      <c r="D114" s="95">
        <f>D112-D59</f>
        <v>42700564554</v>
      </c>
    </row>
    <row r="115" spans="1:4">
      <c r="A115" s="56"/>
      <c r="B115" s="56"/>
      <c r="C115" s="69"/>
      <c r="D115" s="96"/>
    </row>
    <row r="116" spans="1:4">
      <c r="A116" s="266" t="str">
        <f>ББ!A120</f>
        <v>Председатель Правления _____________________________ /Лукьянов С. Н.  Дата  20.01.2022 г.</v>
      </c>
      <c r="B116" s="266"/>
      <c r="C116" s="266"/>
      <c r="D116" s="266"/>
    </row>
    <row r="117" spans="1:4">
      <c r="A117" s="72"/>
      <c r="B117" s="72"/>
      <c r="C117" s="72"/>
      <c r="D117" s="72"/>
    </row>
    <row r="118" spans="1:4">
      <c r="A118" s="266" t="s">
        <v>371</v>
      </c>
      <c r="B118" s="266"/>
      <c r="C118" s="266"/>
      <c r="D118" s="266"/>
    </row>
    <row r="119" spans="1:4">
      <c r="A119" s="72"/>
      <c r="B119" s="72"/>
      <c r="C119" s="72"/>
      <c r="D119" s="72"/>
    </row>
    <row r="120" spans="1:4">
      <c r="A120" s="266" t="s">
        <v>372</v>
      </c>
      <c r="B120" s="266"/>
      <c r="C120" s="266"/>
      <c r="D120" s="266"/>
    </row>
    <row r="121" spans="1:4">
      <c r="A121" s="267" t="s">
        <v>209</v>
      </c>
      <c r="B121" s="267"/>
      <c r="C121" s="267"/>
      <c r="D121" s="267"/>
    </row>
    <row r="122" spans="1:4">
      <c r="A122" s="56" t="s">
        <v>4</v>
      </c>
      <c r="B122" s="7"/>
      <c r="C122" s="70"/>
      <c r="D122" s="50"/>
    </row>
    <row r="123" spans="1:4">
      <c r="C123" s="191"/>
      <c r="D123" s="191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3"/>
  <sheetViews>
    <sheetView zoomScaleNormal="100" workbookViewId="0">
      <selection activeCell="B34" sqref="B34:J35"/>
    </sheetView>
  </sheetViews>
  <sheetFormatPr defaultColWidth="8.85546875" defaultRowHeight="12.75"/>
  <cols>
    <col min="1" max="1" width="56.5703125" style="92" bestFit="1" customWidth="1"/>
    <col min="2" max="2" width="20.42578125" style="93" customWidth="1"/>
    <col min="3" max="3" width="3.42578125" style="93" customWidth="1"/>
    <col min="4" max="4" width="23.85546875" style="93" customWidth="1"/>
    <col min="5" max="5" width="2.7109375" style="93" customWidth="1"/>
    <col min="6" max="6" width="18.7109375" style="93" customWidth="1"/>
    <col min="7" max="7" width="3.140625" style="93" customWidth="1"/>
    <col min="8" max="8" width="17.7109375" style="93" customWidth="1"/>
    <col min="9" max="9" width="2.7109375" style="92" customWidth="1"/>
    <col min="10" max="10" width="15.42578125" style="92" bestFit="1" customWidth="1"/>
    <col min="11" max="11" width="11.28515625" style="92" bestFit="1" customWidth="1"/>
    <col min="12" max="16384" width="8.85546875" style="92"/>
  </cols>
  <sheetData>
    <row r="1" spans="1:8" s="75" customFormat="1" ht="15.75">
      <c r="A1" s="73" t="s">
        <v>223</v>
      </c>
      <c r="B1" s="74"/>
      <c r="C1" s="74"/>
      <c r="D1" s="74"/>
      <c r="E1" s="74"/>
      <c r="F1" s="74"/>
      <c r="G1" s="74"/>
      <c r="H1" s="74"/>
    </row>
    <row r="2" spans="1:8" s="75" customFormat="1" ht="15.75">
      <c r="A2" s="76"/>
      <c r="B2" s="74"/>
      <c r="C2" s="74"/>
      <c r="D2" s="74"/>
      <c r="E2" s="74"/>
      <c r="F2" s="74"/>
      <c r="G2" s="74"/>
      <c r="H2" s="74"/>
    </row>
    <row r="3" spans="1:8" s="75" customFormat="1" ht="15.75">
      <c r="A3" s="77" t="s">
        <v>224</v>
      </c>
      <c r="B3" s="74"/>
      <c r="C3" s="74"/>
      <c r="D3" s="74"/>
      <c r="E3" s="74"/>
      <c r="F3" s="74"/>
      <c r="G3" s="74"/>
      <c r="H3" s="74"/>
    </row>
    <row r="4" spans="1:8" s="75" customFormat="1" ht="15.75">
      <c r="A4" s="77" t="str">
        <f>ББ!A7</f>
        <v>по состоянию на 01 января 2022 года</v>
      </c>
      <c r="B4" s="74"/>
      <c r="C4" s="74"/>
      <c r="D4" s="74"/>
      <c r="E4" s="74"/>
      <c r="F4" s="74"/>
      <c r="G4" s="74"/>
      <c r="H4" s="74"/>
    </row>
    <row r="5" spans="1:8" s="75" customFormat="1" ht="15.75">
      <c r="A5" s="78" t="s">
        <v>235</v>
      </c>
      <c r="B5" s="74"/>
      <c r="C5" s="74"/>
      <c r="D5" s="74"/>
      <c r="E5" s="74"/>
      <c r="F5" s="74"/>
      <c r="G5" s="74"/>
      <c r="H5" s="74"/>
    </row>
    <row r="6" spans="1:8" s="75" customFormat="1" ht="15.75">
      <c r="B6" s="74"/>
      <c r="C6" s="74"/>
      <c r="D6" s="74"/>
      <c r="E6" s="74"/>
      <c r="F6" s="74"/>
      <c r="G6" s="74"/>
      <c r="H6" s="74"/>
    </row>
    <row r="7" spans="1:8" s="80" customFormat="1" ht="47.25">
      <c r="A7" s="274"/>
      <c r="B7" s="79" t="s">
        <v>226</v>
      </c>
      <c r="C7" s="273"/>
      <c r="D7" s="273" t="s">
        <v>227</v>
      </c>
      <c r="E7" s="273"/>
      <c r="F7" s="273" t="s">
        <v>228</v>
      </c>
      <c r="G7" s="273"/>
      <c r="H7" s="79" t="s">
        <v>0</v>
      </c>
    </row>
    <row r="8" spans="1:8" s="80" customFormat="1" ht="15.75">
      <c r="A8" s="274"/>
      <c r="B8" s="79" t="s">
        <v>229</v>
      </c>
      <c r="C8" s="273"/>
      <c r="D8" s="273"/>
      <c r="E8" s="273"/>
      <c r="F8" s="273"/>
      <c r="G8" s="273"/>
      <c r="H8" s="79" t="s">
        <v>230</v>
      </c>
    </row>
    <row r="9" spans="1:8" s="80" customFormat="1" ht="15.75">
      <c r="A9" s="81"/>
      <c r="B9" s="81"/>
      <c r="C9" s="81"/>
      <c r="D9" s="81"/>
      <c r="E9" s="81"/>
      <c r="F9" s="81"/>
      <c r="G9" s="81"/>
      <c r="H9" s="81"/>
    </row>
    <row r="10" spans="1:8" s="80" customFormat="1" ht="14.25" customHeight="1">
      <c r="A10" s="280" t="s">
        <v>376</v>
      </c>
      <c r="B10" s="275">
        <f>'[2]ББ в тенге1'!$D$99</f>
        <v>15701099918</v>
      </c>
      <c r="C10" s="275"/>
      <c r="D10" s="275">
        <f>'[2]ББ в тенге1'!$D$106</f>
        <v>277880</v>
      </c>
      <c r="E10" s="275"/>
      <c r="F10" s="275">
        <f>'[2]ББ в тенге1'!$D$110</f>
        <v>10315026484</v>
      </c>
      <c r="G10" s="275"/>
      <c r="H10" s="275">
        <f>F10+D10+B10</f>
        <v>26016404282</v>
      </c>
    </row>
    <row r="11" spans="1:8" s="80" customFormat="1" ht="14.25" customHeight="1">
      <c r="A11" s="280"/>
      <c r="B11" s="275"/>
      <c r="C11" s="275"/>
      <c r="D11" s="275"/>
      <c r="E11" s="275"/>
      <c r="F11" s="275"/>
      <c r="G11" s="275"/>
      <c r="H11" s="275"/>
    </row>
    <row r="12" spans="1:8" s="80" customFormat="1" ht="14.25" customHeight="1">
      <c r="A12" s="82"/>
      <c r="B12" s="101"/>
      <c r="C12" s="102"/>
      <c r="D12" s="102"/>
      <c r="E12" s="102"/>
      <c r="F12" s="101"/>
      <c r="G12" s="102"/>
      <c r="H12" s="101"/>
    </row>
    <row r="13" spans="1:8" s="80" customFormat="1" ht="14.25" customHeight="1">
      <c r="A13" s="82" t="s">
        <v>231</v>
      </c>
      <c r="B13" s="101"/>
      <c r="C13" s="102"/>
      <c r="D13" s="102"/>
      <c r="E13" s="102"/>
      <c r="F13" s="99">
        <f>'[2]ББ в тенге1'!$C$113</f>
        <v>5523817054</v>
      </c>
      <c r="G13" s="102"/>
      <c r="H13" s="99">
        <f>F13</f>
        <v>5523817054</v>
      </c>
    </row>
    <row r="14" spans="1:8" s="80" customFormat="1" ht="14.25" customHeight="1">
      <c r="A14" s="82" t="s">
        <v>232</v>
      </c>
      <c r="B14" s="103">
        <f>'[2]ББ в тенге1'!$C$101-'[2]ББ в тенге1'!$D$101</f>
        <v>10178375186</v>
      </c>
      <c r="C14" s="102"/>
      <c r="D14" s="104"/>
      <c r="E14" s="102"/>
      <c r="F14" s="99"/>
      <c r="G14" s="102"/>
      <c r="H14" s="99">
        <f>D14+B14</f>
        <v>10178375186</v>
      </c>
    </row>
    <row r="15" spans="1:8" s="80" customFormat="1" ht="14.25" customHeight="1" thickBot="1">
      <c r="A15" s="82" t="s">
        <v>233</v>
      </c>
      <c r="B15" s="105"/>
      <c r="C15" s="102"/>
      <c r="D15" s="106"/>
      <c r="E15" s="102"/>
      <c r="F15" s="100"/>
      <c r="G15" s="107"/>
      <c r="H15" s="100">
        <f>F15</f>
        <v>0</v>
      </c>
    </row>
    <row r="16" spans="1:8" s="80" customFormat="1" ht="14.25" customHeight="1">
      <c r="A16" s="82"/>
      <c r="B16" s="101"/>
      <c r="C16" s="102"/>
      <c r="D16" s="102"/>
      <c r="E16" s="102"/>
      <c r="F16" s="101"/>
      <c r="G16" s="102"/>
      <c r="H16" s="101"/>
    </row>
    <row r="17" spans="1:11" s="80" customFormat="1" ht="14.25" customHeight="1">
      <c r="A17" s="83" t="s">
        <v>375</v>
      </c>
      <c r="B17" s="108">
        <f>B14+B10</f>
        <v>25879475104</v>
      </c>
      <c r="C17" s="79"/>
      <c r="D17" s="108">
        <f>D14+D10</f>
        <v>277880</v>
      </c>
      <c r="E17" s="79"/>
      <c r="F17" s="108">
        <f>F15+F13+F10</f>
        <v>15838843538</v>
      </c>
      <c r="G17" s="79"/>
      <c r="H17" s="108">
        <f>H10+H13+H14</f>
        <v>41718596522</v>
      </c>
    </row>
    <row r="18" spans="1:11" s="80" customFormat="1" ht="14.25" customHeight="1">
      <c r="A18" s="83"/>
      <c r="B18" s="101"/>
      <c r="C18" s="102"/>
      <c r="D18" s="102"/>
      <c r="E18" s="102"/>
      <c r="F18" s="101"/>
      <c r="G18" s="102"/>
      <c r="H18" s="101"/>
    </row>
    <row r="19" spans="1:11" s="80" customFormat="1" ht="14.25" customHeight="1">
      <c r="A19" s="83" t="s">
        <v>374</v>
      </c>
      <c r="B19" s="108">
        <f>'ББ в тенге'!D97</f>
        <v>25879475104</v>
      </c>
      <c r="C19" s="79"/>
      <c r="D19" s="108">
        <f>D17</f>
        <v>277880</v>
      </c>
      <c r="E19" s="79"/>
      <c r="F19" s="108">
        <f>'ББ в тенге'!D108</f>
        <v>17015925623</v>
      </c>
      <c r="G19" s="79"/>
      <c r="H19" s="108">
        <f>B19+D19+F19</f>
        <v>42895678607</v>
      </c>
    </row>
    <row r="20" spans="1:11" s="80" customFormat="1" ht="14.25" customHeight="1">
      <c r="A20" s="83"/>
      <c r="B20" s="101"/>
      <c r="C20" s="102"/>
      <c r="D20" s="102"/>
      <c r="E20" s="102"/>
      <c r="F20" s="101"/>
      <c r="G20" s="102"/>
      <c r="H20" s="101"/>
    </row>
    <row r="21" spans="1:11" s="80" customFormat="1" ht="14.25" customHeight="1">
      <c r="A21" s="82" t="s">
        <v>234</v>
      </c>
      <c r="B21" s="101"/>
      <c r="C21" s="102"/>
      <c r="D21" s="102"/>
      <c r="E21" s="102"/>
      <c r="F21" s="101"/>
      <c r="G21" s="102"/>
      <c r="H21" s="101"/>
    </row>
    <row r="22" spans="1:11" s="80" customFormat="1" ht="14.25" customHeight="1">
      <c r="A22" s="82" t="s">
        <v>231</v>
      </c>
      <c r="B22" s="101"/>
      <c r="C22" s="102"/>
      <c r="D22" s="102"/>
      <c r="E22" s="102"/>
      <c r="F22" s="99">
        <f>'ББ в тенге'!C111</f>
        <v>8997438595</v>
      </c>
      <c r="G22" s="102"/>
      <c r="H22" s="99">
        <f>F22</f>
        <v>8997438595</v>
      </c>
    </row>
    <row r="23" spans="1:11" s="80" customFormat="1" ht="14.25" customHeight="1">
      <c r="A23" s="82" t="s">
        <v>233</v>
      </c>
      <c r="B23" s="101"/>
      <c r="C23" s="102"/>
      <c r="D23" s="102"/>
      <c r="E23" s="102"/>
      <c r="F23" s="99"/>
      <c r="G23" s="102"/>
      <c r="H23" s="99"/>
    </row>
    <row r="24" spans="1:11" s="80" customFormat="1" ht="14.25" customHeight="1" thickBot="1">
      <c r="A24" s="82" t="s">
        <v>232</v>
      </c>
      <c r="B24" s="99">
        <f>'ББ в тенге'!C99-'ББ в тенге'!D99</f>
        <v>35543318720</v>
      </c>
      <c r="C24" s="102"/>
      <c r="D24" s="102"/>
      <c r="E24" s="102"/>
      <c r="F24" s="101"/>
      <c r="G24" s="102"/>
      <c r="H24" s="99">
        <f>B24</f>
        <v>35543318720</v>
      </c>
    </row>
    <row r="25" spans="1:11" s="80" customFormat="1" ht="14.25" customHeight="1">
      <c r="A25" s="82"/>
      <c r="B25" s="109"/>
      <c r="C25" s="102"/>
      <c r="D25" s="110"/>
      <c r="E25" s="102"/>
      <c r="F25" s="109"/>
      <c r="G25" s="102"/>
      <c r="H25" s="109"/>
    </row>
    <row r="26" spans="1:11" s="80" customFormat="1" ht="14.25" customHeight="1" thickBot="1">
      <c r="A26" s="83" t="s">
        <v>373</v>
      </c>
      <c r="B26" s="111">
        <f>B19+B24</f>
        <v>61422793824</v>
      </c>
      <c r="C26" s="79"/>
      <c r="D26" s="112">
        <f>D19</f>
        <v>277880</v>
      </c>
      <c r="E26" s="79"/>
      <c r="F26" s="111">
        <f>F22+F23+F19</f>
        <v>26013364218</v>
      </c>
      <c r="G26" s="79"/>
      <c r="H26" s="111">
        <f>H19+H22+H24</f>
        <v>87436435922</v>
      </c>
      <c r="J26" s="94"/>
      <c r="K26" s="94"/>
    </row>
    <row r="27" spans="1:11" s="80" customFormat="1" ht="14.25" customHeight="1" thickTop="1">
      <c r="B27" s="84"/>
      <c r="C27" s="84"/>
      <c r="D27" s="84"/>
      <c r="E27" s="84"/>
      <c r="F27" s="84"/>
      <c r="G27" s="84"/>
      <c r="H27" s="84"/>
    </row>
    <row r="28" spans="1:11" s="80" customFormat="1" ht="19.5" customHeight="1">
      <c r="B28" s="84"/>
      <c r="C28" s="84"/>
      <c r="D28" s="84"/>
      <c r="E28" s="84"/>
      <c r="F28" s="84"/>
      <c r="G28" s="84"/>
      <c r="H28" s="84"/>
    </row>
    <row r="29" spans="1:11" s="80" customFormat="1" ht="14.25" customHeight="1">
      <c r="A29" s="278" t="str">
        <f>ББ!A120</f>
        <v>Председатель Правления _____________________________ /Лукьянов С. Н.  Дата  20.01.2022 г.</v>
      </c>
      <c r="B29" s="278"/>
      <c r="C29" s="278"/>
      <c r="D29" s="278"/>
      <c r="E29" s="279"/>
      <c r="F29" s="279"/>
      <c r="G29" s="84"/>
      <c r="H29" s="84"/>
    </row>
    <row r="30" spans="1:11" s="80" customFormat="1" ht="14.25" customHeight="1">
      <c r="A30" s="85"/>
      <c r="B30" s="86"/>
      <c r="C30" s="86"/>
      <c r="D30" s="86"/>
      <c r="E30" s="84"/>
      <c r="F30" s="84"/>
      <c r="G30" s="84"/>
      <c r="H30" s="84"/>
    </row>
    <row r="31" spans="1:11" s="80" customFormat="1" ht="14.25" customHeight="1">
      <c r="A31" s="276" t="str">
        <f>ББ!A121</f>
        <v>Главный бухгалтер ________________________________ / Хон Т.Э. Дата 20.01.2022 г.</v>
      </c>
      <c r="B31" s="276"/>
      <c r="C31" s="276"/>
      <c r="D31" s="276"/>
      <c r="E31" s="84"/>
      <c r="F31" s="84"/>
      <c r="G31" s="84"/>
      <c r="H31" s="84"/>
    </row>
    <row r="32" spans="1:11" s="80" customFormat="1" ht="15.75">
      <c r="A32" s="276"/>
      <c r="B32" s="276"/>
      <c r="C32" s="276"/>
      <c r="D32" s="276"/>
      <c r="E32" s="84"/>
      <c r="F32" s="84"/>
      <c r="G32" s="84"/>
      <c r="H32" s="84"/>
    </row>
    <row r="33" spans="1:8" s="80" customFormat="1" ht="16.5" customHeight="1">
      <c r="A33" s="277" t="s">
        <v>209</v>
      </c>
      <c r="B33" s="277"/>
      <c r="C33" s="277"/>
      <c r="D33" s="277"/>
      <c r="E33" s="84"/>
      <c r="F33" s="84"/>
      <c r="G33" s="84"/>
      <c r="H33" s="84"/>
    </row>
    <row r="34" spans="1:8" s="80" customFormat="1" ht="20.25" customHeight="1">
      <c r="A34" s="87" t="s">
        <v>4</v>
      </c>
      <c r="B34" s="192"/>
      <c r="C34" s="89"/>
      <c r="D34" s="88"/>
      <c r="E34" s="84"/>
      <c r="F34" s="193"/>
      <c r="G34" s="84"/>
      <c r="H34" s="193"/>
    </row>
    <row r="35" spans="1:8" s="80" customFormat="1" ht="20.25" customHeight="1">
      <c r="B35" s="84"/>
      <c r="C35" s="84"/>
      <c r="D35" s="84"/>
      <c r="E35" s="84"/>
      <c r="F35" s="84"/>
      <c r="G35" s="84"/>
      <c r="H35" s="193"/>
    </row>
    <row r="36" spans="1:8" s="90" customFormat="1">
      <c r="B36" s="91"/>
      <c r="C36" s="91"/>
      <c r="D36" s="91"/>
      <c r="E36" s="91"/>
      <c r="F36" s="91"/>
      <c r="G36" s="91"/>
      <c r="H36" s="91"/>
    </row>
    <row r="37" spans="1:8" s="90" customFormat="1">
      <c r="B37" s="91"/>
      <c r="C37" s="91"/>
      <c r="D37" s="91"/>
      <c r="E37" s="91"/>
      <c r="F37" s="91"/>
      <c r="G37" s="91"/>
      <c r="H37" s="91"/>
    </row>
    <row r="38" spans="1:8" s="90" customFormat="1">
      <c r="B38" s="91"/>
      <c r="C38" s="91"/>
      <c r="D38" s="91"/>
      <c r="E38" s="91"/>
      <c r="F38" s="91"/>
      <c r="G38" s="91"/>
      <c r="H38" s="91"/>
    </row>
    <row r="39" spans="1:8" s="90" customFormat="1">
      <c r="B39" s="91"/>
      <c r="C39" s="91"/>
      <c r="D39" s="91"/>
      <c r="E39" s="91"/>
      <c r="F39" s="91"/>
      <c r="G39" s="91"/>
      <c r="H39" s="91"/>
    </row>
    <row r="40" spans="1:8" s="90" customFormat="1">
      <c r="B40" s="91"/>
      <c r="C40" s="91"/>
      <c r="D40" s="91"/>
      <c r="E40" s="91"/>
      <c r="F40" s="91"/>
      <c r="G40" s="91"/>
      <c r="H40" s="91"/>
    </row>
    <row r="41" spans="1:8" s="90" customFormat="1">
      <c r="B41" s="91"/>
      <c r="C41" s="91"/>
      <c r="D41" s="91"/>
      <c r="E41" s="91"/>
      <c r="F41" s="91"/>
      <c r="G41" s="91"/>
      <c r="H41" s="91"/>
    </row>
    <row r="42" spans="1:8" s="90" customFormat="1">
      <c r="B42" s="91"/>
      <c r="C42" s="91"/>
      <c r="D42" s="91"/>
      <c r="E42" s="91"/>
      <c r="F42" s="91"/>
      <c r="G42" s="91"/>
      <c r="H42" s="91"/>
    </row>
    <row r="43" spans="1:8" s="90" customFormat="1">
      <c r="B43" s="91"/>
      <c r="C43" s="91"/>
      <c r="D43" s="91"/>
      <c r="E43" s="91"/>
      <c r="F43" s="91"/>
      <c r="G43" s="91"/>
      <c r="H43" s="91"/>
    </row>
    <row r="44" spans="1:8" s="90" customFormat="1">
      <c r="B44" s="91"/>
      <c r="C44" s="91"/>
      <c r="D44" s="91"/>
      <c r="E44" s="91"/>
      <c r="F44" s="91"/>
      <c r="G44" s="91"/>
      <c r="H44" s="91"/>
    </row>
    <row r="45" spans="1:8" s="90" customFormat="1">
      <c r="B45" s="91"/>
      <c r="C45" s="91"/>
      <c r="D45" s="91"/>
      <c r="E45" s="91"/>
      <c r="F45" s="91"/>
      <c r="G45" s="91"/>
      <c r="H45" s="91"/>
    </row>
    <row r="46" spans="1:8" s="90" customFormat="1">
      <c r="B46" s="91"/>
      <c r="C46" s="91"/>
      <c r="D46" s="91"/>
      <c r="E46" s="91"/>
      <c r="F46" s="91"/>
      <c r="G46" s="91"/>
      <c r="H46" s="91"/>
    </row>
    <row r="47" spans="1:8" s="90" customFormat="1">
      <c r="B47" s="91"/>
      <c r="C47" s="91"/>
      <c r="D47" s="91"/>
      <c r="E47" s="91"/>
      <c r="F47" s="91"/>
      <c r="G47" s="91"/>
      <c r="H47" s="91"/>
    </row>
    <row r="48" spans="1:8" s="90" customFormat="1">
      <c r="B48" s="91"/>
      <c r="C48" s="91"/>
      <c r="D48" s="91"/>
      <c r="E48" s="91"/>
      <c r="F48" s="91"/>
      <c r="G48" s="91"/>
      <c r="H48" s="91"/>
    </row>
    <row r="49" spans="2:8" s="90" customFormat="1">
      <c r="B49" s="91"/>
      <c r="C49" s="91"/>
      <c r="D49" s="91"/>
      <c r="E49" s="91"/>
      <c r="F49" s="91"/>
      <c r="G49" s="91"/>
      <c r="H49" s="91"/>
    </row>
    <row r="50" spans="2:8" s="90" customFormat="1">
      <c r="B50" s="91"/>
      <c r="C50" s="91"/>
      <c r="D50" s="91"/>
      <c r="E50" s="91"/>
      <c r="F50" s="91"/>
      <c r="G50" s="91"/>
      <c r="H50" s="91"/>
    </row>
    <row r="51" spans="2:8" s="90" customFormat="1">
      <c r="B51" s="91"/>
      <c r="C51" s="91"/>
      <c r="D51" s="91"/>
      <c r="E51" s="91"/>
      <c r="F51" s="91"/>
      <c r="G51" s="91"/>
      <c r="H51" s="91"/>
    </row>
    <row r="52" spans="2:8" s="90" customFormat="1">
      <c r="B52" s="91"/>
      <c r="C52" s="91"/>
      <c r="D52" s="91"/>
      <c r="E52" s="91"/>
      <c r="F52" s="91"/>
      <c r="G52" s="91"/>
      <c r="H52" s="91"/>
    </row>
    <row r="53" spans="2:8" s="90" customFormat="1">
      <c r="B53" s="91"/>
      <c r="C53" s="91"/>
      <c r="D53" s="91"/>
      <c r="E53" s="91"/>
      <c r="F53" s="91"/>
      <c r="G53" s="91"/>
      <c r="H53" s="91"/>
    </row>
    <row r="54" spans="2:8" s="90" customFormat="1">
      <c r="B54" s="91"/>
      <c r="C54" s="91"/>
      <c r="D54" s="91"/>
      <c r="E54" s="91"/>
      <c r="F54" s="91"/>
      <c r="G54" s="91"/>
      <c r="H54" s="91"/>
    </row>
    <row r="55" spans="2:8" s="90" customFormat="1">
      <c r="B55" s="91"/>
      <c r="C55" s="91"/>
      <c r="D55" s="91"/>
      <c r="E55" s="91"/>
      <c r="F55" s="91"/>
      <c r="G55" s="91"/>
      <c r="H55" s="91"/>
    </row>
    <row r="56" spans="2:8" s="90" customFormat="1">
      <c r="B56" s="91"/>
      <c r="C56" s="91"/>
      <c r="D56" s="91"/>
      <c r="E56" s="91"/>
      <c r="F56" s="91"/>
      <c r="G56" s="91"/>
      <c r="H56" s="91"/>
    </row>
    <row r="57" spans="2:8" s="90" customFormat="1">
      <c r="B57" s="91"/>
      <c r="C57" s="91"/>
      <c r="D57" s="91"/>
      <c r="E57" s="91"/>
      <c r="F57" s="91"/>
      <c r="G57" s="91"/>
      <c r="H57" s="91"/>
    </row>
    <row r="58" spans="2:8" s="90" customFormat="1">
      <c r="B58" s="91"/>
      <c r="C58" s="91"/>
      <c r="D58" s="91"/>
      <c r="E58" s="91"/>
      <c r="F58" s="91"/>
      <c r="G58" s="91"/>
      <c r="H58" s="91"/>
    </row>
    <row r="59" spans="2:8" s="90" customFormat="1">
      <c r="B59" s="91"/>
      <c r="C59" s="91"/>
      <c r="D59" s="91"/>
      <c r="E59" s="91"/>
      <c r="F59" s="91"/>
      <c r="G59" s="91"/>
      <c r="H59" s="91"/>
    </row>
    <row r="60" spans="2:8" s="90" customFormat="1">
      <c r="B60" s="91"/>
      <c r="C60" s="91"/>
      <c r="D60" s="91"/>
      <c r="E60" s="91"/>
      <c r="F60" s="91"/>
      <c r="G60" s="91"/>
      <c r="H60" s="91"/>
    </row>
    <row r="61" spans="2:8" s="90" customFormat="1">
      <c r="B61" s="91"/>
      <c r="C61" s="91"/>
      <c r="D61" s="91"/>
      <c r="E61" s="91"/>
      <c r="F61" s="91"/>
      <c r="G61" s="91"/>
      <c r="H61" s="91"/>
    </row>
    <row r="62" spans="2:8" s="90" customFormat="1">
      <c r="B62" s="91"/>
      <c r="C62" s="91"/>
      <c r="D62" s="91"/>
      <c r="E62" s="91"/>
      <c r="F62" s="91"/>
      <c r="G62" s="91"/>
      <c r="H62" s="91"/>
    </row>
    <row r="63" spans="2:8" s="90" customFormat="1">
      <c r="B63" s="91"/>
      <c r="C63" s="91"/>
      <c r="D63" s="91"/>
      <c r="E63" s="91"/>
      <c r="F63" s="91"/>
      <c r="G63" s="91"/>
      <c r="H63" s="91"/>
    </row>
    <row r="64" spans="2:8" s="90" customFormat="1">
      <c r="B64" s="91"/>
      <c r="C64" s="91"/>
      <c r="D64" s="91"/>
      <c r="E64" s="91"/>
      <c r="F64" s="91"/>
      <c r="G64" s="91"/>
      <c r="H64" s="91"/>
    </row>
    <row r="65" spans="2:8" s="90" customFormat="1">
      <c r="B65" s="91"/>
      <c r="C65" s="91"/>
      <c r="D65" s="91"/>
      <c r="E65" s="91"/>
      <c r="F65" s="91"/>
      <c r="G65" s="91"/>
      <c r="H65" s="91"/>
    </row>
    <row r="66" spans="2:8" s="90" customFormat="1">
      <c r="B66" s="91"/>
      <c r="C66" s="91"/>
      <c r="D66" s="91"/>
      <c r="E66" s="91"/>
      <c r="F66" s="91"/>
      <c r="G66" s="91"/>
      <c r="H66" s="91"/>
    </row>
    <row r="67" spans="2:8" s="90" customFormat="1">
      <c r="B67" s="91"/>
      <c r="C67" s="91"/>
      <c r="D67" s="91"/>
      <c r="E67" s="91"/>
      <c r="F67" s="91"/>
      <c r="G67" s="91"/>
      <c r="H67" s="91"/>
    </row>
    <row r="68" spans="2:8" s="90" customFormat="1">
      <c r="B68" s="91"/>
      <c r="C68" s="91"/>
      <c r="D68" s="91"/>
      <c r="E68" s="91"/>
      <c r="F68" s="91"/>
      <c r="G68" s="91"/>
      <c r="H68" s="91"/>
    </row>
    <row r="69" spans="2:8" s="90" customFormat="1">
      <c r="B69" s="91"/>
      <c r="C69" s="91"/>
      <c r="D69" s="91"/>
      <c r="E69" s="91"/>
      <c r="F69" s="91"/>
      <c r="G69" s="91"/>
      <c r="H69" s="91"/>
    </row>
    <row r="70" spans="2:8" s="90" customFormat="1">
      <c r="B70" s="91"/>
      <c r="C70" s="91"/>
      <c r="D70" s="91"/>
      <c r="E70" s="91"/>
      <c r="F70" s="91"/>
      <c r="G70" s="91"/>
      <c r="H70" s="91"/>
    </row>
    <row r="71" spans="2:8" s="90" customFormat="1">
      <c r="B71" s="91"/>
      <c r="C71" s="91"/>
      <c r="D71" s="91"/>
      <c r="E71" s="91"/>
      <c r="F71" s="91"/>
      <c r="G71" s="91"/>
      <c r="H71" s="91"/>
    </row>
    <row r="72" spans="2:8" s="90" customFormat="1">
      <c r="B72" s="91"/>
      <c r="C72" s="91"/>
      <c r="D72" s="91"/>
      <c r="E72" s="91"/>
      <c r="F72" s="91"/>
      <c r="G72" s="91"/>
      <c r="H72" s="91"/>
    </row>
    <row r="73" spans="2:8" s="90" customFormat="1">
      <c r="B73" s="91"/>
      <c r="C73" s="91"/>
      <c r="D73" s="91"/>
      <c r="E73" s="91"/>
      <c r="F73" s="91"/>
      <c r="G73" s="91"/>
      <c r="H73" s="91"/>
    </row>
    <row r="74" spans="2:8" s="90" customFormat="1">
      <c r="B74" s="91"/>
      <c r="C74" s="91"/>
      <c r="D74" s="91"/>
      <c r="E74" s="91"/>
      <c r="F74" s="91"/>
      <c r="G74" s="91"/>
      <c r="H74" s="91"/>
    </row>
    <row r="75" spans="2:8" s="90" customFormat="1">
      <c r="B75" s="91"/>
      <c r="C75" s="91"/>
      <c r="D75" s="91"/>
      <c r="E75" s="91"/>
      <c r="F75" s="91"/>
      <c r="G75" s="91"/>
      <c r="H75" s="91"/>
    </row>
    <row r="76" spans="2:8" s="90" customFormat="1">
      <c r="B76" s="91"/>
      <c r="C76" s="91"/>
      <c r="D76" s="91"/>
      <c r="E76" s="91"/>
      <c r="F76" s="91"/>
      <c r="G76" s="91"/>
      <c r="H76" s="91"/>
    </row>
    <row r="77" spans="2:8" s="90" customFormat="1">
      <c r="B77" s="91"/>
      <c r="C77" s="91"/>
      <c r="D77" s="91"/>
      <c r="E77" s="91"/>
      <c r="F77" s="91"/>
      <c r="G77" s="91"/>
      <c r="H77" s="91"/>
    </row>
    <row r="78" spans="2:8" s="90" customFormat="1">
      <c r="B78" s="91"/>
      <c r="C78" s="91"/>
      <c r="D78" s="91"/>
      <c r="E78" s="91"/>
      <c r="F78" s="91"/>
      <c r="G78" s="91"/>
      <c r="H78" s="91"/>
    </row>
    <row r="79" spans="2:8" s="90" customFormat="1">
      <c r="B79" s="91"/>
      <c r="C79" s="91"/>
      <c r="D79" s="91"/>
      <c r="E79" s="91"/>
      <c r="F79" s="91"/>
      <c r="G79" s="91"/>
      <c r="H79" s="91"/>
    </row>
    <row r="80" spans="2:8" s="90" customFormat="1">
      <c r="B80" s="91"/>
      <c r="C80" s="91"/>
      <c r="D80" s="91"/>
      <c r="E80" s="91"/>
      <c r="F80" s="91"/>
      <c r="G80" s="91"/>
      <c r="H80" s="91"/>
    </row>
    <row r="81" spans="2:8" s="90" customFormat="1">
      <c r="B81" s="91"/>
      <c r="C81" s="91"/>
      <c r="D81" s="91"/>
      <c r="E81" s="91"/>
      <c r="F81" s="91"/>
      <c r="G81" s="91"/>
      <c r="H81" s="91"/>
    </row>
    <row r="82" spans="2:8" s="90" customFormat="1">
      <c r="B82" s="91"/>
      <c r="C82" s="91"/>
      <c r="D82" s="91"/>
      <c r="E82" s="91"/>
      <c r="F82" s="91"/>
      <c r="G82" s="91"/>
      <c r="H82" s="91"/>
    </row>
    <row r="83" spans="2:8" s="90" customFormat="1">
      <c r="B83" s="91"/>
      <c r="C83" s="91"/>
      <c r="D83" s="91"/>
      <c r="E83" s="91"/>
      <c r="F83" s="91"/>
      <c r="G83" s="91"/>
      <c r="H83" s="91"/>
    </row>
    <row r="84" spans="2:8" s="90" customFormat="1">
      <c r="B84" s="91"/>
      <c r="C84" s="91"/>
      <c r="D84" s="91"/>
      <c r="E84" s="91"/>
      <c r="F84" s="91"/>
      <c r="G84" s="91"/>
      <c r="H84" s="91"/>
    </row>
    <row r="85" spans="2:8" s="90" customFormat="1">
      <c r="B85" s="91"/>
      <c r="C85" s="91"/>
      <c r="D85" s="91"/>
      <c r="E85" s="91"/>
      <c r="F85" s="91"/>
      <c r="G85" s="91"/>
      <c r="H85" s="91"/>
    </row>
    <row r="86" spans="2:8" s="90" customFormat="1">
      <c r="B86" s="91"/>
      <c r="C86" s="91"/>
      <c r="D86" s="91"/>
      <c r="E86" s="91"/>
      <c r="F86" s="91"/>
      <c r="G86" s="91"/>
      <c r="H86" s="91"/>
    </row>
    <row r="87" spans="2:8" s="90" customFormat="1">
      <c r="B87" s="91"/>
      <c r="C87" s="91"/>
      <c r="D87" s="91"/>
      <c r="E87" s="91"/>
      <c r="F87" s="91"/>
      <c r="G87" s="91"/>
      <c r="H87" s="91"/>
    </row>
    <row r="88" spans="2:8" s="90" customFormat="1">
      <c r="B88" s="91"/>
      <c r="C88" s="91"/>
      <c r="D88" s="91"/>
      <c r="E88" s="91"/>
      <c r="F88" s="91"/>
      <c r="G88" s="91"/>
      <c r="H88" s="91"/>
    </row>
    <row r="89" spans="2:8" s="90" customFormat="1">
      <c r="B89" s="91"/>
      <c r="C89" s="91"/>
      <c r="D89" s="91"/>
      <c r="E89" s="91"/>
      <c r="F89" s="91"/>
      <c r="G89" s="91"/>
      <c r="H89" s="91"/>
    </row>
    <row r="90" spans="2:8" s="90" customFormat="1">
      <c r="B90" s="91"/>
      <c r="C90" s="91"/>
      <c r="D90" s="91"/>
      <c r="E90" s="91"/>
      <c r="F90" s="91"/>
      <c r="G90" s="91"/>
      <c r="H90" s="91"/>
    </row>
    <row r="91" spans="2:8" s="90" customFormat="1">
      <c r="B91" s="91"/>
      <c r="C91" s="91"/>
      <c r="D91" s="91"/>
      <c r="E91" s="91"/>
      <c r="F91" s="91"/>
      <c r="G91" s="91"/>
      <c r="H91" s="91"/>
    </row>
    <row r="92" spans="2:8" s="90" customFormat="1">
      <c r="B92" s="91"/>
      <c r="C92" s="91"/>
      <c r="D92" s="91"/>
      <c r="E92" s="91"/>
      <c r="F92" s="91"/>
      <c r="G92" s="91"/>
      <c r="H92" s="91"/>
    </row>
    <row r="93" spans="2:8" s="90" customFormat="1">
      <c r="B93" s="91"/>
      <c r="C93" s="91"/>
      <c r="D93" s="91"/>
      <c r="E93" s="91"/>
      <c r="F93" s="91"/>
      <c r="G93" s="91"/>
      <c r="H93" s="91"/>
    </row>
    <row r="94" spans="2:8" s="90" customFormat="1">
      <c r="B94" s="91"/>
      <c r="C94" s="91"/>
      <c r="D94" s="91"/>
      <c r="E94" s="91"/>
      <c r="F94" s="91"/>
      <c r="G94" s="91"/>
      <c r="H94" s="91"/>
    </row>
    <row r="95" spans="2:8" s="90" customFormat="1">
      <c r="B95" s="91"/>
      <c r="C95" s="91"/>
      <c r="D95" s="91"/>
      <c r="E95" s="91"/>
      <c r="F95" s="91"/>
      <c r="G95" s="91"/>
      <c r="H95" s="91"/>
    </row>
    <row r="96" spans="2:8" s="90" customFormat="1">
      <c r="B96" s="91"/>
      <c r="C96" s="91"/>
      <c r="D96" s="91"/>
      <c r="E96" s="91"/>
      <c r="F96" s="91"/>
      <c r="G96" s="91"/>
      <c r="H96" s="91"/>
    </row>
    <row r="97" spans="2:8" s="90" customFormat="1">
      <c r="B97" s="91"/>
      <c r="C97" s="91"/>
      <c r="D97" s="91"/>
      <c r="E97" s="91"/>
      <c r="F97" s="91"/>
      <c r="G97" s="91"/>
      <c r="H97" s="91"/>
    </row>
    <row r="98" spans="2:8" s="90" customFormat="1">
      <c r="B98" s="91"/>
      <c r="C98" s="91"/>
      <c r="D98" s="91"/>
      <c r="E98" s="91"/>
      <c r="F98" s="91"/>
      <c r="G98" s="91"/>
      <c r="H98" s="91"/>
    </row>
    <row r="99" spans="2:8" s="90" customFormat="1">
      <c r="B99" s="91"/>
      <c r="C99" s="91"/>
      <c r="D99" s="91"/>
      <c r="E99" s="91"/>
      <c r="F99" s="91"/>
      <c r="G99" s="91"/>
      <c r="H99" s="91"/>
    </row>
    <row r="100" spans="2:8" s="90" customFormat="1">
      <c r="B100" s="91"/>
      <c r="C100" s="91"/>
      <c r="D100" s="91"/>
      <c r="E100" s="91"/>
      <c r="F100" s="91"/>
      <c r="G100" s="91"/>
      <c r="H100" s="91"/>
    </row>
    <row r="101" spans="2:8" s="90" customFormat="1">
      <c r="B101" s="91"/>
      <c r="C101" s="91"/>
      <c r="D101" s="91"/>
      <c r="E101" s="91"/>
      <c r="F101" s="91"/>
      <c r="G101" s="91"/>
      <c r="H101" s="91"/>
    </row>
    <row r="102" spans="2:8" s="90" customFormat="1">
      <c r="B102" s="91"/>
      <c r="C102" s="91"/>
      <c r="D102" s="91"/>
      <c r="E102" s="91"/>
      <c r="F102" s="91"/>
      <c r="G102" s="91"/>
      <c r="H102" s="91"/>
    </row>
    <row r="103" spans="2:8" s="90" customFormat="1">
      <c r="B103" s="91"/>
      <c r="C103" s="91"/>
      <c r="D103" s="91"/>
      <c r="E103" s="91"/>
      <c r="F103" s="91"/>
      <c r="G103" s="91"/>
      <c r="H103" s="91"/>
    </row>
    <row r="104" spans="2:8" s="90" customFormat="1">
      <c r="B104" s="91"/>
      <c r="C104" s="91"/>
      <c r="D104" s="91"/>
      <c r="E104" s="91"/>
      <c r="F104" s="91"/>
      <c r="G104" s="91"/>
      <c r="H104" s="91"/>
    </row>
    <row r="105" spans="2:8" s="90" customFormat="1">
      <c r="B105" s="91"/>
      <c r="C105" s="91"/>
      <c r="D105" s="91"/>
      <c r="E105" s="91"/>
      <c r="F105" s="91"/>
      <c r="G105" s="91"/>
      <c r="H105" s="91"/>
    </row>
    <row r="106" spans="2:8" s="90" customFormat="1">
      <c r="B106" s="91"/>
      <c r="C106" s="91"/>
      <c r="D106" s="91"/>
      <c r="E106" s="91"/>
      <c r="F106" s="91"/>
      <c r="G106" s="91"/>
      <c r="H106" s="91"/>
    </row>
    <row r="107" spans="2:8" s="90" customFormat="1">
      <c r="B107" s="91"/>
      <c r="C107" s="91"/>
      <c r="D107" s="91"/>
      <c r="E107" s="91"/>
      <c r="F107" s="91"/>
      <c r="G107" s="91"/>
      <c r="H107" s="91"/>
    </row>
    <row r="108" spans="2:8" s="90" customFormat="1">
      <c r="B108" s="91"/>
      <c r="C108" s="91"/>
      <c r="D108" s="91"/>
      <c r="E108" s="91"/>
      <c r="F108" s="91"/>
      <c r="G108" s="91"/>
      <c r="H108" s="91"/>
    </row>
    <row r="109" spans="2:8" s="90" customFormat="1">
      <c r="B109" s="91"/>
      <c r="C109" s="91"/>
      <c r="D109" s="91"/>
      <c r="E109" s="91"/>
      <c r="F109" s="91"/>
      <c r="G109" s="91"/>
      <c r="H109" s="91"/>
    </row>
    <row r="110" spans="2:8" s="90" customFormat="1">
      <c r="B110" s="91"/>
      <c r="C110" s="91"/>
      <c r="D110" s="91"/>
      <c r="E110" s="91"/>
      <c r="F110" s="91"/>
      <c r="G110" s="91"/>
      <c r="H110" s="91"/>
    </row>
    <row r="111" spans="2:8" s="90" customFormat="1">
      <c r="B111" s="91"/>
      <c r="C111" s="91"/>
      <c r="D111" s="91"/>
      <c r="E111" s="91"/>
      <c r="F111" s="91"/>
      <c r="G111" s="91"/>
      <c r="H111" s="91"/>
    </row>
    <row r="112" spans="2:8" s="90" customFormat="1">
      <c r="B112" s="91"/>
      <c r="C112" s="91"/>
      <c r="D112" s="91"/>
      <c r="E112" s="91"/>
      <c r="F112" s="91"/>
      <c r="G112" s="91"/>
      <c r="H112" s="91"/>
    </row>
    <row r="113" spans="2:8" s="90" customFormat="1">
      <c r="B113" s="91"/>
      <c r="C113" s="91"/>
      <c r="D113" s="91"/>
      <c r="E113" s="91"/>
      <c r="F113" s="91"/>
      <c r="G113" s="91"/>
      <c r="H113" s="91"/>
    </row>
    <row r="114" spans="2:8" s="90" customFormat="1">
      <c r="B114" s="91"/>
      <c r="C114" s="91"/>
      <c r="D114" s="91"/>
      <c r="E114" s="91"/>
      <c r="F114" s="91"/>
      <c r="G114" s="91"/>
      <c r="H114" s="91"/>
    </row>
    <row r="115" spans="2:8" s="90" customFormat="1">
      <c r="B115" s="91"/>
      <c r="C115" s="91"/>
      <c r="D115" s="91"/>
      <c r="E115" s="91"/>
      <c r="F115" s="91"/>
      <c r="G115" s="91"/>
      <c r="H115" s="91"/>
    </row>
    <row r="116" spans="2:8" s="90" customFormat="1">
      <c r="B116" s="91"/>
      <c r="C116" s="91"/>
      <c r="D116" s="91"/>
      <c r="E116" s="91"/>
      <c r="F116" s="91"/>
      <c r="G116" s="91"/>
      <c r="H116" s="91"/>
    </row>
    <row r="117" spans="2:8" s="90" customFormat="1">
      <c r="B117" s="91"/>
      <c r="C117" s="91"/>
      <c r="D117" s="91"/>
      <c r="E117" s="91"/>
      <c r="F117" s="91"/>
      <c r="G117" s="91"/>
      <c r="H117" s="91"/>
    </row>
    <row r="118" spans="2:8" s="90" customFormat="1">
      <c r="B118" s="91"/>
      <c r="C118" s="91"/>
      <c r="D118" s="91"/>
      <c r="E118" s="91"/>
      <c r="F118" s="91"/>
      <c r="G118" s="91"/>
      <c r="H118" s="91"/>
    </row>
    <row r="119" spans="2:8" s="90" customFormat="1">
      <c r="B119" s="91"/>
      <c r="C119" s="91"/>
      <c r="D119" s="91"/>
      <c r="E119" s="91"/>
      <c r="F119" s="91"/>
      <c r="G119" s="91"/>
      <c r="H119" s="91"/>
    </row>
    <row r="120" spans="2:8" s="90" customFormat="1">
      <c r="B120" s="91"/>
      <c r="C120" s="91"/>
      <c r="D120" s="91"/>
      <c r="E120" s="91"/>
      <c r="F120" s="91"/>
      <c r="G120" s="91"/>
      <c r="H120" s="91"/>
    </row>
    <row r="121" spans="2:8" s="90" customFormat="1">
      <c r="B121" s="91"/>
      <c r="C121" s="91"/>
      <c r="D121" s="91"/>
      <c r="E121" s="91"/>
      <c r="F121" s="91"/>
      <c r="G121" s="91"/>
      <c r="H121" s="91"/>
    </row>
    <row r="122" spans="2:8" s="90" customFormat="1">
      <c r="B122" s="91"/>
      <c r="C122" s="91"/>
      <c r="D122" s="91"/>
      <c r="E122" s="91"/>
      <c r="F122" s="91"/>
      <c r="G122" s="91"/>
      <c r="H122" s="91"/>
    </row>
    <row r="123" spans="2:8" s="90" customFormat="1">
      <c r="B123" s="91"/>
      <c r="C123" s="91"/>
      <c r="D123" s="91"/>
      <c r="E123" s="91"/>
      <c r="F123" s="91"/>
      <c r="G123" s="91"/>
      <c r="H123" s="91"/>
    </row>
    <row r="124" spans="2:8" s="90" customFormat="1">
      <c r="B124" s="91"/>
      <c r="C124" s="91"/>
      <c r="D124" s="91"/>
      <c r="E124" s="91"/>
      <c r="F124" s="91"/>
      <c r="G124" s="91"/>
      <c r="H124" s="91"/>
    </row>
    <row r="125" spans="2:8" s="90" customFormat="1">
      <c r="B125" s="91"/>
      <c r="C125" s="91"/>
      <c r="D125" s="91"/>
      <c r="E125" s="91"/>
      <c r="F125" s="91"/>
      <c r="G125" s="91"/>
      <c r="H125" s="91"/>
    </row>
    <row r="126" spans="2:8" s="90" customFormat="1">
      <c r="B126" s="91"/>
      <c r="C126" s="91"/>
      <c r="D126" s="91"/>
      <c r="E126" s="91"/>
      <c r="F126" s="91"/>
      <c r="G126" s="91"/>
      <c r="H126" s="91"/>
    </row>
    <row r="127" spans="2:8" s="90" customFormat="1">
      <c r="B127" s="91"/>
      <c r="C127" s="91"/>
      <c r="D127" s="91"/>
      <c r="E127" s="91"/>
      <c r="F127" s="91"/>
      <c r="G127" s="91"/>
      <c r="H127" s="91"/>
    </row>
    <row r="128" spans="2:8" s="90" customFormat="1">
      <c r="B128" s="91"/>
      <c r="C128" s="91"/>
      <c r="D128" s="91"/>
      <c r="E128" s="91"/>
      <c r="F128" s="91"/>
      <c r="G128" s="91"/>
      <c r="H128" s="91"/>
    </row>
    <row r="129" spans="2:8" s="90" customFormat="1">
      <c r="B129" s="91"/>
      <c r="C129" s="91"/>
      <c r="D129" s="91"/>
      <c r="E129" s="91"/>
      <c r="F129" s="91"/>
      <c r="G129" s="91"/>
      <c r="H129" s="91"/>
    </row>
    <row r="130" spans="2:8" s="90" customFormat="1">
      <c r="B130" s="91"/>
      <c r="C130" s="91"/>
      <c r="D130" s="91"/>
      <c r="E130" s="91"/>
      <c r="F130" s="91"/>
      <c r="G130" s="91"/>
      <c r="H130" s="91"/>
    </row>
    <row r="131" spans="2:8" s="90" customFormat="1">
      <c r="B131" s="91"/>
      <c r="C131" s="91"/>
      <c r="D131" s="91"/>
      <c r="E131" s="91"/>
      <c r="F131" s="91"/>
      <c r="G131" s="91"/>
      <c r="H131" s="91"/>
    </row>
    <row r="132" spans="2:8" s="90" customFormat="1">
      <c r="B132" s="91"/>
      <c r="C132" s="91"/>
      <c r="D132" s="91"/>
      <c r="E132" s="91"/>
      <c r="F132" s="91"/>
      <c r="G132" s="91"/>
      <c r="H132" s="91"/>
    </row>
    <row r="133" spans="2:8" s="90" customFormat="1">
      <c r="B133" s="91"/>
      <c r="C133" s="91"/>
      <c r="D133" s="91"/>
      <c r="E133" s="91"/>
      <c r="F133" s="91"/>
      <c r="G133" s="91"/>
      <c r="H133" s="91"/>
    </row>
    <row r="134" spans="2:8" s="90" customFormat="1">
      <c r="B134" s="91"/>
      <c r="C134" s="91"/>
      <c r="D134" s="91"/>
      <c r="E134" s="91"/>
      <c r="F134" s="91"/>
      <c r="G134" s="91"/>
      <c r="H134" s="91"/>
    </row>
    <row r="135" spans="2:8" s="90" customFormat="1">
      <c r="B135" s="91"/>
      <c r="C135" s="91"/>
      <c r="D135" s="91"/>
      <c r="E135" s="91"/>
      <c r="F135" s="91"/>
      <c r="G135" s="91"/>
      <c r="H135" s="91"/>
    </row>
    <row r="136" spans="2:8" s="90" customFormat="1">
      <c r="B136" s="91"/>
      <c r="C136" s="91"/>
      <c r="D136" s="91"/>
      <c r="E136" s="91"/>
      <c r="F136" s="91"/>
      <c r="G136" s="91"/>
      <c r="H136" s="91"/>
    </row>
    <row r="137" spans="2:8" s="90" customFormat="1">
      <c r="B137" s="91"/>
      <c r="C137" s="91"/>
      <c r="D137" s="91"/>
      <c r="E137" s="91"/>
      <c r="F137" s="91"/>
      <c r="G137" s="91"/>
      <c r="H137" s="91"/>
    </row>
    <row r="138" spans="2:8" s="90" customFormat="1">
      <c r="B138" s="91"/>
      <c r="C138" s="91"/>
      <c r="D138" s="91"/>
      <c r="E138" s="91"/>
      <c r="F138" s="91"/>
      <c r="G138" s="91"/>
      <c r="H138" s="91"/>
    </row>
    <row r="139" spans="2:8" s="90" customFormat="1">
      <c r="B139" s="91"/>
      <c r="C139" s="91"/>
      <c r="D139" s="91"/>
      <c r="E139" s="91"/>
      <c r="F139" s="91"/>
      <c r="G139" s="91"/>
      <c r="H139" s="91"/>
    </row>
    <row r="140" spans="2:8" s="90" customFormat="1">
      <c r="B140" s="91"/>
      <c r="C140" s="91"/>
      <c r="D140" s="91"/>
      <c r="E140" s="91"/>
      <c r="F140" s="91"/>
      <c r="G140" s="91"/>
      <c r="H140" s="91"/>
    </row>
    <row r="141" spans="2:8" s="90" customFormat="1">
      <c r="B141" s="91"/>
      <c r="C141" s="91"/>
      <c r="D141" s="91"/>
      <c r="E141" s="91"/>
      <c r="F141" s="91"/>
      <c r="G141" s="91"/>
      <c r="H141" s="91"/>
    </row>
    <row r="142" spans="2:8" s="90" customFormat="1">
      <c r="B142" s="91"/>
      <c r="C142" s="91"/>
      <c r="D142" s="91"/>
      <c r="E142" s="91"/>
      <c r="F142" s="91"/>
      <c r="G142" s="91"/>
      <c r="H142" s="91"/>
    </row>
    <row r="143" spans="2:8" s="90" customFormat="1">
      <c r="B143" s="91"/>
      <c r="C143" s="91"/>
      <c r="D143" s="91"/>
      <c r="E143" s="91"/>
      <c r="F143" s="91"/>
      <c r="G143" s="91"/>
      <c r="H143" s="91"/>
    </row>
    <row r="144" spans="2:8" s="90" customFormat="1">
      <c r="B144" s="91"/>
      <c r="C144" s="91"/>
      <c r="D144" s="91"/>
      <c r="E144" s="91"/>
      <c r="F144" s="91"/>
      <c r="G144" s="91"/>
      <c r="H144" s="91"/>
    </row>
    <row r="145" spans="2:8" s="90" customFormat="1">
      <c r="B145" s="91"/>
      <c r="C145" s="91"/>
      <c r="D145" s="91"/>
      <c r="E145" s="91"/>
      <c r="F145" s="91"/>
      <c r="G145" s="91"/>
      <c r="H145" s="91"/>
    </row>
    <row r="146" spans="2:8" s="90" customFormat="1">
      <c r="B146" s="91"/>
      <c r="C146" s="91"/>
      <c r="D146" s="91"/>
      <c r="E146" s="91"/>
      <c r="F146" s="91"/>
      <c r="G146" s="91"/>
      <c r="H146" s="91"/>
    </row>
    <row r="147" spans="2:8" s="90" customFormat="1">
      <c r="B147" s="91"/>
      <c r="C147" s="91"/>
      <c r="D147" s="91"/>
      <c r="E147" s="91"/>
      <c r="F147" s="91"/>
      <c r="G147" s="91"/>
      <c r="H147" s="91"/>
    </row>
    <row r="148" spans="2:8" s="90" customFormat="1">
      <c r="B148" s="91"/>
      <c r="C148" s="91"/>
      <c r="D148" s="91"/>
      <c r="E148" s="91"/>
      <c r="F148" s="91"/>
      <c r="G148" s="91"/>
      <c r="H148" s="91"/>
    </row>
    <row r="149" spans="2:8" s="90" customFormat="1">
      <c r="B149" s="91"/>
      <c r="C149" s="91"/>
      <c r="D149" s="91"/>
      <c r="E149" s="91"/>
      <c r="F149" s="91"/>
      <c r="G149" s="91"/>
      <c r="H149" s="91"/>
    </row>
    <row r="150" spans="2:8" s="90" customFormat="1">
      <c r="B150" s="91"/>
      <c r="C150" s="91"/>
      <c r="D150" s="91"/>
      <c r="E150" s="91"/>
      <c r="F150" s="91"/>
      <c r="G150" s="91"/>
      <c r="H150" s="91"/>
    </row>
    <row r="151" spans="2:8" s="90" customFormat="1">
      <c r="B151" s="91"/>
      <c r="C151" s="91"/>
      <c r="D151" s="91"/>
      <c r="E151" s="91"/>
      <c r="F151" s="91"/>
      <c r="G151" s="91"/>
      <c r="H151" s="91"/>
    </row>
    <row r="152" spans="2:8" s="90" customFormat="1">
      <c r="B152" s="91"/>
      <c r="C152" s="91"/>
      <c r="D152" s="91"/>
      <c r="E152" s="91"/>
      <c r="F152" s="91"/>
      <c r="G152" s="91"/>
      <c r="H152" s="91"/>
    </row>
    <row r="153" spans="2:8" s="90" customFormat="1">
      <c r="B153" s="91"/>
      <c r="C153" s="91"/>
      <c r="D153" s="91"/>
      <c r="E153" s="91"/>
      <c r="F153" s="91"/>
      <c r="G153" s="91"/>
      <c r="H153" s="91"/>
    </row>
    <row r="154" spans="2:8" s="90" customFormat="1">
      <c r="B154" s="91"/>
      <c r="C154" s="91"/>
      <c r="D154" s="91"/>
      <c r="E154" s="91"/>
      <c r="F154" s="91"/>
      <c r="G154" s="91"/>
      <c r="H154" s="91"/>
    </row>
    <row r="155" spans="2:8" s="90" customFormat="1">
      <c r="B155" s="91"/>
      <c r="C155" s="91"/>
      <c r="D155" s="91"/>
      <c r="E155" s="91"/>
      <c r="F155" s="91"/>
      <c r="G155" s="91"/>
      <c r="H155" s="91"/>
    </row>
    <row r="156" spans="2:8" s="90" customFormat="1">
      <c r="B156" s="91"/>
      <c r="C156" s="91"/>
      <c r="D156" s="91"/>
      <c r="E156" s="91"/>
      <c r="F156" s="91"/>
      <c r="G156" s="91"/>
      <c r="H156" s="91"/>
    </row>
    <row r="157" spans="2:8" s="90" customFormat="1">
      <c r="B157" s="91"/>
      <c r="C157" s="91"/>
      <c r="D157" s="91"/>
      <c r="E157" s="91"/>
      <c r="F157" s="91"/>
      <c r="G157" s="91"/>
      <c r="H157" s="91"/>
    </row>
    <row r="158" spans="2:8" s="90" customFormat="1">
      <c r="B158" s="91"/>
      <c r="C158" s="91"/>
      <c r="D158" s="91"/>
      <c r="E158" s="91"/>
      <c r="F158" s="91"/>
      <c r="G158" s="91"/>
      <c r="H158" s="91"/>
    </row>
    <row r="159" spans="2:8" s="90" customFormat="1">
      <c r="B159" s="91"/>
      <c r="C159" s="91"/>
      <c r="D159" s="91"/>
      <c r="E159" s="91"/>
      <c r="F159" s="91"/>
      <c r="G159" s="91"/>
      <c r="H159" s="91"/>
    </row>
    <row r="160" spans="2:8" s="90" customFormat="1">
      <c r="B160" s="91"/>
      <c r="C160" s="91"/>
      <c r="D160" s="91"/>
      <c r="E160" s="91"/>
      <c r="F160" s="91"/>
      <c r="G160" s="91"/>
      <c r="H160" s="91"/>
    </row>
    <row r="161" spans="2:8" s="90" customFormat="1">
      <c r="B161" s="91"/>
      <c r="C161" s="91"/>
      <c r="D161" s="91"/>
      <c r="E161" s="91"/>
      <c r="F161" s="91"/>
      <c r="G161" s="91"/>
      <c r="H161" s="91"/>
    </row>
    <row r="162" spans="2:8" s="90" customFormat="1">
      <c r="B162" s="91"/>
      <c r="C162" s="91"/>
      <c r="D162" s="91"/>
      <c r="E162" s="91"/>
      <c r="F162" s="91"/>
      <c r="G162" s="91"/>
      <c r="H162" s="91"/>
    </row>
    <row r="163" spans="2:8" s="90" customFormat="1">
      <c r="B163" s="91"/>
      <c r="C163" s="91"/>
      <c r="D163" s="91"/>
      <c r="E163" s="91"/>
      <c r="F163" s="91"/>
      <c r="G163" s="91"/>
      <c r="H163" s="91"/>
    </row>
  </sheetData>
  <mergeCells count="18">
    <mergeCell ref="G10:G11"/>
    <mergeCell ref="H10:H11"/>
    <mergeCell ref="A31:D31"/>
    <mergeCell ref="A32:D32"/>
    <mergeCell ref="A33:D33"/>
    <mergeCell ref="A29:F29"/>
    <mergeCell ref="A10:A11"/>
    <mergeCell ref="B10:B11"/>
    <mergeCell ref="C10:C11"/>
    <mergeCell ref="D10:D11"/>
    <mergeCell ref="E10:E11"/>
    <mergeCell ref="F10:F11"/>
    <mergeCell ref="G7:G8"/>
    <mergeCell ref="A7:A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4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16"/>
  <sheetViews>
    <sheetView tabSelected="1" topLeftCell="A4" zoomScaleNormal="100" workbookViewId="0">
      <pane xSplit="2" ySplit="7" topLeftCell="C1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17" sqref="A117:XFD136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4" width="18.140625" style="28" customWidth="1"/>
    <col min="5" max="5" width="18.140625" style="246" customWidth="1"/>
    <col min="6" max="6" width="17.140625" style="246" customWidth="1"/>
    <col min="7" max="16384" width="9.140625" style="38"/>
  </cols>
  <sheetData>
    <row r="1" spans="1:6" ht="12.75" customHeight="1">
      <c r="A1" s="27"/>
      <c r="B1" s="37"/>
      <c r="E1" s="240" t="s">
        <v>203</v>
      </c>
      <c r="F1" s="240"/>
    </row>
    <row r="2" spans="1:6">
      <c r="A2" s="27"/>
      <c r="B2" s="37"/>
      <c r="D2" s="241"/>
      <c r="E2" s="240"/>
      <c r="F2" s="240"/>
    </row>
    <row r="3" spans="1:6">
      <c r="A3" s="27"/>
      <c r="B3" s="37"/>
      <c r="D3" s="241"/>
      <c r="E3" s="240"/>
      <c r="F3" s="240"/>
    </row>
    <row r="4" spans="1:6" s="22" customFormat="1" ht="21" customHeight="1">
      <c r="A4" s="242" t="s">
        <v>222</v>
      </c>
      <c r="B4" s="242"/>
      <c r="C4" s="242"/>
      <c r="D4" s="242"/>
      <c r="E4" s="242"/>
      <c r="F4" s="242"/>
    </row>
    <row r="5" spans="1:6" s="22" customFormat="1" ht="20.25" customHeight="1">
      <c r="A5" s="281" t="s">
        <v>221</v>
      </c>
      <c r="B5" s="281"/>
      <c r="C5" s="281"/>
      <c r="D5" s="243"/>
      <c r="E5" s="243"/>
      <c r="F5" s="243"/>
    </row>
    <row r="6" spans="1:6" s="47" customFormat="1" ht="12" customHeight="1">
      <c r="A6" s="244" t="s">
        <v>220</v>
      </c>
      <c r="B6" s="244"/>
      <c r="C6" s="244"/>
      <c r="D6" s="244"/>
      <c r="E6" s="244"/>
      <c r="F6" s="244"/>
    </row>
    <row r="7" spans="1:6" s="47" customFormat="1" ht="18.75" customHeight="1">
      <c r="A7" s="282" t="s">
        <v>377</v>
      </c>
      <c r="B7" s="282"/>
      <c r="C7" s="282"/>
      <c r="D7" s="245"/>
      <c r="E7" s="245"/>
      <c r="F7" s="245"/>
    </row>
    <row r="8" spans="1:6" s="22" customFormat="1" ht="12.75" customHeight="1">
      <c r="A8" s="27"/>
      <c r="B8" s="27"/>
      <c r="C8" s="28"/>
      <c r="D8" s="28"/>
      <c r="E8" s="246"/>
      <c r="F8" s="246" t="s">
        <v>82</v>
      </c>
    </row>
    <row r="9" spans="1:6" s="22" customFormat="1" ht="83.25" customHeight="1">
      <c r="A9" s="13" t="s">
        <v>7</v>
      </c>
      <c r="B9" s="13" t="s">
        <v>50</v>
      </c>
      <c r="C9" s="13" t="s">
        <v>51</v>
      </c>
      <c r="D9" s="247" t="s">
        <v>207</v>
      </c>
      <c r="E9" s="248" t="s">
        <v>52</v>
      </c>
      <c r="F9" s="248" t="s">
        <v>53</v>
      </c>
    </row>
    <row r="10" spans="1:6" s="22" customFormat="1" ht="12" customHeight="1">
      <c r="A10" s="14">
        <v>1</v>
      </c>
      <c r="B10" s="26">
        <v>2</v>
      </c>
      <c r="C10" s="26">
        <v>3</v>
      </c>
      <c r="D10" s="26">
        <v>4</v>
      </c>
      <c r="E10" s="249">
        <v>5</v>
      </c>
      <c r="F10" s="249">
        <v>6</v>
      </c>
    </row>
    <row r="11" spans="1:6" s="22" customFormat="1" ht="21" customHeight="1">
      <c r="A11" s="15" t="s">
        <v>54</v>
      </c>
      <c r="B11" s="21" t="s">
        <v>336</v>
      </c>
      <c r="C11" s="250">
        <v>801651</v>
      </c>
      <c r="D11" s="250">
        <v>7697435</v>
      </c>
      <c r="E11" s="250">
        <v>345194</v>
      </c>
      <c r="F11" s="250">
        <v>4731936</v>
      </c>
    </row>
    <row r="12" spans="1:6" s="22" customFormat="1" ht="15.75" customHeight="1">
      <c r="A12" s="16" t="s">
        <v>45</v>
      </c>
      <c r="B12" s="32"/>
      <c r="C12" s="251"/>
      <c r="D12" s="251"/>
      <c r="E12" s="251"/>
      <c r="F12" s="251"/>
    </row>
    <row r="13" spans="1:6" s="22" customFormat="1" ht="15.75" customHeight="1">
      <c r="A13" s="10" t="s">
        <v>55</v>
      </c>
      <c r="B13" s="32" t="s">
        <v>12</v>
      </c>
      <c r="C13" s="252">
        <v>37</v>
      </c>
      <c r="D13" s="252">
        <v>6131</v>
      </c>
      <c r="E13" s="252">
        <v>795</v>
      </c>
      <c r="F13" s="252">
        <v>4484</v>
      </c>
    </row>
    <row r="14" spans="1:6" s="39" customFormat="1" ht="18.75" customHeight="1">
      <c r="A14" s="17" t="s">
        <v>56</v>
      </c>
      <c r="B14" s="13" t="s">
        <v>14</v>
      </c>
      <c r="C14" s="253">
        <v>794885</v>
      </c>
      <c r="D14" s="253">
        <v>7383405</v>
      </c>
      <c r="E14" s="253">
        <v>335369</v>
      </c>
      <c r="F14" s="253">
        <v>3673686</v>
      </c>
    </row>
    <row r="15" spans="1:6" s="22" customFormat="1" ht="15.75" customHeight="1">
      <c r="A15" s="16" t="s">
        <v>45</v>
      </c>
      <c r="B15" s="32"/>
      <c r="C15" s="252"/>
      <c r="D15" s="252"/>
      <c r="E15" s="252"/>
      <c r="F15" s="252"/>
    </row>
    <row r="16" spans="1:6" s="22" customFormat="1" ht="30" customHeight="1">
      <c r="A16" s="10" t="s">
        <v>214</v>
      </c>
      <c r="B16" s="32" t="s">
        <v>337</v>
      </c>
      <c r="C16" s="252"/>
      <c r="D16" s="252"/>
      <c r="E16" s="252"/>
      <c r="F16" s="252"/>
    </row>
    <row r="17" spans="1:6" s="22" customFormat="1" ht="23.25" customHeight="1">
      <c r="A17" s="16" t="s">
        <v>45</v>
      </c>
      <c r="B17" s="32"/>
      <c r="C17" s="252"/>
      <c r="D17" s="252"/>
      <c r="E17" s="252"/>
      <c r="F17" s="252"/>
    </row>
    <row r="18" spans="1:6" s="22" customFormat="1" ht="30.75" customHeight="1">
      <c r="A18" s="10" t="s">
        <v>215</v>
      </c>
      <c r="B18" s="32" t="s">
        <v>338</v>
      </c>
      <c r="C18" s="252"/>
      <c r="D18" s="252"/>
      <c r="E18" s="252"/>
      <c r="F18" s="252"/>
    </row>
    <row r="19" spans="1:6" s="22" customFormat="1" ht="24" customHeight="1">
      <c r="A19" s="10" t="s">
        <v>216</v>
      </c>
      <c r="B19" s="32" t="s">
        <v>339</v>
      </c>
      <c r="C19" s="252"/>
      <c r="D19" s="252"/>
      <c r="E19" s="252"/>
      <c r="F19" s="252"/>
    </row>
    <row r="20" spans="1:6" s="22" customFormat="1" ht="36" customHeight="1">
      <c r="A20" s="10" t="s">
        <v>83</v>
      </c>
      <c r="B20" s="33" t="s">
        <v>340</v>
      </c>
      <c r="C20" s="252">
        <v>794885</v>
      </c>
      <c r="D20" s="252">
        <v>7383405</v>
      </c>
      <c r="E20" s="252">
        <v>335369</v>
      </c>
      <c r="F20" s="252">
        <v>3673686</v>
      </c>
    </row>
    <row r="21" spans="1:6" s="22" customFormat="1" ht="18" customHeight="1">
      <c r="A21" s="10" t="s">
        <v>212</v>
      </c>
      <c r="B21" s="33"/>
      <c r="C21" s="252"/>
      <c r="D21" s="252"/>
      <c r="E21" s="252"/>
      <c r="F21" s="252"/>
    </row>
    <row r="22" spans="1:6" s="22" customFormat="1" ht="42" customHeight="1">
      <c r="A22" s="10" t="s">
        <v>84</v>
      </c>
      <c r="B22" s="32" t="s">
        <v>341</v>
      </c>
      <c r="C22" s="252">
        <v>44965</v>
      </c>
      <c r="D22" s="252">
        <v>462038</v>
      </c>
      <c r="E22" s="252">
        <v>1226</v>
      </c>
      <c r="F22" s="252">
        <v>918167</v>
      </c>
    </row>
    <row r="23" spans="1:6" s="22" customFormat="1" ht="31.5" customHeight="1">
      <c r="A23" s="10" t="s">
        <v>85</v>
      </c>
      <c r="B23" s="32" t="s">
        <v>342</v>
      </c>
      <c r="C23" s="252">
        <v>0</v>
      </c>
      <c r="D23" s="252">
        <v>0</v>
      </c>
      <c r="E23" s="252">
        <v>0</v>
      </c>
      <c r="F23" s="252">
        <v>8921</v>
      </c>
    </row>
    <row r="24" spans="1:6" s="22" customFormat="1" ht="29.25" customHeight="1">
      <c r="A24" s="10" t="s">
        <v>217</v>
      </c>
      <c r="B24" s="32" t="s">
        <v>343</v>
      </c>
      <c r="C24" s="252"/>
      <c r="D24" s="252"/>
      <c r="E24" s="252"/>
      <c r="F24" s="252"/>
    </row>
    <row r="25" spans="1:6" s="22" customFormat="1" ht="21.75" customHeight="1">
      <c r="A25" s="10" t="s">
        <v>212</v>
      </c>
      <c r="B25" s="32"/>
      <c r="C25" s="252"/>
      <c r="D25" s="252"/>
      <c r="E25" s="252"/>
      <c r="F25" s="252"/>
    </row>
    <row r="26" spans="1:6" s="22" customFormat="1" ht="30" customHeight="1">
      <c r="A26" s="10" t="s">
        <v>218</v>
      </c>
      <c r="B26" s="32" t="s">
        <v>344</v>
      </c>
      <c r="C26" s="252"/>
      <c r="D26" s="252"/>
      <c r="E26" s="252"/>
      <c r="F26" s="252"/>
    </row>
    <row r="27" spans="1:6" s="22" customFormat="1" ht="18" customHeight="1">
      <c r="A27" s="10" t="s">
        <v>57</v>
      </c>
      <c r="B27" s="32" t="s">
        <v>48</v>
      </c>
      <c r="C27" s="252">
        <v>1012</v>
      </c>
      <c r="D27" s="252">
        <v>46871</v>
      </c>
      <c r="E27" s="252">
        <v>3647</v>
      </c>
      <c r="F27" s="252">
        <v>175950</v>
      </c>
    </row>
    <row r="28" spans="1:6" s="22" customFormat="1" ht="17.25" customHeight="1">
      <c r="A28" s="10" t="s">
        <v>86</v>
      </c>
      <c r="B28" s="32" t="s">
        <v>49</v>
      </c>
      <c r="C28" s="252">
        <v>5717</v>
      </c>
      <c r="D28" s="252">
        <v>261028</v>
      </c>
      <c r="E28" s="254">
        <v>5383</v>
      </c>
      <c r="F28" s="254">
        <v>877816</v>
      </c>
    </row>
    <row r="29" spans="1:6" s="40" customFormat="1" ht="18" customHeight="1">
      <c r="A29" s="15" t="s">
        <v>17</v>
      </c>
      <c r="B29" s="13" t="s">
        <v>327</v>
      </c>
      <c r="C29" s="255">
        <v>550888</v>
      </c>
      <c r="D29" s="255">
        <v>5649187</v>
      </c>
      <c r="E29" s="253">
        <v>522279</v>
      </c>
      <c r="F29" s="253">
        <v>4521590</v>
      </c>
    </row>
    <row r="30" spans="1:6" s="22" customFormat="1" ht="18.75" customHeight="1">
      <c r="A30" s="16" t="s">
        <v>45</v>
      </c>
      <c r="B30" s="32"/>
      <c r="C30" s="252"/>
      <c r="D30" s="252"/>
      <c r="E30" s="252"/>
      <c r="F30" s="252"/>
    </row>
    <row r="31" spans="1:6" s="22" customFormat="1" ht="18.75" customHeight="1">
      <c r="A31" s="10" t="s">
        <v>87</v>
      </c>
      <c r="B31" s="32" t="s">
        <v>58</v>
      </c>
      <c r="C31" s="252">
        <v>0</v>
      </c>
      <c r="D31" s="252">
        <v>0</v>
      </c>
      <c r="E31" s="252">
        <v>0</v>
      </c>
      <c r="F31" s="252">
        <v>0</v>
      </c>
    </row>
    <row r="32" spans="1:6" s="22" customFormat="1" ht="18.75" customHeight="1">
      <c r="A32" s="16" t="s">
        <v>45</v>
      </c>
      <c r="B32" s="32"/>
      <c r="C32" s="252"/>
      <c r="D32" s="252"/>
      <c r="E32" s="252"/>
      <c r="F32" s="252"/>
    </row>
    <row r="33" spans="1:6" s="22" customFormat="1" ht="18.75" customHeight="1">
      <c r="A33" s="35" t="s">
        <v>88</v>
      </c>
      <c r="B33" s="32" t="s">
        <v>89</v>
      </c>
      <c r="C33" s="252">
        <v>0</v>
      </c>
      <c r="D33" s="252">
        <v>0</v>
      </c>
      <c r="E33" s="252">
        <v>0</v>
      </c>
      <c r="F33" s="252">
        <v>0</v>
      </c>
    </row>
    <row r="34" spans="1:6" s="22" customFormat="1" ht="18.75" customHeight="1">
      <c r="A34" s="10" t="s">
        <v>90</v>
      </c>
      <c r="B34" s="32" t="s">
        <v>91</v>
      </c>
      <c r="C34" s="252">
        <v>0</v>
      </c>
      <c r="D34" s="252">
        <v>0</v>
      </c>
      <c r="E34" s="252">
        <v>0</v>
      </c>
      <c r="F34" s="252">
        <v>0</v>
      </c>
    </row>
    <row r="35" spans="1:6" s="22" customFormat="1" ht="18.75" customHeight="1">
      <c r="A35" s="10" t="s">
        <v>92</v>
      </c>
      <c r="B35" s="32" t="s">
        <v>60</v>
      </c>
      <c r="C35" s="252">
        <v>0</v>
      </c>
      <c r="D35" s="252">
        <v>0</v>
      </c>
      <c r="E35" s="252">
        <v>0</v>
      </c>
      <c r="F35" s="252">
        <v>0</v>
      </c>
    </row>
    <row r="36" spans="1:6" s="22" customFormat="1" ht="18.75" customHeight="1">
      <c r="A36" s="10" t="s">
        <v>93</v>
      </c>
      <c r="B36" s="32" t="s">
        <v>94</v>
      </c>
      <c r="C36" s="252">
        <v>110100</v>
      </c>
      <c r="D36" s="252">
        <v>1863282</v>
      </c>
      <c r="E36" s="252">
        <v>200956</v>
      </c>
      <c r="F36" s="252">
        <v>2303308</v>
      </c>
    </row>
    <row r="37" spans="1:6" s="22" customFormat="1" ht="18.75" customHeight="1">
      <c r="A37" s="10" t="s">
        <v>95</v>
      </c>
      <c r="B37" s="32" t="s">
        <v>96</v>
      </c>
      <c r="C37" s="252">
        <v>45564</v>
      </c>
      <c r="D37" s="252">
        <v>149160</v>
      </c>
      <c r="E37" s="252">
        <v>13203</v>
      </c>
      <c r="F37" s="252">
        <v>21201</v>
      </c>
    </row>
    <row r="38" spans="1:6" s="22" customFormat="1" ht="18.75" customHeight="1">
      <c r="A38" s="10" t="s">
        <v>97</v>
      </c>
      <c r="B38" s="32" t="s">
        <v>98</v>
      </c>
      <c r="C38" s="252">
        <v>386321</v>
      </c>
      <c r="D38" s="252">
        <v>3540942</v>
      </c>
      <c r="E38" s="252">
        <v>299264</v>
      </c>
      <c r="F38" s="252">
        <v>2112427</v>
      </c>
    </row>
    <row r="39" spans="1:6" s="22" customFormat="1" ht="18.75" customHeight="1">
      <c r="A39" s="10" t="s">
        <v>99</v>
      </c>
      <c r="B39" s="32" t="s">
        <v>100</v>
      </c>
      <c r="C39" s="252">
        <v>8666</v>
      </c>
      <c r="D39" s="252">
        <v>95566</v>
      </c>
      <c r="E39" s="252">
        <v>8856</v>
      </c>
      <c r="F39" s="252">
        <v>60675</v>
      </c>
    </row>
    <row r="40" spans="1:6" s="22" customFormat="1" ht="18.75" customHeight="1">
      <c r="A40" s="10" t="s">
        <v>101</v>
      </c>
      <c r="B40" s="32" t="s">
        <v>102</v>
      </c>
      <c r="C40" s="252">
        <v>237</v>
      </c>
      <c r="D40" s="252">
        <v>237</v>
      </c>
      <c r="E40" s="252">
        <v>0</v>
      </c>
      <c r="F40" s="252">
        <v>23979</v>
      </c>
    </row>
    <row r="41" spans="1:6" s="22" customFormat="1" ht="18.75" customHeight="1">
      <c r="A41" s="10" t="s">
        <v>18</v>
      </c>
      <c r="B41" s="32" t="s">
        <v>103</v>
      </c>
      <c r="C41" s="252"/>
      <c r="D41" s="252"/>
      <c r="E41" s="252"/>
      <c r="F41" s="252"/>
    </row>
    <row r="42" spans="1:6" s="22" customFormat="1" ht="18.75" customHeight="1">
      <c r="A42" s="10" t="s">
        <v>59</v>
      </c>
      <c r="B42" s="32" t="s">
        <v>104</v>
      </c>
      <c r="C42" s="252"/>
      <c r="D42" s="252"/>
      <c r="E42" s="252"/>
      <c r="F42" s="252"/>
    </row>
    <row r="43" spans="1:6" s="22" customFormat="1" ht="18.75" customHeight="1">
      <c r="A43" s="16" t="s">
        <v>105</v>
      </c>
      <c r="B43" s="32" t="s">
        <v>328</v>
      </c>
      <c r="C43" s="252">
        <v>1025465</v>
      </c>
      <c r="D43" s="252">
        <v>8562690</v>
      </c>
      <c r="E43" s="252">
        <v>539047</v>
      </c>
      <c r="F43" s="252">
        <v>9151597</v>
      </c>
    </row>
    <row r="44" spans="1:6" s="22" customFormat="1" ht="43.5" customHeight="1">
      <c r="A44" s="16" t="s">
        <v>106</v>
      </c>
      <c r="B44" s="26" t="s">
        <v>329</v>
      </c>
      <c r="C44" s="252">
        <v>1971993</v>
      </c>
      <c r="D44" s="252">
        <v>23325961</v>
      </c>
      <c r="E44" s="252">
        <v>2067504</v>
      </c>
      <c r="F44" s="252">
        <v>16718222</v>
      </c>
    </row>
    <row r="45" spans="1:6" s="22" customFormat="1" ht="19.5" customHeight="1">
      <c r="A45" s="18" t="s">
        <v>107</v>
      </c>
      <c r="B45" s="26" t="s">
        <v>330</v>
      </c>
      <c r="C45" s="252">
        <v>7847</v>
      </c>
      <c r="D45" s="252">
        <v>1112622</v>
      </c>
      <c r="E45" s="252">
        <v>4887</v>
      </c>
      <c r="F45" s="252">
        <v>97251</v>
      </c>
    </row>
    <row r="46" spans="1:6" s="22" customFormat="1" ht="19.5" customHeight="1">
      <c r="A46" s="18" t="s">
        <v>108</v>
      </c>
      <c r="B46" s="26" t="s">
        <v>332</v>
      </c>
      <c r="C46" s="252">
        <v>85933</v>
      </c>
      <c r="D46" s="252">
        <v>1061190</v>
      </c>
      <c r="E46" s="252">
        <v>335868</v>
      </c>
      <c r="F46" s="252">
        <v>2679346</v>
      </c>
    </row>
    <row r="47" spans="1:6" s="22" customFormat="1" ht="19.5" customHeight="1">
      <c r="A47" s="18" t="s">
        <v>109</v>
      </c>
      <c r="B47" s="26" t="s">
        <v>333</v>
      </c>
      <c r="C47" s="252">
        <v>0</v>
      </c>
      <c r="D47" s="252">
        <v>0</v>
      </c>
      <c r="E47" s="252">
        <v>0</v>
      </c>
      <c r="F47" s="252">
        <v>0</v>
      </c>
    </row>
    <row r="48" spans="1:6" s="22" customFormat="1" ht="17.25" customHeight="1">
      <c r="A48" s="18" t="s">
        <v>110</v>
      </c>
      <c r="B48" s="26" t="s">
        <v>334</v>
      </c>
      <c r="C48" s="252">
        <v>13</v>
      </c>
      <c r="D48" s="252">
        <v>13</v>
      </c>
      <c r="E48" s="252">
        <v>0</v>
      </c>
      <c r="F48" s="252">
        <v>52</v>
      </c>
    </row>
    <row r="49" spans="1:6" s="22" customFormat="1" ht="18" customHeight="1">
      <c r="A49" s="16" t="s">
        <v>111</v>
      </c>
      <c r="B49" s="26" t="s">
        <v>335</v>
      </c>
      <c r="C49" s="252"/>
      <c r="D49" s="252"/>
      <c r="E49" s="250"/>
      <c r="F49" s="250"/>
    </row>
    <row r="50" spans="1:6" s="22" customFormat="1" ht="18.75" customHeight="1">
      <c r="A50" s="15" t="s">
        <v>112</v>
      </c>
      <c r="B50" s="21" t="s">
        <v>345</v>
      </c>
      <c r="C50" s="250">
        <v>473</v>
      </c>
      <c r="D50" s="250">
        <v>57114</v>
      </c>
      <c r="E50" s="253">
        <v>0</v>
      </c>
      <c r="F50" s="253">
        <v>1562061</v>
      </c>
    </row>
    <row r="51" spans="1:6" s="22" customFormat="1" ht="14.25" customHeight="1">
      <c r="A51" s="19" t="s">
        <v>45</v>
      </c>
      <c r="B51" s="32"/>
      <c r="C51" s="252"/>
      <c r="D51" s="252"/>
      <c r="E51" s="252"/>
      <c r="F51" s="252"/>
    </row>
    <row r="52" spans="1:6" s="22" customFormat="1" ht="19.5" customHeight="1">
      <c r="A52" s="10" t="s">
        <v>113</v>
      </c>
      <c r="B52" s="33" t="s">
        <v>208</v>
      </c>
      <c r="C52" s="252">
        <v>0</v>
      </c>
      <c r="D52" s="252">
        <v>0</v>
      </c>
      <c r="E52" s="252">
        <v>0</v>
      </c>
      <c r="F52" s="252">
        <v>0</v>
      </c>
    </row>
    <row r="53" spans="1:6" s="22" customFormat="1" ht="19.5" customHeight="1">
      <c r="A53" s="10" t="s">
        <v>114</v>
      </c>
      <c r="B53" s="32" t="s">
        <v>115</v>
      </c>
      <c r="C53" s="252">
        <v>0</v>
      </c>
      <c r="D53" s="252">
        <v>0</v>
      </c>
      <c r="E53" s="252">
        <v>0</v>
      </c>
      <c r="F53" s="252">
        <v>0</v>
      </c>
    </row>
    <row r="54" spans="1:6" s="22" customFormat="1" ht="19.5" customHeight="1">
      <c r="A54" s="10" t="s">
        <v>116</v>
      </c>
      <c r="B54" s="32" t="s">
        <v>117</v>
      </c>
      <c r="C54" s="252">
        <v>0</v>
      </c>
      <c r="D54" s="252">
        <v>0</v>
      </c>
      <c r="E54" s="252">
        <v>0</v>
      </c>
      <c r="F54" s="252">
        <v>1562051</v>
      </c>
    </row>
    <row r="55" spans="1:6" s="22" customFormat="1" ht="19.5" customHeight="1">
      <c r="A55" s="10" t="s">
        <v>118</v>
      </c>
      <c r="B55" s="32" t="s">
        <v>119</v>
      </c>
      <c r="C55" s="252">
        <v>473</v>
      </c>
      <c r="D55" s="252">
        <v>57114</v>
      </c>
      <c r="E55" s="252">
        <v>0</v>
      </c>
      <c r="F55" s="252">
        <v>10</v>
      </c>
    </row>
    <row r="56" spans="1:6" s="22" customFormat="1" ht="27.75" customHeight="1">
      <c r="A56" s="16" t="s">
        <v>120</v>
      </c>
      <c r="B56" s="26" t="s">
        <v>346</v>
      </c>
      <c r="C56" s="252">
        <v>62552</v>
      </c>
      <c r="D56" s="252">
        <v>1100112</v>
      </c>
      <c r="E56" s="252">
        <v>41482</v>
      </c>
      <c r="F56" s="252">
        <v>891447</v>
      </c>
    </row>
    <row r="57" spans="1:6" s="22" customFormat="1" ht="19.5" customHeight="1">
      <c r="A57" s="10" t="s">
        <v>63</v>
      </c>
      <c r="B57" s="26" t="s">
        <v>347</v>
      </c>
      <c r="C57" s="252">
        <v>205</v>
      </c>
      <c r="D57" s="252">
        <v>3894</v>
      </c>
      <c r="E57" s="256">
        <v>456</v>
      </c>
      <c r="F57" s="257">
        <v>76390</v>
      </c>
    </row>
    <row r="58" spans="1:6" s="22" customFormat="1" ht="19.5" customHeight="1">
      <c r="A58" s="20" t="s">
        <v>121</v>
      </c>
      <c r="B58" s="21" t="s">
        <v>348</v>
      </c>
      <c r="C58" s="250">
        <v>4507020</v>
      </c>
      <c r="D58" s="258">
        <v>48570218</v>
      </c>
      <c r="E58" s="250">
        <v>3856717</v>
      </c>
      <c r="F58" s="250">
        <v>40429892</v>
      </c>
    </row>
    <row r="59" spans="1:6" s="39" customFormat="1" ht="20.25" customHeight="1">
      <c r="A59" s="20" t="s">
        <v>64</v>
      </c>
      <c r="B59" s="21" t="s">
        <v>349</v>
      </c>
      <c r="C59" s="250">
        <v>603859</v>
      </c>
      <c r="D59" s="250">
        <v>5140256</v>
      </c>
      <c r="E59" s="253">
        <v>216089</v>
      </c>
      <c r="F59" s="253">
        <v>3297940</v>
      </c>
    </row>
    <row r="60" spans="1:6" s="22" customFormat="1" ht="20.25" customHeight="1">
      <c r="A60" s="19" t="s">
        <v>45</v>
      </c>
      <c r="B60" s="32"/>
      <c r="C60" s="252"/>
      <c r="D60" s="252"/>
      <c r="E60" s="252"/>
      <c r="F60" s="252"/>
    </row>
    <row r="61" spans="1:6" s="22" customFormat="1" ht="20.25" customHeight="1">
      <c r="A61" s="10" t="s">
        <v>65</v>
      </c>
      <c r="B61" s="32" t="s">
        <v>72</v>
      </c>
      <c r="C61" s="252">
        <v>0</v>
      </c>
      <c r="D61" s="252">
        <v>0</v>
      </c>
      <c r="E61" s="252">
        <v>0</v>
      </c>
      <c r="F61" s="252">
        <v>0</v>
      </c>
    </row>
    <row r="62" spans="1:6" s="22" customFormat="1" ht="20.25" customHeight="1">
      <c r="A62" s="10" t="s">
        <v>66</v>
      </c>
      <c r="B62" s="32" t="s">
        <v>74</v>
      </c>
      <c r="C62" s="252">
        <v>0</v>
      </c>
      <c r="D62" s="252">
        <v>141197</v>
      </c>
      <c r="E62" s="252">
        <v>28885</v>
      </c>
      <c r="F62" s="252">
        <v>396550</v>
      </c>
    </row>
    <row r="63" spans="1:6" s="22" customFormat="1" ht="20.25" customHeight="1">
      <c r="A63" s="10" t="s">
        <v>67</v>
      </c>
      <c r="B63" s="32" t="s">
        <v>75</v>
      </c>
      <c r="C63" s="252">
        <v>564303</v>
      </c>
      <c r="D63" s="252">
        <v>4661392</v>
      </c>
      <c r="E63" s="252">
        <v>144568</v>
      </c>
      <c r="F63" s="252">
        <v>2425395</v>
      </c>
    </row>
    <row r="64" spans="1:6" s="22" customFormat="1" ht="20.25" customHeight="1">
      <c r="A64" s="10" t="s">
        <v>68</v>
      </c>
      <c r="B64" s="32" t="s">
        <v>77</v>
      </c>
      <c r="C64" s="252">
        <v>39556</v>
      </c>
      <c r="D64" s="252">
        <v>337667</v>
      </c>
      <c r="E64" s="256">
        <v>42636</v>
      </c>
      <c r="F64" s="256">
        <v>475995</v>
      </c>
    </row>
    <row r="65" spans="1:6" s="22" customFormat="1" ht="20.25" customHeight="1">
      <c r="A65" s="20" t="s">
        <v>69</v>
      </c>
      <c r="B65" s="21" t="s">
        <v>350</v>
      </c>
      <c r="C65" s="250">
        <v>74674</v>
      </c>
      <c r="D65" s="250">
        <v>675875</v>
      </c>
      <c r="E65" s="253">
        <v>33900</v>
      </c>
      <c r="F65" s="253">
        <v>274490</v>
      </c>
    </row>
    <row r="66" spans="1:6" s="22" customFormat="1" ht="18" customHeight="1">
      <c r="A66" s="19" t="s">
        <v>45</v>
      </c>
      <c r="B66" s="32"/>
      <c r="C66" s="252"/>
      <c r="D66" s="252"/>
      <c r="E66" s="252"/>
      <c r="F66" s="252"/>
    </row>
    <row r="67" spans="1:6" s="22" customFormat="1" ht="18" customHeight="1">
      <c r="A67" s="10" t="s">
        <v>122</v>
      </c>
      <c r="B67" s="32" t="s">
        <v>123</v>
      </c>
      <c r="C67" s="252"/>
      <c r="D67" s="252"/>
      <c r="E67" s="252"/>
      <c r="F67" s="252"/>
    </row>
    <row r="68" spans="1:6" s="22" customFormat="1" ht="18" customHeight="1">
      <c r="A68" s="10" t="s">
        <v>124</v>
      </c>
      <c r="B68" s="32" t="s">
        <v>125</v>
      </c>
      <c r="C68" s="252">
        <v>631</v>
      </c>
      <c r="D68" s="252">
        <v>58050</v>
      </c>
      <c r="E68" s="252">
        <v>4952</v>
      </c>
      <c r="F68" s="252">
        <v>37463</v>
      </c>
    </row>
    <row r="69" spans="1:6" s="22" customFormat="1" ht="18" customHeight="1">
      <c r="A69" s="10" t="s">
        <v>126</v>
      </c>
      <c r="B69" s="32" t="s">
        <v>127</v>
      </c>
      <c r="C69" s="252">
        <v>66278</v>
      </c>
      <c r="D69" s="252">
        <v>523988</v>
      </c>
      <c r="E69" s="252">
        <v>21876</v>
      </c>
      <c r="F69" s="252">
        <v>170555</v>
      </c>
    </row>
    <row r="70" spans="1:6" s="22" customFormat="1" ht="18" customHeight="1">
      <c r="A70" s="10" t="s">
        <v>325</v>
      </c>
      <c r="B70" s="32" t="s">
        <v>128</v>
      </c>
      <c r="C70" s="252">
        <v>0</v>
      </c>
      <c r="D70" s="252">
        <v>0</v>
      </c>
      <c r="E70" s="252">
        <v>0</v>
      </c>
      <c r="F70" s="252">
        <v>0</v>
      </c>
    </row>
    <row r="71" spans="1:6" s="22" customFormat="1" ht="18" customHeight="1">
      <c r="A71" s="10" t="s">
        <v>129</v>
      </c>
      <c r="B71" s="32" t="s">
        <v>130</v>
      </c>
      <c r="C71" s="252">
        <v>259</v>
      </c>
      <c r="D71" s="252">
        <v>967</v>
      </c>
      <c r="E71" s="252">
        <v>0</v>
      </c>
      <c r="F71" s="252">
        <v>4111</v>
      </c>
    </row>
    <row r="72" spans="1:6" s="22" customFormat="1" ht="18" customHeight="1">
      <c r="A72" s="10" t="s">
        <v>131</v>
      </c>
      <c r="B72" s="32" t="s">
        <v>132</v>
      </c>
      <c r="C72" s="252">
        <v>7506</v>
      </c>
      <c r="D72" s="252">
        <v>92870</v>
      </c>
      <c r="E72" s="259">
        <v>7072</v>
      </c>
      <c r="F72" s="259">
        <v>62361</v>
      </c>
    </row>
    <row r="73" spans="1:6" s="39" customFormat="1" ht="19.5" customHeight="1">
      <c r="A73" s="15" t="s">
        <v>133</v>
      </c>
      <c r="B73" s="21" t="s">
        <v>351</v>
      </c>
      <c r="C73" s="260">
        <v>0</v>
      </c>
      <c r="D73" s="260">
        <v>0</v>
      </c>
      <c r="E73" s="259">
        <v>0</v>
      </c>
      <c r="F73" s="256">
        <v>0</v>
      </c>
    </row>
    <row r="74" spans="1:6" s="22" customFormat="1" ht="19.5" customHeight="1">
      <c r="A74" s="16" t="s">
        <v>45</v>
      </c>
      <c r="B74" s="32"/>
      <c r="C74" s="259"/>
      <c r="D74" s="256"/>
      <c r="E74" s="259"/>
      <c r="F74" s="256"/>
    </row>
    <row r="75" spans="1:6" s="22" customFormat="1" ht="19.5" customHeight="1">
      <c r="A75" s="10" t="s">
        <v>134</v>
      </c>
      <c r="B75" s="32" t="s">
        <v>135</v>
      </c>
      <c r="C75" s="259"/>
      <c r="D75" s="256"/>
      <c r="E75" s="259"/>
      <c r="F75" s="256"/>
    </row>
    <row r="76" spans="1:6" s="22" customFormat="1" ht="19.5" customHeight="1">
      <c r="A76" s="10" t="s">
        <v>136</v>
      </c>
      <c r="B76" s="32" t="s">
        <v>137</v>
      </c>
      <c r="C76" s="259"/>
      <c r="D76" s="256"/>
      <c r="E76" s="259"/>
      <c r="F76" s="256"/>
    </row>
    <row r="77" spans="1:6" s="22" customFormat="1" ht="19.5" customHeight="1">
      <c r="A77" s="10" t="s">
        <v>138</v>
      </c>
      <c r="B77" s="32" t="s">
        <v>139</v>
      </c>
      <c r="C77" s="259"/>
      <c r="D77" s="256"/>
      <c r="E77" s="259"/>
      <c r="F77" s="256"/>
    </row>
    <row r="78" spans="1:6" s="22" customFormat="1" ht="19.5" customHeight="1">
      <c r="A78" s="10" t="s">
        <v>140</v>
      </c>
      <c r="B78" s="32" t="s">
        <v>141</v>
      </c>
      <c r="C78" s="259"/>
      <c r="D78" s="256"/>
      <c r="E78" s="259"/>
      <c r="F78" s="256"/>
    </row>
    <row r="79" spans="1:6" s="22" customFormat="1" ht="19.5" customHeight="1">
      <c r="A79" s="10" t="s">
        <v>142</v>
      </c>
      <c r="B79" s="32" t="s">
        <v>143</v>
      </c>
      <c r="C79" s="259"/>
      <c r="D79" s="256"/>
      <c r="E79" s="252"/>
      <c r="F79" s="252"/>
    </row>
    <row r="80" spans="1:6" s="22" customFormat="1" ht="19.5" customHeight="1">
      <c r="A80" s="16" t="s">
        <v>144</v>
      </c>
      <c r="B80" s="26" t="s">
        <v>352</v>
      </c>
      <c r="C80" s="252">
        <v>920167</v>
      </c>
      <c r="D80" s="252">
        <v>3769657</v>
      </c>
      <c r="E80" s="252">
        <v>323347</v>
      </c>
      <c r="F80" s="252">
        <v>2680485</v>
      </c>
    </row>
    <row r="81" spans="1:6" s="22" customFormat="1" ht="39" customHeight="1">
      <c r="A81" s="16" t="s">
        <v>145</v>
      </c>
      <c r="B81" s="26" t="s">
        <v>353</v>
      </c>
      <c r="C81" s="252">
        <v>2018970</v>
      </c>
      <c r="D81" s="252">
        <v>25258722</v>
      </c>
      <c r="E81" s="252">
        <v>1452604</v>
      </c>
      <c r="F81" s="252">
        <v>18587194</v>
      </c>
    </row>
    <row r="82" spans="1:6" s="22" customFormat="1" ht="19.5" customHeight="1">
      <c r="A82" s="16" t="s">
        <v>146</v>
      </c>
      <c r="B82" s="26" t="s">
        <v>354</v>
      </c>
      <c r="C82" s="252">
        <v>2024</v>
      </c>
      <c r="D82" s="252">
        <v>289653</v>
      </c>
      <c r="E82" s="252">
        <v>2055</v>
      </c>
      <c r="F82" s="252">
        <v>45138</v>
      </c>
    </row>
    <row r="83" spans="1:6" s="22" customFormat="1" ht="19.5" customHeight="1">
      <c r="A83" s="16" t="s">
        <v>147</v>
      </c>
      <c r="B83" s="26" t="s">
        <v>355</v>
      </c>
      <c r="C83" s="252">
        <v>134322</v>
      </c>
      <c r="D83" s="252">
        <v>916300</v>
      </c>
      <c r="E83" s="252">
        <v>323940</v>
      </c>
      <c r="F83" s="252">
        <v>2259512</v>
      </c>
    </row>
    <row r="84" spans="1:6" s="22" customFormat="1" ht="19.5" customHeight="1">
      <c r="A84" s="16" t="s">
        <v>148</v>
      </c>
      <c r="B84" s="26" t="s">
        <v>356</v>
      </c>
      <c r="C84" s="252">
        <v>0</v>
      </c>
      <c r="D84" s="252">
        <v>0</v>
      </c>
      <c r="E84" s="252">
        <v>0</v>
      </c>
      <c r="F84" s="252">
        <v>0</v>
      </c>
    </row>
    <row r="85" spans="1:6" s="22" customFormat="1" ht="19.5" customHeight="1">
      <c r="A85" s="16" t="s">
        <v>78</v>
      </c>
      <c r="B85" s="26" t="s">
        <v>357</v>
      </c>
      <c r="C85" s="252">
        <v>14</v>
      </c>
      <c r="D85" s="252">
        <v>192</v>
      </c>
      <c r="E85" s="259">
        <v>0</v>
      </c>
      <c r="F85" s="256">
        <v>45</v>
      </c>
    </row>
    <row r="86" spans="1:6" s="22" customFormat="1" ht="18.75" customHeight="1">
      <c r="A86" s="16" t="s">
        <v>149</v>
      </c>
      <c r="B86" s="26" t="s">
        <v>358</v>
      </c>
      <c r="C86" s="259"/>
      <c r="D86" s="256"/>
      <c r="E86" s="260"/>
      <c r="F86" s="260"/>
    </row>
    <row r="87" spans="1:6" s="22" customFormat="1" ht="18" customHeight="1">
      <c r="A87" s="16" t="s">
        <v>150</v>
      </c>
      <c r="B87" s="21" t="s">
        <v>359</v>
      </c>
      <c r="C87" s="260">
        <v>84</v>
      </c>
      <c r="D87" s="260">
        <v>53013</v>
      </c>
      <c r="E87" s="260">
        <v>0</v>
      </c>
      <c r="F87" s="250">
        <v>1529302</v>
      </c>
    </row>
    <row r="88" spans="1:6" s="22" customFormat="1" ht="18" customHeight="1">
      <c r="A88" s="19" t="s">
        <v>45</v>
      </c>
      <c r="B88" s="32"/>
      <c r="C88" s="259"/>
      <c r="D88" s="256"/>
      <c r="E88" s="252"/>
      <c r="F88" s="252"/>
    </row>
    <row r="89" spans="1:6" s="22" customFormat="1" ht="20.25" customHeight="1">
      <c r="A89" s="10" t="s">
        <v>113</v>
      </c>
      <c r="B89" s="32" t="s">
        <v>151</v>
      </c>
      <c r="C89" s="252">
        <v>0</v>
      </c>
      <c r="D89" s="252">
        <v>0</v>
      </c>
      <c r="E89" s="252">
        <v>0</v>
      </c>
      <c r="F89" s="252">
        <v>0</v>
      </c>
    </row>
    <row r="90" spans="1:6" s="22" customFormat="1" ht="20.25" customHeight="1">
      <c r="A90" s="10" t="s">
        <v>114</v>
      </c>
      <c r="B90" s="32" t="s">
        <v>152</v>
      </c>
      <c r="C90" s="252">
        <v>0</v>
      </c>
      <c r="D90" s="252">
        <v>0</v>
      </c>
      <c r="E90" s="252">
        <v>0</v>
      </c>
      <c r="F90" s="252">
        <v>0</v>
      </c>
    </row>
    <row r="91" spans="1:6" s="22" customFormat="1" ht="20.25" customHeight="1">
      <c r="A91" s="10" t="s">
        <v>116</v>
      </c>
      <c r="B91" s="32" t="s">
        <v>153</v>
      </c>
      <c r="C91" s="252">
        <v>0</v>
      </c>
      <c r="D91" s="252">
        <v>0</v>
      </c>
      <c r="E91" s="252">
        <v>0</v>
      </c>
      <c r="F91" s="252">
        <v>1529300</v>
      </c>
    </row>
    <row r="92" spans="1:6" s="22" customFormat="1" ht="20.25" customHeight="1">
      <c r="A92" s="10" t="s">
        <v>118</v>
      </c>
      <c r="B92" s="32" t="s">
        <v>154</v>
      </c>
      <c r="C92" s="252">
        <v>84</v>
      </c>
      <c r="D92" s="252">
        <v>53013</v>
      </c>
      <c r="E92" s="252">
        <v>0</v>
      </c>
      <c r="F92" s="252">
        <v>2</v>
      </c>
    </row>
    <row r="93" spans="1:6" s="22" customFormat="1" ht="29.25" customHeight="1">
      <c r="A93" s="16" t="s">
        <v>155</v>
      </c>
      <c r="B93" s="26" t="s">
        <v>360</v>
      </c>
      <c r="C93" s="252">
        <v>143770</v>
      </c>
      <c r="D93" s="252">
        <v>889100</v>
      </c>
      <c r="E93" s="259">
        <v>111551</v>
      </c>
      <c r="F93" s="259">
        <v>1386961</v>
      </c>
    </row>
    <row r="94" spans="1:6" s="22" customFormat="1" ht="19.5" customHeight="1">
      <c r="A94" s="18" t="s">
        <v>70</v>
      </c>
      <c r="B94" s="26" t="s">
        <v>361</v>
      </c>
      <c r="C94" s="260">
        <v>291474</v>
      </c>
      <c r="D94" s="260">
        <v>2251619</v>
      </c>
      <c r="E94" s="253">
        <v>215787</v>
      </c>
      <c r="F94" s="253">
        <v>3661415</v>
      </c>
    </row>
    <row r="95" spans="1:6" s="22" customFormat="1" ht="15" customHeight="1">
      <c r="A95" s="19" t="s">
        <v>45</v>
      </c>
      <c r="B95" s="32"/>
      <c r="C95" s="252"/>
      <c r="D95" s="252"/>
      <c r="E95" s="252"/>
      <c r="F95" s="252"/>
    </row>
    <row r="96" spans="1:6" s="22" customFormat="1" ht="19.5" customHeight="1">
      <c r="A96" s="10" t="s">
        <v>71</v>
      </c>
      <c r="B96" s="32" t="s">
        <v>156</v>
      </c>
      <c r="C96" s="252">
        <v>73396</v>
      </c>
      <c r="D96" s="252">
        <v>829973</v>
      </c>
      <c r="E96" s="252">
        <v>76986</v>
      </c>
      <c r="F96" s="252">
        <v>1984550</v>
      </c>
    </row>
    <row r="97" spans="1:6" s="22" customFormat="1" ht="19.5" customHeight="1">
      <c r="A97" s="10" t="s">
        <v>158</v>
      </c>
      <c r="B97" s="32" t="s">
        <v>157</v>
      </c>
      <c r="C97" s="252">
        <v>1606</v>
      </c>
      <c r="D97" s="252">
        <v>13161</v>
      </c>
      <c r="E97" s="252">
        <v>1086</v>
      </c>
      <c r="F97" s="252">
        <v>14388</v>
      </c>
    </row>
    <row r="98" spans="1:6" s="22" customFormat="1" ht="19.5" customHeight="1">
      <c r="A98" s="10" t="s">
        <v>211</v>
      </c>
      <c r="B98" s="32" t="s">
        <v>159</v>
      </c>
      <c r="C98" s="252">
        <v>93069</v>
      </c>
      <c r="D98" s="252">
        <v>1000209</v>
      </c>
      <c r="E98" s="252">
        <v>117017</v>
      </c>
      <c r="F98" s="252">
        <v>1300951</v>
      </c>
    </row>
    <row r="99" spans="1:6" s="22" customFormat="1" ht="19.5" customHeight="1">
      <c r="A99" s="10" t="s">
        <v>73</v>
      </c>
      <c r="B99" s="32" t="s">
        <v>160</v>
      </c>
      <c r="C99" s="252">
        <v>15601</v>
      </c>
      <c r="D99" s="252">
        <v>211264</v>
      </c>
      <c r="E99" s="252">
        <v>12134</v>
      </c>
      <c r="F99" s="252">
        <v>161325</v>
      </c>
    </row>
    <row r="100" spans="1:6" s="22" customFormat="1" ht="27.75" customHeight="1">
      <c r="A100" s="10" t="s">
        <v>76</v>
      </c>
      <c r="B100" s="32" t="s">
        <v>161</v>
      </c>
      <c r="C100" s="252">
        <v>7623</v>
      </c>
      <c r="D100" s="252">
        <v>96303</v>
      </c>
      <c r="E100" s="252">
        <v>8522</v>
      </c>
      <c r="F100" s="252">
        <v>200038</v>
      </c>
    </row>
    <row r="101" spans="1:6" s="22" customFormat="1" ht="15.75" customHeight="1">
      <c r="A101" s="10" t="s">
        <v>163</v>
      </c>
      <c r="B101" s="32" t="s">
        <v>162</v>
      </c>
      <c r="C101" s="252">
        <v>100179</v>
      </c>
      <c r="D101" s="252">
        <v>100709</v>
      </c>
      <c r="E101" s="252">
        <v>42</v>
      </c>
      <c r="F101" s="252">
        <v>163</v>
      </c>
    </row>
    <row r="102" spans="1:6" s="22" customFormat="1" ht="17.25" customHeight="1">
      <c r="A102" s="18" t="s">
        <v>79</v>
      </c>
      <c r="B102" s="26" t="s">
        <v>362</v>
      </c>
      <c r="C102" s="252">
        <v>-4</v>
      </c>
      <c r="D102" s="252">
        <v>2230</v>
      </c>
      <c r="E102" s="256">
        <v>0</v>
      </c>
      <c r="F102" s="250">
        <v>0</v>
      </c>
    </row>
    <row r="103" spans="1:6" s="22" customFormat="1" ht="18.75" customHeight="1">
      <c r="A103" s="20" t="s">
        <v>164</v>
      </c>
      <c r="B103" s="21" t="s">
        <v>363</v>
      </c>
      <c r="C103" s="250">
        <v>4189354</v>
      </c>
      <c r="D103" s="250">
        <v>39246617</v>
      </c>
      <c r="E103" s="250">
        <v>2679273</v>
      </c>
      <c r="F103" s="250">
        <v>33722482</v>
      </c>
    </row>
    <row r="104" spans="1:6" s="22" customFormat="1" ht="27" customHeight="1">
      <c r="A104" s="15" t="s">
        <v>165</v>
      </c>
      <c r="B104" s="21" t="s">
        <v>364</v>
      </c>
      <c r="C104" s="250">
        <v>317666</v>
      </c>
      <c r="D104" s="250">
        <v>9323601</v>
      </c>
      <c r="E104" s="253">
        <v>1177444</v>
      </c>
      <c r="F104" s="250">
        <v>6707410</v>
      </c>
    </row>
    <row r="105" spans="1:6" s="22" customFormat="1" ht="18" customHeight="1">
      <c r="A105" s="18" t="s">
        <v>80</v>
      </c>
      <c r="B105" s="26" t="s">
        <v>365</v>
      </c>
      <c r="C105" s="253">
        <v>6099</v>
      </c>
      <c r="D105" s="250">
        <v>14596</v>
      </c>
      <c r="E105" s="250">
        <v>362</v>
      </c>
      <c r="F105" s="250">
        <v>6511</v>
      </c>
    </row>
    <row r="106" spans="1:6" s="22" customFormat="1" ht="27.75" customHeight="1">
      <c r="A106" s="15" t="s">
        <v>166</v>
      </c>
      <c r="B106" s="21" t="s">
        <v>366</v>
      </c>
      <c r="C106" s="250">
        <v>311567</v>
      </c>
      <c r="D106" s="250">
        <v>9309005</v>
      </c>
      <c r="E106" s="250">
        <v>1177082</v>
      </c>
      <c r="F106" s="250">
        <v>6700899</v>
      </c>
    </row>
    <row r="107" spans="1:6" s="22" customFormat="1" ht="18" customHeight="1">
      <c r="A107" s="18" t="s">
        <v>81</v>
      </c>
      <c r="B107" s="26" t="s">
        <v>367</v>
      </c>
      <c r="C107" s="256"/>
      <c r="D107" s="250"/>
      <c r="E107" s="255"/>
      <c r="F107" s="250"/>
    </row>
    <row r="108" spans="1:6" s="23" customFormat="1" ht="20.25" customHeight="1">
      <c r="A108" s="15" t="s">
        <v>167</v>
      </c>
      <c r="B108" s="34" t="s">
        <v>368</v>
      </c>
      <c r="C108" s="255">
        <v>311567</v>
      </c>
      <c r="D108" s="250">
        <v>9309005</v>
      </c>
      <c r="E108" s="255">
        <v>1177082</v>
      </c>
      <c r="F108" s="250">
        <v>6700899</v>
      </c>
    </row>
    <row r="109" spans="1:6" s="22" customFormat="1" ht="20.25" customHeight="1">
      <c r="B109" s="36"/>
      <c r="D109" s="28"/>
    </row>
    <row r="110" spans="1:6" s="48" customFormat="1" ht="13.5" customHeight="1">
      <c r="A110" s="44" t="s">
        <v>378</v>
      </c>
      <c r="B110" s="45"/>
      <c r="C110" s="261"/>
      <c r="D110" s="262"/>
      <c r="E110" s="186"/>
      <c r="F110" s="186"/>
    </row>
    <row r="111" spans="1:6" s="48" customFormat="1" ht="13.5" customHeight="1">
      <c r="A111" s="44"/>
      <c r="B111" s="45"/>
      <c r="C111" s="261"/>
      <c r="D111" s="262"/>
      <c r="E111" s="263"/>
      <c r="F111" s="263"/>
    </row>
    <row r="112" spans="1:6" s="48" customFormat="1" ht="15.75" customHeight="1">
      <c r="A112" s="39" t="s">
        <v>379</v>
      </c>
      <c r="B112" s="46"/>
      <c r="C112" s="261"/>
      <c r="D112" s="261"/>
      <c r="E112" s="263"/>
      <c r="F112" s="263"/>
    </row>
    <row r="113" spans="1:6" s="48" customFormat="1" ht="15.75" customHeight="1">
      <c r="A113" s="39"/>
      <c r="B113" s="46"/>
      <c r="C113" s="261"/>
      <c r="D113" s="261"/>
      <c r="E113" s="264"/>
      <c r="F113" s="264"/>
    </row>
    <row r="114" spans="1:6" s="48" customFormat="1" ht="12.75" customHeight="1">
      <c r="A114" s="39" t="s">
        <v>380</v>
      </c>
      <c r="B114" s="46"/>
      <c r="C114" s="261"/>
      <c r="D114" s="261"/>
      <c r="E114" s="246"/>
      <c r="F114" s="246"/>
    </row>
    <row r="115" spans="1:6" ht="13.5" customHeight="1">
      <c r="A115" s="23" t="s">
        <v>209</v>
      </c>
      <c r="B115" s="28"/>
    </row>
    <row r="116" spans="1:6" ht="25.5" customHeight="1">
      <c r="A116" s="22" t="s">
        <v>4</v>
      </c>
      <c r="B116" s="28"/>
      <c r="D116" s="265"/>
    </row>
  </sheetData>
  <mergeCells count="2">
    <mergeCell ref="A5:C5"/>
    <mergeCell ref="A7:C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14" customWidth="1"/>
    <col min="2" max="2" width="23" style="114" customWidth="1"/>
    <col min="3" max="3" width="2.28515625" style="114" customWidth="1"/>
    <col min="4" max="4" width="25.140625" style="114" customWidth="1"/>
    <col min="5" max="5" width="2.7109375" style="114" hidden="1" customWidth="1"/>
    <col min="6" max="6" width="14.7109375" style="57" hidden="1" customWidth="1"/>
    <col min="7" max="16384" width="9.140625" style="114"/>
  </cols>
  <sheetData>
    <row r="1" spans="1:6">
      <c r="A1" s="113" t="s">
        <v>223</v>
      </c>
    </row>
    <row r="2" spans="1:6">
      <c r="A2" s="113"/>
    </row>
    <row r="3" spans="1:6">
      <c r="A3" s="113" t="s">
        <v>236</v>
      </c>
    </row>
    <row r="4" spans="1:6">
      <c r="A4" s="113" t="s">
        <v>279</v>
      </c>
    </row>
    <row r="5" spans="1:6">
      <c r="A5" s="115" t="s">
        <v>225</v>
      </c>
    </row>
    <row r="8" spans="1:6" ht="41.45" customHeight="1">
      <c r="A8" s="116" t="s">
        <v>237</v>
      </c>
      <c r="B8" s="117" t="s">
        <v>280</v>
      </c>
      <c r="C8" s="288"/>
      <c r="D8" s="117" t="s">
        <v>280</v>
      </c>
      <c r="F8" s="118" t="s">
        <v>238</v>
      </c>
    </row>
    <row r="9" spans="1:6">
      <c r="A9" s="116" t="s">
        <v>239</v>
      </c>
      <c r="B9" s="117" t="s">
        <v>281</v>
      </c>
      <c r="C9" s="288"/>
      <c r="D9" s="117" t="s">
        <v>281</v>
      </c>
      <c r="F9" s="118" t="s">
        <v>240</v>
      </c>
    </row>
    <row r="10" spans="1:6">
      <c r="A10" s="119"/>
      <c r="B10" s="117" t="s">
        <v>241</v>
      </c>
      <c r="C10" s="288"/>
      <c r="D10" s="117" t="s">
        <v>242</v>
      </c>
      <c r="F10" s="118" t="s">
        <v>241</v>
      </c>
    </row>
    <row r="11" spans="1:6">
      <c r="A11" s="116"/>
      <c r="B11" s="117"/>
      <c r="C11" s="120"/>
      <c r="D11" s="117"/>
      <c r="F11" s="118"/>
    </row>
    <row r="12" spans="1:6" s="123" customFormat="1" ht="21.75" customHeight="1">
      <c r="A12" s="121" t="s">
        <v>243</v>
      </c>
      <c r="B12" s="122">
        <v>-2088361</v>
      </c>
      <c r="C12" s="121"/>
      <c r="D12" s="122">
        <v>12732963</v>
      </c>
      <c r="F12" s="124">
        <f>[3]ОПиУ!F41</f>
        <v>0</v>
      </c>
    </row>
    <row r="13" spans="1:6" s="123" customFormat="1" ht="21.75" customHeight="1">
      <c r="A13" s="121" t="s">
        <v>244</v>
      </c>
      <c r="B13" s="122">
        <v>5478632.5042899996</v>
      </c>
      <c r="C13" s="121"/>
      <c r="D13" s="122">
        <v>-8127242</v>
      </c>
      <c r="F13" s="124">
        <f>SUM(F14:F20)</f>
        <v>-242053</v>
      </c>
    </row>
    <row r="14" spans="1:6" s="123" customFormat="1" ht="21.75" customHeight="1">
      <c r="A14" s="121" t="s">
        <v>245</v>
      </c>
      <c r="B14" s="125">
        <v>19220</v>
      </c>
      <c r="C14" s="121"/>
      <c r="D14" s="125">
        <v>7058</v>
      </c>
      <c r="F14" s="126">
        <f>[3]ББ!F32-[3]ББ!G32</f>
        <v>0</v>
      </c>
    </row>
    <row r="15" spans="1:6" s="123" customFormat="1" ht="42" customHeight="1">
      <c r="A15" s="121" t="s">
        <v>246</v>
      </c>
      <c r="B15" s="125">
        <v>4922218</v>
      </c>
      <c r="C15" s="121"/>
      <c r="D15" s="125">
        <v>-7995617</v>
      </c>
      <c r="F15" s="126">
        <f>-[3]ОПиУ!F17-293495</f>
        <v>-293495</v>
      </c>
    </row>
    <row r="16" spans="1:6" s="123" customFormat="1" ht="23.25" customHeight="1">
      <c r="A16" s="121" t="s">
        <v>247</v>
      </c>
      <c r="B16" s="127">
        <v>8262.2353199999998</v>
      </c>
      <c r="C16" s="121"/>
      <c r="D16" s="128"/>
      <c r="F16" s="129">
        <v>4003</v>
      </c>
    </row>
    <row r="17" spans="1:7" s="123" customFormat="1" ht="21.75" customHeight="1">
      <c r="A17" s="121" t="s">
        <v>248</v>
      </c>
      <c r="B17" s="125">
        <v>-10770</v>
      </c>
      <c r="C17" s="121"/>
      <c r="D17" s="125">
        <v>3075</v>
      </c>
      <c r="F17" s="126">
        <f>-([3]ОПиУ!F20-[3]ОПиУ!F32)</f>
        <v>0</v>
      </c>
    </row>
    <row r="18" spans="1:7" s="123" customFormat="1" ht="21.75" customHeight="1">
      <c r="A18" s="121" t="s">
        <v>249</v>
      </c>
      <c r="B18" s="125">
        <v>414773.15075999993</v>
      </c>
      <c r="C18" s="121"/>
      <c r="D18" s="125">
        <v>17164</v>
      </c>
      <c r="F18" s="126">
        <v>95174</v>
      </c>
    </row>
    <row r="19" spans="1:7" s="123" customFormat="1" ht="21.75" customHeight="1">
      <c r="A19" s="121" t="s">
        <v>250</v>
      </c>
      <c r="B19" s="125">
        <v>58484</v>
      </c>
      <c r="C19" s="121"/>
      <c r="D19" s="125">
        <v>35723</v>
      </c>
      <c r="F19" s="126">
        <v>31722</v>
      </c>
    </row>
    <row r="20" spans="1:7" s="123" customFormat="1" ht="21.75" customHeight="1" thickBot="1">
      <c r="A20" s="121" t="s">
        <v>251</v>
      </c>
      <c r="B20" s="130">
        <v>66445.118209999971</v>
      </c>
      <c r="C20" s="121"/>
      <c r="D20" s="130">
        <v>-194645</v>
      </c>
      <c r="F20" s="131">
        <v>-79457</v>
      </c>
    </row>
    <row r="21" spans="1:7" s="123" customFormat="1" ht="21.75" customHeight="1">
      <c r="A21" s="132"/>
      <c r="B21" s="133"/>
      <c r="C21" s="121"/>
      <c r="D21" s="133"/>
      <c r="F21" s="134"/>
    </row>
    <row r="22" spans="1:7" s="123" customFormat="1" ht="21.75" customHeight="1">
      <c r="A22" s="135" t="s">
        <v>252</v>
      </c>
      <c r="B22" s="289">
        <v>3390271.5042899996</v>
      </c>
      <c r="C22" s="285"/>
      <c r="D22" s="289">
        <v>4605721</v>
      </c>
      <c r="E22" s="136"/>
      <c r="F22" s="290">
        <f>F12+F13</f>
        <v>-242053</v>
      </c>
      <c r="G22" s="136"/>
    </row>
    <row r="23" spans="1:7" s="123" customFormat="1" ht="21.75" customHeight="1">
      <c r="A23" s="135" t="s">
        <v>253</v>
      </c>
      <c r="B23" s="289"/>
      <c r="C23" s="285"/>
      <c r="D23" s="289"/>
      <c r="F23" s="290"/>
    </row>
    <row r="24" spans="1:7" s="123" customFormat="1" ht="21.75" customHeight="1">
      <c r="A24" s="121"/>
      <c r="B24" s="133"/>
      <c r="C24" s="121"/>
      <c r="D24" s="133"/>
      <c r="F24" s="134"/>
    </row>
    <row r="25" spans="1:7" s="123" customFormat="1" ht="21.75" customHeight="1">
      <c r="A25" s="135" t="s">
        <v>254</v>
      </c>
      <c r="B25" s="137"/>
      <c r="C25" s="121"/>
      <c r="D25" s="133"/>
      <c r="F25" s="138"/>
    </row>
    <row r="26" spans="1:7" s="123" customFormat="1" ht="21.75" customHeight="1">
      <c r="A26" s="135" t="s">
        <v>255</v>
      </c>
      <c r="B26" s="139">
        <v>-863272.852669999</v>
      </c>
      <c r="C26" s="121"/>
      <c r="D26" s="139">
        <v>-33547694</v>
      </c>
      <c r="F26" s="140">
        <f>SUM(F27:F32)</f>
        <v>-2281729</v>
      </c>
    </row>
    <row r="27" spans="1:7" s="123" customFormat="1" ht="21.75" customHeight="1">
      <c r="A27" s="141" t="s">
        <v>175</v>
      </c>
      <c r="B27" s="142"/>
      <c r="C27" s="143"/>
      <c r="D27" s="122">
        <v>0</v>
      </c>
      <c r="F27" s="144"/>
    </row>
    <row r="28" spans="1:7" s="123" customFormat="1" ht="21.75" customHeight="1">
      <c r="A28" s="143" t="s">
        <v>256</v>
      </c>
      <c r="B28" s="142">
        <v>3095864.9185100002</v>
      </c>
      <c r="C28" s="143"/>
      <c r="D28" s="122">
        <v>-4390465</v>
      </c>
      <c r="F28" s="144">
        <v>397374</v>
      </c>
    </row>
    <row r="29" spans="1:7" s="123" customFormat="1" ht="21.75" customHeight="1">
      <c r="A29" s="121" t="s">
        <v>257</v>
      </c>
      <c r="B29" s="127">
        <v>7865601.2288200008</v>
      </c>
      <c r="C29" s="143"/>
      <c r="D29" s="122">
        <v>-26647811</v>
      </c>
      <c r="F29" s="129">
        <v>125059</v>
      </c>
    </row>
    <row r="30" spans="1:7" s="123" customFormat="1" ht="21.75" customHeight="1">
      <c r="A30" s="121" t="s">
        <v>16</v>
      </c>
      <c r="B30" s="142">
        <v>-11668347</v>
      </c>
      <c r="C30" s="143"/>
      <c r="D30" s="122">
        <v>-2456633</v>
      </c>
      <c r="F30" s="144">
        <v>-2433248</v>
      </c>
    </row>
    <row r="31" spans="1:7" s="123" customFormat="1" ht="21.75" customHeight="1">
      <c r="A31" s="121" t="s">
        <v>258</v>
      </c>
      <c r="B31" s="142">
        <v>-145979</v>
      </c>
      <c r="C31" s="143"/>
      <c r="D31" s="122">
        <v>-108</v>
      </c>
      <c r="F31" s="144">
        <v>-377006</v>
      </c>
    </row>
    <row r="32" spans="1:7" s="123" customFormat="1" ht="21.75" customHeight="1">
      <c r="A32" s="121" t="s">
        <v>27</v>
      </c>
      <c r="B32" s="142">
        <v>-10413</v>
      </c>
      <c r="C32" s="143"/>
      <c r="D32" s="133">
        <v>-52677</v>
      </c>
      <c r="F32" s="144">
        <v>6092</v>
      </c>
    </row>
    <row r="33" spans="1:7" s="123" customFormat="1" ht="21.75" customHeight="1">
      <c r="A33" s="132" t="s">
        <v>259</v>
      </c>
      <c r="B33" s="139">
        <v>-15971984.492140001</v>
      </c>
      <c r="C33" s="143"/>
      <c r="D33" s="139">
        <v>28383099</v>
      </c>
      <c r="F33" s="140">
        <f>SUM(F34:F36)</f>
        <v>-7462329</v>
      </c>
    </row>
    <row r="34" spans="1:7" s="123" customFormat="1" ht="21.75" customHeight="1">
      <c r="A34" s="143" t="s">
        <v>260</v>
      </c>
      <c r="B34" s="142">
        <v>-15834810.492140001</v>
      </c>
      <c r="C34" s="143"/>
      <c r="D34" s="122">
        <v>28328857</v>
      </c>
      <c r="F34" s="144">
        <v>-8464048</v>
      </c>
    </row>
    <row r="35" spans="1:7" s="123" customFormat="1" ht="21.75" customHeight="1">
      <c r="A35" s="121" t="s">
        <v>32</v>
      </c>
      <c r="B35" s="142">
        <v>38919</v>
      </c>
      <c r="C35" s="143"/>
      <c r="D35" s="122">
        <v>31146</v>
      </c>
      <c r="F35" s="144">
        <v>813805</v>
      </c>
    </row>
    <row r="36" spans="1:7" s="123" customFormat="1" ht="21.75" customHeight="1" thickBot="1">
      <c r="A36" s="121" t="s">
        <v>36</v>
      </c>
      <c r="B36" s="145">
        <v>-176093</v>
      </c>
      <c r="C36" s="143"/>
      <c r="D36" s="146">
        <v>23096</v>
      </c>
      <c r="F36" s="147">
        <v>187914</v>
      </c>
    </row>
    <row r="37" spans="1:7" s="123" customFormat="1" ht="21.75" customHeight="1">
      <c r="A37" s="143"/>
      <c r="B37" s="283">
        <v>-16835257.344810002</v>
      </c>
      <c r="C37" s="285"/>
      <c r="D37" s="283">
        <v>-5164595</v>
      </c>
      <c r="E37" s="136"/>
      <c r="F37" s="286">
        <f>F33+F26</f>
        <v>-9744058</v>
      </c>
      <c r="G37" s="136"/>
    </row>
    <row r="38" spans="1:7" s="123" customFormat="1" ht="39" customHeight="1" thickBot="1">
      <c r="A38" s="135" t="s">
        <v>261</v>
      </c>
      <c r="B38" s="284"/>
      <c r="C38" s="285"/>
      <c r="D38" s="284"/>
      <c r="F38" s="287"/>
    </row>
    <row r="39" spans="1:7" s="123" customFormat="1" ht="21.75" customHeight="1">
      <c r="A39" s="143"/>
      <c r="B39" s="133"/>
      <c r="C39" s="121"/>
      <c r="D39" s="133"/>
      <c r="F39" s="134"/>
    </row>
    <row r="40" spans="1:7" s="123" customFormat="1" ht="21.75" customHeight="1" thickBot="1">
      <c r="A40" s="143" t="s">
        <v>262</v>
      </c>
      <c r="B40" s="148" t="s">
        <v>204</v>
      </c>
      <c r="C40" s="121"/>
      <c r="D40" s="148" t="s">
        <v>204</v>
      </c>
      <c r="F40" s="149" t="s">
        <v>204</v>
      </c>
    </row>
    <row r="41" spans="1:7" s="123" customFormat="1" ht="21.75" customHeight="1">
      <c r="A41" s="121"/>
      <c r="B41" s="133"/>
      <c r="C41" s="121"/>
      <c r="D41" s="133"/>
      <c r="F41" s="134"/>
    </row>
    <row r="42" spans="1:7" s="123" customFormat="1" ht="21.75" customHeight="1" thickBot="1">
      <c r="A42" s="132" t="s">
        <v>263</v>
      </c>
      <c r="B42" s="150">
        <v>-13444985.840520002</v>
      </c>
      <c r="C42" s="151"/>
      <c r="D42" s="150">
        <v>-558874</v>
      </c>
      <c r="F42" s="152">
        <f>F37+F22</f>
        <v>-9986111</v>
      </c>
    </row>
    <row r="43" spans="1:7" s="123" customFormat="1" ht="21.75" customHeight="1">
      <c r="A43" s="121"/>
      <c r="B43" s="133"/>
      <c r="C43" s="121"/>
      <c r="D43" s="133"/>
      <c r="F43" s="134"/>
    </row>
    <row r="44" spans="1:7" s="123" customFormat="1" ht="44.25" customHeight="1">
      <c r="A44" s="135" t="s">
        <v>264</v>
      </c>
      <c r="B44" s="133"/>
      <c r="C44" s="121"/>
      <c r="D44" s="133"/>
      <c r="F44" s="134"/>
    </row>
    <row r="45" spans="1:7" s="123" customFormat="1" ht="21.75" customHeight="1">
      <c r="A45" s="135"/>
      <c r="B45" s="133"/>
      <c r="C45" s="121"/>
      <c r="D45" s="133"/>
      <c r="F45" s="134"/>
    </row>
    <row r="46" spans="1:7" s="123" customFormat="1" ht="21.75" customHeight="1" thickBot="1">
      <c r="A46" s="143" t="s">
        <v>265</v>
      </c>
      <c r="B46" s="122">
        <v>-206853</v>
      </c>
      <c r="C46" s="121"/>
      <c r="D46" s="122">
        <v>-202679</v>
      </c>
      <c r="F46" s="124">
        <v>60777</v>
      </c>
    </row>
    <row r="47" spans="1:7" s="123" customFormat="1" ht="21.75" customHeight="1">
      <c r="A47" s="121"/>
      <c r="B47" s="153"/>
      <c r="C47" s="121"/>
      <c r="D47" s="153"/>
      <c r="F47" s="154"/>
    </row>
    <row r="48" spans="1:7" s="123" customFormat="1" ht="21.75" customHeight="1" thickBot="1">
      <c r="A48" s="132" t="s">
        <v>266</v>
      </c>
      <c r="B48" s="155">
        <v>-206853</v>
      </c>
      <c r="C48" s="132"/>
      <c r="D48" s="155">
        <v>-202679</v>
      </c>
      <c r="E48" s="136"/>
      <c r="F48" s="156">
        <f>SUM(F46:F46)</f>
        <v>60777</v>
      </c>
      <c r="G48" s="136"/>
    </row>
    <row r="49" spans="1:7" s="123" customFormat="1" ht="21.75" customHeight="1">
      <c r="A49" s="121"/>
      <c r="B49" s="133"/>
      <c r="C49" s="121"/>
      <c r="D49" s="133"/>
      <c r="F49" s="134"/>
    </row>
    <row r="50" spans="1:7" s="123" customFormat="1" ht="36.75" customHeight="1">
      <c r="A50" s="135" t="s">
        <v>267</v>
      </c>
      <c r="B50" s="157"/>
      <c r="C50" s="121"/>
      <c r="D50" s="121"/>
      <c r="F50" s="158"/>
    </row>
    <row r="51" spans="1:7" s="123" customFormat="1" ht="21.75" customHeight="1">
      <c r="A51" s="143" t="s">
        <v>268</v>
      </c>
      <c r="B51" s="122">
        <v>8677643</v>
      </c>
      <c r="C51" s="121"/>
      <c r="D51" s="159">
        <v>2258600</v>
      </c>
      <c r="F51" s="124">
        <v>5222995</v>
      </c>
    </row>
    <row r="52" spans="1:7" s="123" customFormat="1" ht="21.75" customHeight="1">
      <c r="A52" s="143" t="s">
        <v>269</v>
      </c>
      <c r="B52" s="122">
        <v>-8634</v>
      </c>
      <c r="C52" s="121"/>
      <c r="D52" s="159"/>
      <c r="F52" s="124">
        <v>-8634</v>
      </c>
    </row>
    <row r="53" spans="1:7" s="123" customFormat="1" ht="21.75" customHeight="1">
      <c r="A53" s="143" t="s">
        <v>270</v>
      </c>
      <c r="B53" s="122">
        <v>0</v>
      </c>
      <c r="C53" s="121"/>
      <c r="D53" s="159"/>
      <c r="F53" s="124">
        <v>2883960</v>
      </c>
    </row>
    <row r="54" spans="1:7" s="123" customFormat="1" ht="21.75" customHeight="1">
      <c r="A54" s="143" t="s">
        <v>233</v>
      </c>
      <c r="B54" s="122"/>
      <c r="C54" s="121"/>
      <c r="D54" s="159">
        <v>-1300000</v>
      </c>
      <c r="F54" s="126">
        <v>4424449</v>
      </c>
    </row>
    <row r="55" spans="1:7" s="123" customFormat="1" ht="21.75" customHeight="1" thickBot="1">
      <c r="A55" s="143" t="s">
        <v>271</v>
      </c>
      <c r="B55" s="125">
        <v>6374138.7401799997</v>
      </c>
      <c r="C55" s="121"/>
      <c r="D55" s="159">
        <v>3375592</v>
      </c>
      <c r="F55" s="126">
        <v>-843994</v>
      </c>
    </row>
    <row r="56" spans="1:7" s="123" customFormat="1" ht="21.75" customHeight="1" thickBot="1">
      <c r="A56" s="143" t="s">
        <v>272</v>
      </c>
      <c r="B56" s="125">
        <v>-1380915.8996600001</v>
      </c>
      <c r="C56" s="121"/>
      <c r="D56" s="159">
        <v>-2165636</v>
      </c>
      <c r="F56" s="154"/>
    </row>
    <row r="57" spans="1:7" s="123" customFormat="1" ht="21.75" customHeight="1" thickBot="1">
      <c r="A57" s="143"/>
      <c r="B57" s="153"/>
      <c r="C57" s="121"/>
      <c r="D57" s="153"/>
      <c r="F57" s="156">
        <f>SUM(F51:F56)</f>
        <v>11678776</v>
      </c>
    </row>
    <row r="58" spans="1:7" s="123" customFormat="1" ht="21.75" customHeight="1" thickBot="1">
      <c r="A58" s="135" t="s">
        <v>273</v>
      </c>
      <c r="B58" s="155">
        <v>13662231.84052</v>
      </c>
      <c r="C58" s="121"/>
      <c r="D58" s="155">
        <v>2168556</v>
      </c>
      <c r="E58" s="136"/>
      <c r="F58" s="138"/>
      <c r="G58" s="136"/>
    </row>
    <row r="59" spans="1:7" s="123" customFormat="1" ht="21.75" customHeight="1" thickBot="1">
      <c r="A59" s="143"/>
      <c r="B59" s="137"/>
      <c r="C59" s="121"/>
      <c r="D59" s="133"/>
      <c r="F59" s="156">
        <f>F48+F57+F42</f>
        <v>1753442</v>
      </c>
    </row>
    <row r="60" spans="1:7" s="123" customFormat="1" ht="21.75" customHeight="1" thickBot="1">
      <c r="A60" s="143" t="s">
        <v>274</v>
      </c>
      <c r="B60" s="155">
        <v>10392.999999998137</v>
      </c>
      <c r="C60" s="121"/>
      <c r="D60" s="155">
        <v>1407003</v>
      </c>
      <c r="E60" s="136"/>
      <c r="F60" s="134">
        <v>180303</v>
      </c>
      <c r="G60" s="136"/>
    </row>
    <row r="61" spans="1:7" s="123" customFormat="1" ht="21.75" customHeight="1">
      <c r="A61" s="143" t="s">
        <v>275</v>
      </c>
      <c r="B61" s="160">
        <v>0</v>
      </c>
      <c r="C61" s="121"/>
      <c r="D61" s="137"/>
      <c r="F61" s="293">
        <f>[3]ББ!G10</f>
        <v>0</v>
      </c>
    </row>
    <row r="62" spans="1:7" s="123" customFormat="1" ht="21.75" customHeight="1" thickBot="1">
      <c r="A62" s="143" t="s">
        <v>276</v>
      </c>
      <c r="B62" s="295">
        <v>415915</v>
      </c>
      <c r="C62" s="297"/>
      <c r="D62" s="295">
        <v>548208</v>
      </c>
      <c r="F62" s="294"/>
    </row>
    <row r="63" spans="1:7" s="123" customFormat="1" ht="21.75" customHeight="1" thickTop="1" thickBot="1">
      <c r="A63" s="143" t="s">
        <v>277</v>
      </c>
      <c r="B63" s="296"/>
      <c r="C63" s="297"/>
      <c r="D63" s="296"/>
      <c r="F63" s="298">
        <f>[3]ББ!F10</f>
        <v>0</v>
      </c>
    </row>
    <row r="64" spans="1:7" s="123" customFormat="1" ht="21.75" customHeight="1" thickTop="1" thickBot="1">
      <c r="A64" s="143" t="s">
        <v>276</v>
      </c>
      <c r="B64" s="299">
        <v>426308</v>
      </c>
      <c r="C64" s="297"/>
      <c r="D64" s="299">
        <v>1955211</v>
      </c>
      <c r="F64" s="294"/>
    </row>
    <row r="65" spans="1:7" s="123" customFormat="1" ht="21.75" customHeight="1" thickTop="1" thickBot="1">
      <c r="A65" s="143" t="s">
        <v>278</v>
      </c>
      <c r="B65" s="296"/>
      <c r="C65" s="297"/>
      <c r="D65" s="296"/>
      <c r="E65" s="136"/>
      <c r="F65" s="161">
        <f>F63-F61-F59-F60</f>
        <v>-1933745</v>
      </c>
      <c r="G65" s="136"/>
    </row>
    <row r="66" spans="1:7" s="123" customFormat="1" ht="21.75" customHeight="1" thickTop="1">
      <c r="B66" s="162">
        <f>B64-B62-B60</f>
        <v>1.862645149230957E-9</v>
      </c>
      <c r="C66" s="162"/>
      <c r="D66" s="162">
        <f>D64-D62-D60</f>
        <v>0</v>
      </c>
    </row>
    <row r="67" spans="1:7" s="123" customFormat="1" ht="21.75" customHeight="1">
      <c r="A67" s="291" t="s">
        <v>282</v>
      </c>
      <c r="B67" s="291"/>
      <c r="C67" s="291"/>
      <c r="D67" s="291"/>
      <c r="F67" s="72"/>
    </row>
    <row r="68" spans="1:7" s="123" customFormat="1" ht="21.75" customHeight="1">
      <c r="A68" s="163"/>
      <c r="B68" s="163"/>
      <c r="C68" s="163"/>
      <c r="D68" s="163"/>
    </row>
    <row r="69" spans="1:7" s="123" customFormat="1" ht="21.75" customHeight="1">
      <c r="A69" s="291" t="s">
        <v>283</v>
      </c>
      <c r="B69" s="291"/>
      <c r="C69" s="291"/>
      <c r="D69" s="291"/>
    </row>
    <row r="70" spans="1:7" s="123" customFormat="1" ht="21.75" customHeight="1">
      <c r="A70" s="291"/>
      <c r="B70" s="291"/>
      <c r="C70" s="291"/>
      <c r="D70" s="291"/>
    </row>
    <row r="71" spans="1:7" s="123" customFormat="1" ht="21.75" customHeight="1">
      <c r="A71" s="292" t="s">
        <v>209</v>
      </c>
      <c r="B71" s="292"/>
      <c r="C71" s="292"/>
      <c r="D71" s="292"/>
      <c r="F71" s="7"/>
    </row>
    <row r="72" spans="1:7" s="123" customFormat="1" ht="21.75" customHeight="1">
      <c r="A72" s="164" t="s">
        <v>4</v>
      </c>
      <c r="B72" s="165"/>
      <c r="C72" s="166"/>
      <c r="D72" s="165"/>
      <c r="F72" s="57"/>
    </row>
    <row r="73" spans="1:7">
      <c r="F73" s="55">
        <f>F59+F60-F63+F61</f>
        <v>1933745</v>
      </c>
    </row>
    <row r="74" spans="1:7">
      <c r="B74" s="167">
        <f>B60+B61-B64+B62</f>
        <v>-1.862645149230957E-9</v>
      </c>
      <c r="C74" s="167">
        <f t="shared" ref="C74" si="0">C60+C61-C64+C62</f>
        <v>0</v>
      </c>
      <c r="D74" s="167">
        <f>D60+D61-D64+D62</f>
        <v>0</v>
      </c>
      <c r="F74" s="55"/>
    </row>
    <row r="75" spans="1:7">
      <c r="B75" s="167"/>
    </row>
  </sheetData>
  <mergeCells count="21"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ББ в тенге</vt:lpstr>
      <vt:lpstr>СК в тенге</vt:lpstr>
      <vt:lpstr>ОПиУ</vt:lpstr>
      <vt:lpstr>ОДДС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2022-01-20T10:03:25Z</cp:lastPrinted>
  <dcterms:created xsi:type="dcterms:W3CDTF">1996-10-08T23:32:33Z</dcterms:created>
  <dcterms:modified xsi:type="dcterms:W3CDTF">2022-01-20T11:28:42Z</dcterms:modified>
</cp:coreProperties>
</file>