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erver\Департамент казначейства\ФИН. ОТЧЕТЫ ФФПСХ\2016\"/>
    </mc:Choice>
  </mc:AlternateContent>
  <bookViews>
    <workbookView xWindow="240" yWindow="120" windowWidth="21075" windowHeight="9270" activeTab="1"/>
  </bookViews>
  <sheets>
    <sheet name="ББ" sheetId="1" r:id="rId1"/>
    <sheet name="ОПиУ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94" i="2" l="1"/>
  <c r="D92" i="2"/>
  <c r="C84" i="2"/>
  <c r="C83" i="2"/>
  <c r="C82" i="2"/>
  <c r="C81" i="2"/>
  <c r="C79" i="2"/>
  <c r="D78" i="2"/>
  <c r="C77" i="2"/>
  <c r="C75" i="2"/>
  <c r="C74" i="2"/>
  <c r="C73" i="2"/>
  <c r="D72" i="2"/>
  <c r="D69" i="2"/>
  <c r="D68" i="2"/>
  <c r="D67" i="2"/>
  <c r="D66" i="2"/>
  <c r="D65" i="2"/>
  <c r="D64" i="2"/>
  <c r="C62" i="2" s="1"/>
  <c r="C63" i="2"/>
  <c r="F62" i="2"/>
  <c r="E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D48" i="2"/>
  <c r="C47" i="2"/>
  <c r="D46" i="2"/>
  <c r="D43" i="2" s="1"/>
  <c r="C45" i="2"/>
  <c r="C44" i="2"/>
  <c r="F43" i="2"/>
  <c r="F70" i="2" s="1"/>
  <c r="E43" i="2"/>
  <c r="E70" i="2" s="1"/>
  <c r="D40" i="2"/>
  <c r="D39" i="2"/>
  <c r="D38" i="2"/>
  <c r="C37" i="2"/>
  <c r="D36" i="2"/>
  <c r="D35" i="2"/>
  <c r="C34" i="2"/>
  <c r="C33" i="2"/>
  <c r="D31" i="2"/>
  <c r="C24" i="2" s="1"/>
  <c r="C30" i="2"/>
  <c r="C29" i="2"/>
  <c r="C28" i="2"/>
  <c r="C27" i="2"/>
  <c r="C26" i="2"/>
  <c r="C25" i="2"/>
  <c r="F24" i="2"/>
  <c r="E24" i="2"/>
  <c r="C23" i="2"/>
  <c r="C22" i="2"/>
  <c r="C21" i="2"/>
  <c r="C20" i="2"/>
  <c r="C19" i="2"/>
  <c r="C18" i="2"/>
  <c r="C17" i="2"/>
  <c r="D16" i="2"/>
  <c r="D15" i="2"/>
  <c r="D14" i="2"/>
  <c r="D13" i="2"/>
  <c r="F11" i="2"/>
  <c r="E11" i="2"/>
  <c r="E41" i="2" s="1"/>
  <c r="B77" i="1"/>
  <c r="B75" i="1"/>
  <c r="D69" i="1"/>
  <c r="C67" i="1"/>
  <c r="C66" i="1"/>
  <c r="C64" i="1" s="1"/>
  <c r="C63" i="1"/>
  <c r="C62" i="1"/>
  <c r="C61" i="1"/>
  <c r="C60" i="1"/>
  <c r="C59" i="1"/>
  <c r="C58" i="1"/>
  <c r="C56" i="1" s="1"/>
  <c r="D53" i="1"/>
  <c r="D71" i="1" s="1"/>
  <c r="C52" i="1"/>
  <c r="C51" i="1"/>
  <c r="C50" i="1"/>
  <c r="C49" i="1"/>
  <c r="C48" i="1"/>
  <c r="C47" i="1"/>
  <c r="C46" i="1"/>
  <c r="C45" i="1"/>
  <c r="C44" i="1"/>
  <c r="C43" i="1"/>
  <c r="C42" i="1"/>
  <c r="C41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D11" i="1"/>
  <c r="D38" i="1" s="1"/>
  <c r="C11" i="1"/>
  <c r="C69" i="1" l="1"/>
  <c r="C38" i="1"/>
  <c r="D62" i="2"/>
  <c r="E71" i="2"/>
  <c r="E76" i="2" s="1"/>
  <c r="E80" i="2" s="1"/>
  <c r="E85" i="2" s="1"/>
  <c r="F41" i="2"/>
  <c r="F71" i="2" s="1"/>
  <c r="F76" i="2" s="1"/>
  <c r="F80" i="2" s="1"/>
  <c r="F85" i="2" s="1"/>
  <c r="D72" i="1"/>
  <c r="C53" i="1"/>
  <c r="C71" i="1" s="1"/>
  <c r="C72" i="1" s="1"/>
  <c r="D11" i="2"/>
  <c r="D41" i="2" s="1"/>
  <c r="D71" i="2" s="1"/>
  <c r="D76" i="2" s="1"/>
  <c r="D80" i="2" s="1"/>
  <c r="D85" i="2" s="1"/>
  <c r="C11" i="2"/>
  <c r="D70" i="2"/>
  <c r="D32" i="2"/>
  <c r="C43" i="2"/>
  <c r="C70" i="2" s="1"/>
  <c r="D24" i="2"/>
  <c r="C41" i="2" l="1"/>
  <c r="C71" i="2" s="1"/>
  <c r="C76" i="2" s="1"/>
  <c r="C80" i="2" s="1"/>
  <c r="C85" i="2" s="1"/>
</calcChain>
</file>

<file path=xl/sharedStrings.xml><?xml version="1.0" encoding="utf-8"?>
<sst xmlns="http://schemas.openxmlformats.org/spreadsheetml/2006/main" count="201" uniqueCount="182">
  <si>
    <r>
      <t xml:space="preserve">Приложение 10 к </t>
    </r>
    <r>
      <rPr>
        <u/>
        <sz val="8"/>
        <rFont val="Times New Roman"/>
        <family val="1"/>
        <charset val="204"/>
      </rPr>
      <t>постановлению</t>
    </r>
    <r>
      <rPr>
        <sz val="8"/>
        <rFont val="Times New Roman"/>
        <family val="1"/>
        <charset val="204"/>
      </rPr>
      <t xml:space="preserve"> Правления Национального Банка Республики Казахстан от 27 мая 2013 года №130</t>
    </r>
  </si>
  <si>
    <t>Форма № 1</t>
  </si>
  <si>
    <t>Бухгалтерский баланс (ОООВБО)</t>
  </si>
  <si>
    <t>АО "Фонд финансовой поддержки сельского хозяйства"</t>
  </si>
  <si>
    <t>(полное наименование организации)</t>
  </si>
  <si>
    <t>на 01 января 2016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</si>
  <si>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</si>
  <si>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</si>
  <si>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</si>
  <si>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</si>
  <si>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</si>
  <si>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</si>
  <si>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</si>
  <si>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</si>
  <si>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</si>
  <si>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</si>
  <si>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</si>
  <si>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</si>
  <si>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</si>
  <si>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</si>
  <si>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</si>
  <si>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</si>
  <si>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от пенсионных активов</t>
  </si>
  <si>
    <t>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</si>
  <si>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</si>
  <si>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</si>
  <si>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</si>
  <si>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</si>
  <si>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</si>
  <si>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</si>
  <si>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</si>
  <si>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</si>
  <si>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</si>
  <si>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</si>
  <si>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</si>
  <si>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</si>
  <si>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</si>
  <si>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</si>
  <si>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</si>
  <si>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</si>
  <si>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</si>
  <si>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</si>
  <si>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</si>
  <si>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</si>
  <si>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</si>
  <si>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</si>
  <si>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</si>
  <si>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</si>
  <si>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</si>
  <si>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</si>
  <si>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</si>
  <si>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</si>
  <si>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</si>
  <si>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</si>
  <si>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</si>
  <si>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</si>
  <si>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</si>
  <si>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</si>
  <si>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</si>
  <si>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</si>
  <si>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</si>
  <si>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</si>
  <si>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</si>
  <si>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</si>
  <si>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Доля меньшинства</t>
  </si>
  <si>
    <t>Итого капитал</t>
  </si>
  <si>
    <t>Итого капитал и обязательства (стр. 35+стр.43)</t>
  </si>
  <si>
    <t>Первый руководитель                _____________________ Таубаев А.Ж.</t>
  </si>
  <si>
    <t>Главный бухгалтер              _____________________  Г.Исатаева</t>
  </si>
  <si>
    <t>Исполнитель                                    Г. Исатаева</t>
  </si>
  <si>
    <t>Телефон 8(7172)678-404</t>
  </si>
  <si>
    <t>Место печати</t>
  </si>
  <si>
    <r>
      <t xml:space="preserve">Приложение 11 к </t>
    </r>
    <r>
      <rPr>
        <u/>
        <sz val="8"/>
        <rFont val="Times New Roman"/>
        <family val="1"/>
        <charset val="204"/>
      </rPr>
      <t>постановлению</t>
    </r>
    <r>
      <rPr>
        <sz val="8"/>
        <rFont val="Times New Roman"/>
        <family val="1"/>
        <charset val="204"/>
      </rPr>
      <t xml:space="preserve"> Правления Национального Банка Республики Казахстан от 27 мая 2013 года №130</t>
    </r>
  </si>
  <si>
    <t>Форма № 2</t>
  </si>
  <si>
    <t>Отчет о прибылях и убытках</t>
  </si>
  <si>
    <t>АО"Фонд финансовой поддержки сельского хозяйства"</t>
  </si>
  <si>
    <t xml:space="preserve"> по состоянию на "1" января 2016 года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</si>
  <si>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</si>
  <si>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</si>
  <si>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</si>
  <si>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</si>
  <si>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</si>
  <si>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</si>
  <si>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</si>
  <si>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</si>
  <si>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</si>
  <si>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 (микрокредитам)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</si>
  <si>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</si>
  <si>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</si>
  <si>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</si>
  <si>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</si>
  <si>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</si>
  <si>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</si>
  <si>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</si>
  <si>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</si>
  <si>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</si>
  <si>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 xml:space="preserve">    от пенсионных активов          </t>
  </si>
  <si>
    <t>2.1</t>
  </si>
  <si>
    <t xml:space="preserve">    от инвестиционного дохода/убытка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</si>
  <si>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</si>
  <si>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</si>
  <si>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</si>
  <si>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</si>
  <si>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</si>
  <si>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</si>
  <si>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</si>
  <si>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</si>
  <si>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</si>
  <si>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</si>
  <si>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</si>
  <si>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</si>
  <si>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</si>
  <si>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</si>
  <si>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</si>
  <si>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</si>
  <si>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</si>
  <si>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</si>
  <si>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</si>
  <si>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</si>
  <si>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</si>
  <si>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</si>
  <si>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</si>
  <si>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</si>
  <si>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</si>
  <si>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</si>
  <si>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</si>
  <si>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</si>
  <si>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</si>
  <si>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</si>
  <si>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</si>
  <si>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</si>
  <si>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</si>
  <si>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</si>
  <si>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</si>
  <si>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</si>
  <si>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</si>
  <si>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</si>
  <si>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</si>
  <si>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</si>
  <si>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</si>
  <si>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</si>
  <si>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</si>
  <si>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</si>
  <si>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</si>
  <si>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</si>
  <si>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</si>
  <si>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</si>
  <si>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</si>
  <si>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</si>
  <si>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</si>
  <si>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</si>
  <si>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</si>
  <si>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</si>
  <si>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</si>
  <si>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</si>
  <si>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</si>
  <si>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</si>
  <si>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</si>
  <si>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</si>
  <si>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</si>
  <si>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</si>
  <si>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уплате  налогов и других обязательных платежей в бюджет, за исключением корпоративного подоходного налога 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</si>
  <si>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</si>
  <si>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</si>
  <si>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</si>
  <si>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</si>
  <si>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(стр.10- стр.17)</t>
  </si>
  <si>
    <t>18</t>
  </si>
  <si>
    <t xml:space="preserve">Резервы (восстановление резервов) на возможные потери по операциям 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</si>
  <si>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</si>
  <si>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</si>
  <si>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</si>
  <si>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Итого чистая прибыль (убыток) до уплаты корпоративного подоходного налога  (стр.18-стр.19)</t>
  </si>
  <si>
    <t>Корпоративный подоходный налог</t>
  </si>
  <si>
    <t>Чистая прибыль (убыток) после уплаты корпоративного подоходного налога (стр.20-стр.21)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</si>
  <si>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</si>
  <si>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</si>
  <si>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Статья «Доля меньшинства» заполняется при составлении консолидированной финансовой отчетности.</t>
  </si>
  <si>
    <t>дата 12.01.2016 г.</t>
  </si>
  <si>
    <t>Главный бухгалтер           _________________________ Исатаева Г.К.</t>
  </si>
  <si>
    <t>Исполнитель                         _______________________   Исатаева Г.К.</t>
  </si>
  <si>
    <t>Телефон 8(7172) 678-244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</si>
</sst>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Protection="1">
      <protection locked="0"/>
    </xf>
    <xf numFmtId="0" fontId="3" fillId="0" borderId="0" xfId="0" applyFont="1" applyFill="1" applyAlignment="1">
      <alignment horizontal="justify" shrinkToFit="1"/>
    </xf>
    <xf numFmtId="0" fontId="5" fillId="0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1" fontId="2" fillId="0" borderId="1" xfId="1" applyNumberFormat="1" applyFont="1" applyFill="1" applyBorder="1" applyProtection="1">
      <protection locked="0"/>
    </xf>
    <xf numFmtId="41" fontId="7" fillId="0" borderId="1" xfId="1" applyNumberFormat="1" applyFont="1" applyFill="1" applyBorder="1" applyProtection="1">
      <protection locked="0"/>
    </xf>
    <xf numFmtId="0" fontId="8" fillId="0" borderId="1" xfId="0" applyFont="1" applyBorder="1" applyAlignment="1">
      <alignment vertical="center" wrapText="1"/>
    </xf>
    <xf numFmtId="41" fontId="9" fillId="0" borderId="1" xfId="0" applyNumberFormat="1" applyFont="1" applyBorder="1" applyAlignment="1">
      <alignment horizontal="center" vertical="center" wrapText="1"/>
    </xf>
    <xf numFmtId="41" fontId="10" fillId="0" borderId="1" xfId="0" applyNumberFormat="1" applyFont="1" applyFill="1" applyBorder="1" applyAlignment="1">
      <alignment horizontal="center" vertical="center" wrapText="1"/>
    </xf>
    <xf numFmtId="41" fontId="7" fillId="0" borderId="1" xfId="1" applyNumberFormat="1" applyFont="1" applyFill="1" applyBorder="1" applyAlignment="1" applyProtection="1">
      <alignment horizontal="right"/>
      <protection locked="0"/>
    </xf>
    <xf numFmtId="41" fontId="11" fillId="0" borderId="1" xfId="0" applyNumberFormat="1" applyFont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Protection="1">
      <protection locked="0"/>
    </xf>
    <xf numFmtId="49" fontId="2" fillId="0" borderId="0" xfId="2" applyNumberFormat="1" applyFont="1" applyFill="1" applyProtection="1">
      <protection locked="0"/>
    </xf>
    <xf numFmtId="14" fontId="2" fillId="3" borderId="2" xfId="0" applyNumberFormat="1" applyFont="1" applyFill="1" applyBorder="1" applyProtection="1">
      <protection locked="0"/>
    </xf>
    <xf numFmtId="49" fontId="2" fillId="3" borderId="0" xfId="2" applyNumberFormat="1" applyFont="1" applyFill="1" applyProtection="1">
      <protection locked="0"/>
    </xf>
    <xf numFmtId="14" fontId="2" fillId="3" borderId="0" xfId="0" applyNumberFormat="1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49" fontId="2" fillId="2" borderId="0" xfId="2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164" fontId="2" fillId="0" borderId="0" xfId="0" applyNumberFormat="1" applyFont="1" applyFill="1" applyProtection="1"/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3" fontId="1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3" fontId="1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justify" vertical="top" wrapText="1"/>
    </xf>
    <xf numFmtId="0" fontId="5" fillId="0" borderId="1" xfId="0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3" fontId="5" fillId="3" borderId="1" xfId="3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Protection="1">
      <protection locked="0"/>
    </xf>
    <xf numFmtId="41" fontId="15" fillId="0" borderId="0" xfId="0" applyNumberFormat="1" applyFont="1" applyFill="1" applyProtection="1">
      <protection locked="0"/>
    </xf>
    <xf numFmtId="0" fontId="16" fillId="0" borderId="0" xfId="0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>
      <alignment wrapText="1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17" fillId="0" borderId="0" xfId="0" applyFont="1"/>
  </cellXfs>
  <cellStyles count="4">
    <cellStyle name="Обычный" xfId="0" builtinId="0"/>
    <cellStyle name="Обычный_Приложения к Правилам по ИК_рус" xfId="2"/>
    <cellStyle name="Финансовый" xfId="1" builtinId="3"/>
    <cellStyle name="Финансов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7;&#1042;%20&#1079;&#1072;%2031-12-15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№1 НБ"/>
      <sheetName val="Рф№1НБ"/>
      <sheetName val="Ф№2 НБ"/>
      <sheetName val="Рф№2НБ"/>
      <sheetName val="ООФПМСФОконс"/>
      <sheetName val="отд"/>
      <sheetName val="МСФО"/>
      <sheetName val="РМСФО"/>
      <sheetName val="РМСФО кнонс."/>
      <sheetName val="МСФООПиУконс"/>
      <sheetName val="отд."/>
      <sheetName val="МСФООПиУ"/>
      <sheetName val="РОМСФООПиУ"/>
      <sheetName val="РОМСФООПиУ14"/>
      <sheetName val="МСФОКапконс"/>
      <sheetName val="Котд"/>
      <sheetName val="МСФОООДС-кнос."/>
      <sheetName val="МСФОООДС-отд."/>
      <sheetName val="ООДДС"/>
      <sheetName val="РДДС"/>
      <sheetName val="Лист11"/>
      <sheetName val="Лист7"/>
      <sheetName val="422"/>
      <sheetName val="Р422"/>
      <sheetName val="422 ОПиУ"/>
      <sheetName val="Р422ОПиУ"/>
      <sheetName val="Р422ОПиУ14"/>
      <sheetName val="ОИЗКконс"/>
      <sheetName val="ОИЗКотд"/>
      <sheetName val="ОДДС-422-конс."/>
      <sheetName val="ОДДС-422 отд."/>
      <sheetName val="Лист5"/>
      <sheetName val="Отчет о совместимости"/>
    </sheetNames>
    <sheetDataSet>
      <sheetData sheetId="0"/>
      <sheetData sheetId="1">
        <row r="300">
          <cell r="O300">
            <v>4804125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195677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4125903</v>
          </cell>
          <cell r="AC300">
            <v>786155</v>
          </cell>
          <cell r="AD300">
            <v>60394181</v>
          </cell>
          <cell r="AE300">
            <v>0</v>
          </cell>
          <cell r="AF300">
            <v>342453</v>
          </cell>
          <cell r="AG300">
            <v>7419</v>
          </cell>
          <cell r="AH300">
            <v>492279</v>
          </cell>
          <cell r="AI300">
            <v>113074</v>
          </cell>
          <cell r="AJ300">
            <v>696725</v>
          </cell>
          <cell r="AK300">
            <v>328506</v>
          </cell>
          <cell r="AL300">
            <v>0</v>
          </cell>
          <cell r="AM300">
            <v>1673699</v>
          </cell>
          <cell r="AO300">
            <v>0</v>
          </cell>
          <cell r="AP300">
            <v>0</v>
          </cell>
          <cell r="AQ300">
            <v>7563342</v>
          </cell>
          <cell r="AR300">
            <v>0</v>
          </cell>
          <cell r="AS300">
            <v>35829645</v>
          </cell>
          <cell r="AT300">
            <v>46609</v>
          </cell>
          <cell r="AU300">
            <v>48919</v>
          </cell>
          <cell r="AV300">
            <v>0</v>
          </cell>
          <cell r="AW300">
            <v>0</v>
          </cell>
          <cell r="AX300">
            <v>158819</v>
          </cell>
          <cell r="AY300">
            <v>816911</v>
          </cell>
          <cell r="AZ300">
            <v>45134</v>
          </cell>
          <cell r="BC300">
            <v>26128838</v>
          </cell>
          <cell r="BD300">
            <v>0</v>
          </cell>
          <cell r="BE300">
            <v>8703714</v>
          </cell>
          <cell r="BF300">
            <v>0</v>
          </cell>
          <cell r="BG300">
            <v>14832</v>
          </cell>
          <cell r="BH300">
            <v>-6949153</v>
          </cell>
          <cell r="BJ300">
            <v>1048018</v>
          </cell>
          <cell r="BK300">
            <v>504566</v>
          </cell>
        </row>
      </sheetData>
      <sheetData sheetId="2"/>
      <sheetData sheetId="3">
        <row r="484">
          <cell r="AO484">
            <v>314831</v>
          </cell>
          <cell r="AP484">
            <v>509711</v>
          </cell>
          <cell r="AQ484">
            <v>4311717</v>
          </cell>
          <cell r="AR484">
            <v>97816</v>
          </cell>
          <cell r="AT484">
            <v>163532</v>
          </cell>
          <cell r="AU484">
            <v>-68263</v>
          </cell>
          <cell r="AV484">
            <v>162598</v>
          </cell>
          <cell r="AX484">
            <v>4238</v>
          </cell>
          <cell r="AY484">
            <v>272</v>
          </cell>
          <cell r="AZ484">
            <v>4527629</v>
          </cell>
          <cell r="BA484">
            <v>138185</v>
          </cell>
          <cell r="BB484">
            <v>441065</v>
          </cell>
          <cell r="BK484">
            <v>1441503</v>
          </cell>
          <cell r="BL484">
            <v>87635</v>
          </cell>
          <cell r="BM484">
            <v>54540</v>
          </cell>
          <cell r="BN484">
            <v>237960</v>
          </cell>
          <cell r="BO484">
            <v>171</v>
          </cell>
          <cell r="BP484">
            <v>3049892</v>
          </cell>
          <cell r="BQ484">
            <v>2870865</v>
          </cell>
          <cell r="BR484">
            <v>369986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58" workbookViewId="0">
      <selection activeCell="H76" sqref="H76"/>
    </sheetView>
  </sheetViews>
  <sheetFormatPr defaultRowHeight="15" x14ac:dyDescent="0.25"/>
  <cols>
    <col min="1" max="1" width="69.5703125" style="1" customWidth="1"/>
    <col min="2" max="2" width="14.140625" style="1" customWidth="1"/>
    <col min="3" max="3" width="18.140625" style="30" customWidth="1"/>
    <col min="4" max="4" width="19.85546875" style="30" customWidth="1"/>
  </cols>
  <sheetData>
    <row r="1" spans="1:4" ht="36" customHeight="1" x14ac:dyDescent="0.25">
      <c r="C1" s="57" t="s">
        <v>0</v>
      </c>
      <c r="D1" s="58"/>
    </row>
    <row r="2" spans="1:4" x14ac:dyDescent="0.25">
      <c r="C2" s="2"/>
      <c r="D2" s="3" t="s">
        <v>1</v>
      </c>
    </row>
    <row r="3" spans="1:4" x14ac:dyDescent="0.25">
      <c r="A3" s="59" t="s">
        <v>2</v>
      </c>
      <c r="B3" s="59"/>
      <c r="C3" s="59"/>
      <c r="D3" s="59"/>
    </row>
    <row r="4" spans="1:4" x14ac:dyDescent="0.25">
      <c r="A4" s="60" t="s">
        <v>3</v>
      </c>
      <c r="B4" s="60"/>
      <c r="C4" s="60"/>
      <c r="D4" s="60"/>
    </row>
    <row r="5" spans="1:4" x14ac:dyDescent="0.25">
      <c r="A5" s="61" t="s">
        <v>4</v>
      </c>
      <c r="B5" s="61"/>
      <c r="C5" s="61"/>
      <c r="D5" s="61"/>
    </row>
    <row r="6" spans="1:4" x14ac:dyDescent="0.25">
      <c r="A6" s="60" t="s">
        <v>5</v>
      </c>
      <c r="B6" s="60"/>
      <c r="C6" s="60"/>
      <c r="D6" s="60"/>
    </row>
    <row r="7" spans="1:4" x14ac:dyDescent="0.25">
      <c r="A7" s="4"/>
      <c r="B7" s="4"/>
      <c r="C7" s="5"/>
      <c r="D7" s="6" t="s">
        <v>6</v>
      </c>
    </row>
    <row r="8" spans="1:4" ht="25.5" x14ac:dyDescent="0.25">
      <c r="A8" s="7" t="s">
        <v>7</v>
      </c>
      <c r="B8" s="7" t="s">
        <v>8</v>
      </c>
      <c r="C8" s="8" t="s">
        <v>9</v>
      </c>
      <c r="D8" s="8" t="s">
        <v>10</v>
      </c>
    </row>
    <row r="9" spans="1:4" x14ac:dyDescent="0.25">
      <c r="A9" s="9">
        <v>1</v>
      </c>
      <c r="B9" s="9">
        <v>2</v>
      </c>
      <c r="C9" s="10">
        <v>3</v>
      </c>
      <c r="D9" s="10">
        <v>4</v>
      </c>
    </row>
    <row r="10" spans="1:4" x14ac:dyDescent="0.25">
      <c r="A10" s="11" t="s">
        <v>11</v>
      </c>
      <c r="B10" s="12"/>
      <c r="C10" s="13"/>
      <c r="D10" s="13"/>
    </row>
    <row r="11" spans="1:4" ht="15.75" x14ac:dyDescent="0.25">
      <c r="A11" s="11" t="s">
        <v>12</v>
      </c>
      <c r="B11" s="12">
        <v>1</v>
      </c>
      <c r="C11" s="14">
        <f>C13+C14</f>
        <v>4804125</v>
      </c>
      <c r="D11" s="14">
        <f>D13+D14</f>
        <v>2491284</v>
      </c>
    </row>
    <row r="12" spans="1:4" ht="15.75" x14ac:dyDescent="0.25">
      <c r="A12" s="11" t="s">
        <v>13</v>
      </c>
      <c r="B12" s="12"/>
      <c r="C12" s="14"/>
      <c r="D12" s="14"/>
    </row>
    <row r="13" spans="1:4" ht="15.75" x14ac:dyDescent="0.25">
      <c r="A13" s="11" t="s">
        <v>14</v>
      </c>
      <c r="B13" s="12">
        <v>1.1000000000000001</v>
      </c>
      <c r="C13" s="14">
        <f>[1]Рф№1НБ!P300</f>
        <v>0</v>
      </c>
      <c r="D13" s="14"/>
    </row>
    <row r="14" spans="1:4" ht="25.5" x14ac:dyDescent="0.25">
      <c r="A14" s="11" t="s">
        <v>15</v>
      </c>
      <c r="B14" s="12">
        <v>1.2</v>
      </c>
      <c r="C14" s="14">
        <f>[1]Рф№1НБ!O300</f>
        <v>4804125</v>
      </c>
      <c r="D14" s="14">
        <v>2491284</v>
      </c>
    </row>
    <row r="15" spans="1:4" ht="15.75" x14ac:dyDescent="0.25">
      <c r="A15" s="11" t="s">
        <v>16</v>
      </c>
      <c r="B15" s="12">
        <v>2</v>
      </c>
      <c r="C15" s="14">
        <f>[1]Рф№1НБ!R300</f>
        <v>0</v>
      </c>
      <c r="D15" s="14"/>
    </row>
    <row r="16" spans="1:4" ht="25.5" x14ac:dyDescent="0.25">
      <c r="A16" s="11" t="s">
        <v>17</v>
      </c>
      <c r="B16" s="12">
        <v>3</v>
      </c>
      <c r="C16" s="14">
        <f>[1]Рф№1НБ!S300</f>
        <v>0</v>
      </c>
      <c r="D16" s="14"/>
    </row>
    <row r="17" spans="1:4" ht="15.75" x14ac:dyDescent="0.25">
      <c r="A17" s="11" t="s">
        <v>18</v>
      </c>
      <c r="B17" s="12">
        <v>4</v>
      </c>
      <c r="C17" s="14">
        <f>[1]Рф№1НБ!T300</f>
        <v>0</v>
      </c>
      <c r="D17" s="14"/>
    </row>
    <row r="18" spans="1:4" ht="25.5" x14ac:dyDescent="0.25">
      <c r="A18" s="11" t="s">
        <v>19</v>
      </c>
      <c r="B18" s="12">
        <v>5</v>
      </c>
      <c r="C18" s="14">
        <f>[1]Рф№1НБ!U300</f>
        <v>0</v>
      </c>
      <c r="D18" s="14"/>
    </row>
    <row r="19" spans="1:4" ht="15.75" x14ac:dyDescent="0.25">
      <c r="A19" s="11" t="s">
        <v>20</v>
      </c>
      <c r="B19" s="12">
        <v>6</v>
      </c>
      <c r="C19" s="14">
        <f>[1]Рф№1НБ!V300</f>
        <v>195677</v>
      </c>
      <c r="D19" s="14">
        <v>117217</v>
      </c>
    </row>
    <row r="20" spans="1:4" ht="15.75" x14ac:dyDescent="0.25">
      <c r="A20" s="11" t="s">
        <v>21</v>
      </c>
      <c r="B20" s="12">
        <v>7</v>
      </c>
      <c r="C20" s="14">
        <f>[1]Рф№1НБ!W300</f>
        <v>0</v>
      </c>
      <c r="D20" s="14"/>
    </row>
    <row r="21" spans="1:4" ht="15.75" x14ac:dyDescent="0.25">
      <c r="A21" s="11" t="s">
        <v>13</v>
      </c>
      <c r="B21" s="12"/>
      <c r="C21" s="14"/>
      <c r="D21" s="14"/>
    </row>
    <row r="22" spans="1:4" ht="15.75" x14ac:dyDescent="0.25">
      <c r="A22" s="11" t="s">
        <v>22</v>
      </c>
      <c r="B22" s="12">
        <v>7.1</v>
      </c>
      <c r="C22" s="14">
        <f>[1]Рф№1НБ!X300</f>
        <v>0</v>
      </c>
      <c r="D22" s="14"/>
    </row>
    <row r="23" spans="1:4" ht="15.75" x14ac:dyDescent="0.25">
      <c r="A23" s="11" t="s">
        <v>23</v>
      </c>
      <c r="B23" s="12">
        <v>7.2</v>
      </c>
      <c r="C23" s="14">
        <f>[1]Рф№1НБ!Y300</f>
        <v>0</v>
      </c>
      <c r="D23" s="14"/>
    </row>
    <row r="24" spans="1:4" ht="25.5" x14ac:dyDescent="0.25">
      <c r="A24" s="11" t="s">
        <v>24</v>
      </c>
      <c r="B24" s="12">
        <v>8</v>
      </c>
      <c r="C24" s="14">
        <f>[1]Рф№1НБ!Z300</f>
        <v>0</v>
      </c>
      <c r="D24" s="14"/>
    </row>
    <row r="25" spans="1:4" ht="15.75" x14ac:dyDescent="0.25">
      <c r="A25" s="11" t="s">
        <v>25</v>
      </c>
      <c r="B25" s="12">
        <v>9</v>
      </c>
      <c r="C25" s="14">
        <f>[1]Рф№1НБ!AA300</f>
        <v>0</v>
      </c>
      <c r="D25" s="14"/>
    </row>
    <row r="26" spans="1:4" ht="15.75" x14ac:dyDescent="0.25">
      <c r="A26" s="11" t="s">
        <v>26</v>
      </c>
      <c r="B26" s="12">
        <v>10</v>
      </c>
      <c r="C26" s="14">
        <f>[1]Рф№1НБ!AB300</f>
        <v>4125903</v>
      </c>
      <c r="D26" s="14"/>
    </row>
    <row r="27" spans="1:4" ht="15.75" x14ac:dyDescent="0.25">
      <c r="A27" s="11" t="s">
        <v>27</v>
      </c>
      <c r="B27" s="12">
        <v>11</v>
      </c>
      <c r="C27" s="14">
        <f>[1]Рф№1НБ!AC300</f>
        <v>786155</v>
      </c>
      <c r="D27" s="14">
        <v>1862466</v>
      </c>
    </row>
    <row r="28" spans="1:4" ht="15.75" x14ac:dyDescent="0.25">
      <c r="A28" s="11" t="s">
        <v>28</v>
      </c>
      <c r="B28" s="12">
        <v>12</v>
      </c>
      <c r="C28" s="14">
        <f>[1]Рф№1НБ!AD300</f>
        <v>60394181</v>
      </c>
      <c r="D28" s="14">
        <v>50213705</v>
      </c>
    </row>
    <row r="29" spans="1:4" ht="15.75" x14ac:dyDescent="0.25">
      <c r="A29" s="11" t="s">
        <v>29</v>
      </c>
      <c r="B29" s="12">
        <v>13</v>
      </c>
      <c r="C29" s="14">
        <f>[1]Рф№1НБ!AE300</f>
        <v>0</v>
      </c>
      <c r="D29" s="14"/>
    </row>
    <row r="30" spans="1:4" ht="15.75" x14ac:dyDescent="0.25">
      <c r="A30" s="11" t="s">
        <v>30</v>
      </c>
      <c r="B30" s="12">
        <v>14</v>
      </c>
      <c r="C30" s="14">
        <f>[1]Рф№1НБ!AF300</f>
        <v>342453</v>
      </c>
      <c r="D30" s="14">
        <v>384904</v>
      </c>
    </row>
    <row r="31" spans="1:4" ht="15.75" x14ac:dyDescent="0.25">
      <c r="A31" s="11" t="s">
        <v>31</v>
      </c>
      <c r="B31" s="12">
        <v>15</v>
      </c>
      <c r="C31" s="14">
        <f>[1]Рф№1НБ!AG300</f>
        <v>7419</v>
      </c>
      <c r="D31" s="14">
        <v>7457</v>
      </c>
    </row>
    <row r="32" spans="1:4" ht="15.75" x14ac:dyDescent="0.25">
      <c r="A32" s="11" t="s">
        <v>32</v>
      </c>
      <c r="B32" s="12">
        <v>16</v>
      </c>
      <c r="C32" s="14">
        <f>[1]Рф№1НБ!AH300</f>
        <v>492279</v>
      </c>
      <c r="D32" s="14">
        <v>0</v>
      </c>
    </row>
    <row r="33" spans="1:4" ht="15.75" x14ac:dyDescent="0.25">
      <c r="A33" s="11" t="s">
        <v>33</v>
      </c>
      <c r="B33" s="12">
        <v>17</v>
      </c>
      <c r="C33" s="14">
        <f>[1]Рф№1НБ!AI300</f>
        <v>113074</v>
      </c>
      <c r="D33" s="14">
        <v>83424</v>
      </c>
    </row>
    <row r="34" spans="1:4" ht="15.75" x14ac:dyDescent="0.25">
      <c r="A34" s="11" t="s">
        <v>34</v>
      </c>
      <c r="B34" s="12">
        <v>18</v>
      </c>
      <c r="C34" s="14">
        <f>[1]Рф№1НБ!AJ300</f>
        <v>696725</v>
      </c>
      <c r="D34" s="14">
        <v>688901</v>
      </c>
    </row>
    <row r="35" spans="1:4" ht="15.75" x14ac:dyDescent="0.25">
      <c r="A35" s="11" t="s">
        <v>35</v>
      </c>
      <c r="B35" s="12">
        <v>19</v>
      </c>
      <c r="C35" s="14">
        <f>[1]Рф№1НБ!AK300</f>
        <v>328506</v>
      </c>
      <c r="D35" s="14">
        <v>303046</v>
      </c>
    </row>
    <row r="36" spans="1:4" ht="15.75" x14ac:dyDescent="0.25">
      <c r="A36" s="11" t="s">
        <v>36</v>
      </c>
      <c r="B36" s="12">
        <v>20</v>
      </c>
      <c r="C36" s="14">
        <f>[1]Рф№1НБ!AL300</f>
        <v>0</v>
      </c>
      <c r="D36" s="14"/>
    </row>
    <row r="37" spans="1:4" ht="15.75" x14ac:dyDescent="0.25">
      <c r="A37" s="11" t="s">
        <v>37</v>
      </c>
      <c r="B37" s="12">
        <v>21</v>
      </c>
      <c r="C37" s="14">
        <f>[1]Рф№1НБ!AM300-1</f>
        <v>1673698</v>
      </c>
      <c r="D37" s="14">
        <v>1464482</v>
      </c>
    </row>
    <row r="38" spans="1:4" ht="15.75" x14ac:dyDescent="0.25">
      <c r="A38" s="15" t="s">
        <v>38</v>
      </c>
      <c r="B38" s="12">
        <v>22</v>
      </c>
      <c r="C38" s="16">
        <f>C11+C15+C16+C17+C18+C19+C20+C24+C25+C26+C27+C28+C29+C30+C31+C32+C33+C34+C35+C36+C37</f>
        <v>73960195</v>
      </c>
      <c r="D38" s="17">
        <f>D11+D15+D16+D17+D18+D19+D20+D24+D25+D26+D27+D28+D29+D30+D31+D32+D33+D34+D35+D36+D37</f>
        <v>57616886</v>
      </c>
    </row>
    <row r="39" spans="1:4" ht="15.75" x14ac:dyDescent="0.25">
      <c r="A39" s="11"/>
      <c r="B39" s="12"/>
      <c r="C39" s="14"/>
      <c r="D39" s="14"/>
    </row>
    <row r="40" spans="1:4" ht="15.75" x14ac:dyDescent="0.25">
      <c r="A40" s="11" t="s">
        <v>39</v>
      </c>
      <c r="B40" s="12"/>
      <c r="C40" s="14"/>
      <c r="D40" s="14"/>
    </row>
    <row r="41" spans="1:4" ht="15.75" x14ac:dyDescent="0.25">
      <c r="A41" s="11" t="s">
        <v>40</v>
      </c>
      <c r="B41" s="12">
        <v>23</v>
      </c>
      <c r="C41" s="14">
        <f>[1]Рф№1НБ!AO300</f>
        <v>0</v>
      </c>
      <c r="D41" s="14"/>
    </row>
    <row r="42" spans="1:4" ht="15.75" x14ac:dyDescent="0.25">
      <c r="A42" s="11" t="s">
        <v>18</v>
      </c>
      <c r="B42" s="12">
        <v>24</v>
      </c>
      <c r="C42" s="14">
        <f>[1]Рф№1НБ!AP300</f>
        <v>0</v>
      </c>
      <c r="D42" s="14"/>
    </row>
    <row r="43" spans="1:4" ht="15.75" x14ac:dyDescent="0.25">
      <c r="A43" s="11" t="s">
        <v>41</v>
      </c>
      <c r="B43" s="12">
        <v>25</v>
      </c>
      <c r="C43" s="14">
        <f>[1]Рф№1НБ!AQ300</f>
        <v>7563342</v>
      </c>
      <c r="D43" s="14"/>
    </row>
    <row r="44" spans="1:4" ht="15.75" x14ac:dyDescent="0.25">
      <c r="A44" s="11" t="s">
        <v>42</v>
      </c>
      <c r="B44" s="12">
        <v>26</v>
      </c>
      <c r="C44" s="14">
        <f>[1]Рф№1НБ!AR300</f>
        <v>0</v>
      </c>
      <c r="D44" s="14"/>
    </row>
    <row r="45" spans="1:4" ht="15.75" x14ac:dyDescent="0.25">
      <c r="A45" s="11" t="s">
        <v>43</v>
      </c>
      <c r="B45" s="12">
        <v>27</v>
      </c>
      <c r="C45" s="14">
        <f>[1]Рф№1НБ!AS300</f>
        <v>35829645</v>
      </c>
      <c r="D45" s="14">
        <v>26770797</v>
      </c>
    </row>
    <row r="46" spans="1:4" ht="15.75" x14ac:dyDescent="0.25">
      <c r="A46" s="11" t="s">
        <v>44</v>
      </c>
      <c r="B46" s="12">
        <v>28</v>
      </c>
      <c r="C46" s="14">
        <f>[1]Рф№1НБ!AT300</f>
        <v>46609</v>
      </c>
      <c r="D46" s="14">
        <v>47094</v>
      </c>
    </row>
    <row r="47" spans="1:4" ht="15.75" x14ac:dyDescent="0.25">
      <c r="A47" s="11" t="s">
        <v>45</v>
      </c>
      <c r="B47" s="12">
        <v>29</v>
      </c>
      <c r="C47" s="14">
        <f>[1]Рф№1НБ!AU300</f>
        <v>48919</v>
      </c>
      <c r="D47" s="14">
        <v>43629</v>
      </c>
    </row>
    <row r="48" spans="1:4" ht="15.75" x14ac:dyDescent="0.25">
      <c r="A48" s="11" t="s">
        <v>46</v>
      </c>
      <c r="B48" s="12">
        <v>30</v>
      </c>
      <c r="C48" s="14">
        <f>[1]Рф№1НБ!AV300</f>
        <v>0</v>
      </c>
      <c r="D48" s="14"/>
    </row>
    <row r="49" spans="1:4" ht="15.75" x14ac:dyDescent="0.25">
      <c r="A49" s="11" t="s">
        <v>47</v>
      </c>
      <c r="B49" s="12">
        <v>31</v>
      </c>
      <c r="C49" s="14">
        <f>[1]Рф№1НБ!AW300</f>
        <v>0</v>
      </c>
      <c r="D49" s="14"/>
    </row>
    <row r="50" spans="1:4" ht="15.75" x14ac:dyDescent="0.25">
      <c r="A50" s="11" t="s">
        <v>48</v>
      </c>
      <c r="B50" s="12">
        <v>32</v>
      </c>
      <c r="C50" s="14">
        <f>[1]Рф№1НБ!AX300</f>
        <v>158819</v>
      </c>
      <c r="D50" s="14">
        <v>66403</v>
      </c>
    </row>
    <row r="51" spans="1:4" ht="15.75" x14ac:dyDescent="0.25">
      <c r="A51" s="11" t="s">
        <v>49</v>
      </c>
      <c r="B51" s="12">
        <v>33</v>
      </c>
      <c r="C51" s="14">
        <f>[1]Рф№1НБ!AY300</f>
        <v>816911</v>
      </c>
      <c r="D51" s="14">
        <v>1098978</v>
      </c>
    </row>
    <row r="52" spans="1:4" ht="15.75" x14ac:dyDescent="0.25">
      <c r="A52" s="11" t="s">
        <v>50</v>
      </c>
      <c r="B52" s="12">
        <v>34</v>
      </c>
      <c r="C52" s="14">
        <f>[1]Рф№1НБ!AZ300+1</f>
        <v>45135</v>
      </c>
      <c r="D52" s="14">
        <v>27761</v>
      </c>
    </row>
    <row r="53" spans="1:4" ht="15.75" x14ac:dyDescent="0.25">
      <c r="A53" s="11" t="s">
        <v>51</v>
      </c>
      <c r="B53" s="12">
        <v>35</v>
      </c>
      <c r="C53" s="16">
        <f>SUM(C41:C52)</f>
        <v>44509380</v>
      </c>
      <c r="D53" s="17">
        <f>SUM(D41:D52)</f>
        <v>28054662</v>
      </c>
    </row>
    <row r="54" spans="1:4" ht="15.75" x14ac:dyDescent="0.25">
      <c r="A54" s="11"/>
      <c r="B54" s="12"/>
      <c r="C54" s="14"/>
      <c r="D54" s="14"/>
    </row>
    <row r="55" spans="1:4" ht="15.75" x14ac:dyDescent="0.25">
      <c r="A55" s="11" t="s">
        <v>52</v>
      </c>
      <c r="B55" s="12"/>
      <c r="C55" s="14"/>
      <c r="D55" s="14"/>
    </row>
    <row r="56" spans="1:4" ht="15.75" x14ac:dyDescent="0.25">
      <c r="A56" s="11" t="s">
        <v>53</v>
      </c>
      <c r="B56" s="12">
        <v>36</v>
      </c>
      <c r="C56" s="14">
        <f>C58+C59</f>
        <v>26128838</v>
      </c>
      <c r="D56" s="14">
        <v>25692450</v>
      </c>
    </row>
    <row r="57" spans="1:4" ht="15.75" x14ac:dyDescent="0.25">
      <c r="A57" s="11" t="s">
        <v>13</v>
      </c>
      <c r="B57" s="12"/>
      <c r="C57" s="14"/>
      <c r="D57" s="14"/>
    </row>
    <row r="58" spans="1:4" ht="15.75" x14ac:dyDescent="0.25">
      <c r="A58" s="11" t="s">
        <v>54</v>
      </c>
      <c r="B58" s="12">
        <v>36.1</v>
      </c>
      <c r="C58" s="14">
        <f>[1]Рф№1НБ!BC300</f>
        <v>26128838</v>
      </c>
      <c r="D58" s="14">
        <v>25692450</v>
      </c>
    </row>
    <row r="59" spans="1:4" ht="15.75" x14ac:dyDescent="0.25">
      <c r="A59" s="11" t="s">
        <v>55</v>
      </c>
      <c r="B59" s="12">
        <v>36.200000000000003</v>
      </c>
      <c r="C59" s="14">
        <f>[1]Рф№1НБ!BD300</f>
        <v>0</v>
      </c>
      <c r="D59" s="14"/>
    </row>
    <row r="60" spans="1:4" ht="15.75" x14ac:dyDescent="0.25">
      <c r="A60" s="11" t="s">
        <v>56</v>
      </c>
      <c r="B60" s="12">
        <v>37</v>
      </c>
      <c r="C60" s="14">
        <f>[1]Рф№1НБ!BE300</f>
        <v>8703714</v>
      </c>
      <c r="D60" s="14">
        <v>7022808</v>
      </c>
    </row>
    <row r="61" spans="1:4" ht="15.75" x14ac:dyDescent="0.25">
      <c r="A61" s="11" t="s">
        <v>57</v>
      </c>
      <c r="B61" s="12">
        <v>38</v>
      </c>
      <c r="C61" s="14">
        <f>[1]Рф№1НБ!BF300</f>
        <v>0</v>
      </c>
      <c r="D61" s="14"/>
    </row>
    <row r="62" spans="1:4" ht="15.75" x14ac:dyDescent="0.25">
      <c r="A62" s="11" t="s">
        <v>58</v>
      </c>
      <c r="B62" s="12">
        <v>39</v>
      </c>
      <c r="C62" s="14">
        <f>[1]Рф№1НБ!BG300</f>
        <v>14832</v>
      </c>
      <c r="D62" s="14">
        <v>14832</v>
      </c>
    </row>
    <row r="63" spans="1:4" ht="15.75" x14ac:dyDescent="0.25">
      <c r="A63" s="11" t="s">
        <v>59</v>
      </c>
      <c r="B63" s="12">
        <v>40</v>
      </c>
      <c r="C63" s="14">
        <f>[1]Рф№1НБ!BH300</f>
        <v>-6949153</v>
      </c>
      <c r="D63" s="14">
        <v>-4215884</v>
      </c>
    </row>
    <row r="64" spans="1:4" ht="15.75" x14ac:dyDescent="0.25">
      <c r="A64" s="11" t="s">
        <v>60</v>
      </c>
      <c r="B64" s="12">
        <v>41</v>
      </c>
      <c r="C64" s="14">
        <f>C66+C67</f>
        <v>1552584</v>
      </c>
      <c r="D64" s="14">
        <v>1048018</v>
      </c>
    </row>
    <row r="65" spans="1:4" ht="15.75" x14ac:dyDescent="0.25">
      <c r="A65" s="11" t="s">
        <v>61</v>
      </c>
      <c r="B65" s="12"/>
      <c r="C65" s="14"/>
      <c r="D65" s="14"/>
    </row>
    <row r="66" spans="1:4" ht="15.75" x14ac:dyDescent="0.25">
      <c r="A66" s="11" t="s">
        <v>62</v>
      </c>
      <c r="B66" s="12">
        <v>41.1</v>
      </c>
      <c r="C66" s="14">
        <f>[1]Рф№1НБ!BJ300</f>
        <v>1048018</v>
      </c>
      <c r="D66" s="14">
        <v>732568</v>
      </c>
    </row>
    <row r="67" spans="1:4" ht="15.75" x14ac:dyDescent="0.25">
      <c r="A67" s="11" t="s">
        <v>63</v>
      </c>
      <c r="B67" s="12">
        <v>41.2</v>
      </c>
      <c r="C67" s="14">
        <f>[1]Рф№1НБ!BK300</f>
        <v>504566</v>
      </c>
      <c r="D67" s="14">
        <v>315450</v>
      </c>
    </row>
    <row r="68" spans="1:4" ht="15.75" x14ac:dyDescent="0.25">
      <c r="A68" s="11" t="s">
        <v>64</v>
      </c>
      <c r="B68" s="12">
        <v>42</v>
      </c>
      <c r="C68" s="18"/>
      <c r="D68" s="14"/>
    </row>
    <row r="69" spans="1:4" ht="15.75" x14ac:dyDescent="0.25">
      <c r="A69" s="11" t="s">
        <v>65</v>
      </c>
      <c r="B69" s="12">
        <v>43</v>
      </c>
      <c r="C69" s="16">
        <f>C56+C60+C61+C62+C63+C64+C68</f>
        <v>29450815</v>
      </c>
      <c r="D69" s="17">
        <f>D56+D60+D61+D62+D63+D64+D68</f>
        <v>29562224</v>
      </c>
    </row>
    <row r="70" spans="1:4" ht="15.75" x14ac:dyDescent="0.25">
      <c r="A70" s="11"/>
      <c r="B70" s="12"/>
      <c r="C70" s="19"/>
      <c r="D70" s="20"/>
    </row>
    <row r="71" spans="1:4" ht="15.75" x14ac:dyDescent="0.25">
      <c r="A71" s="11" t="s">
        <v>66</v>
      </c>
      <c r="B71" s="12">
        <v>44</v>
      </c>
      <c r="C71" s="16">
        <f>C53+C69</f>
        <v>73960195</v>
      </c>
      <c r="D71" s="17">
        <f>D53+D69</f>
        <v>57616886</v>
      </c>
    </row>
    <row r="72" spans="1:4" x14ac:dyDescent="0.25">
      <c r="C72" s="21">
        <f>C38-C71</f>
        <v>0</v>
      </c>
      <c r="D72" s="21">
        <f>D38-D71</f>
        <v>0</v>
      </c>
    </row>
    <row r="73" spans="1:4" x14ac:dyDescent="0.25">
      <c r="A73" s="22" t="s">
        <v>67</v>
      </c>
      <c r="B73" s="23">
        <v>42381</v>
      </c>
      <c r="C73" s="24"/>
      <c r="D73" s="25"/>
    </row>
    <row r="74" spans="1:4" x14ac:dyDescent="0.25">
      <c r="A74" s="24"/>
      <c r="B74" s="26"/>
      <c r="C74" s="24"/>
      <c r="D74" s="27"/>
    </row>
    <row r="75" spans="1:4" x14ac:dyDescent="0.25">
      <c r="A75" s="28" t="s">
        <v>68</v>
      </c>
      <c r="B75" s="23">
        <f>B73</f>
        <v>42381</v>
      </c>
      <c r="C75" s="28"/>
      <c r="D75" s="25"/>
    </row>
    <row r="76" spans="1:4" x14ac:dyDescent="0.25">
      <c r="A76" s="24"/>
      <c r="B76" s="26"/>
      <c r="C76" s="24"/>
      <c r="D76" s="27"/>
    </row>
    <row r="77" spans="1:4" x14ac:dyDescent="0.25">
      <c r="A77" s="24" t="s">
        <v>69</v>
      </c>
      <c r="B77" s="23">
        <f>B73</f>
        <v>42381</v>
      </c>
      <c r="C77" s="24"/>
      <c r="D77" s="26"/>
    </row>
    <row r="78" spans="1:4" x14ac:dyDescent="0.25">
      <c r="A78" s="26" t="s">
        <v>70</v>
      </c>
      <c r="B78" s="26"/>
      <c r="C78" s="26"/>
      <c r="D78" s="26"/>
    </row>
    <row r="79" spans="1:4" x14ac:dyDescent="0.25">
      <c r="A79" s="24" t="s">
        <v>71</v>
      </c>
      <c r="B79" s="26"/>
      <c r="C79" s="24"/>
      <c r="D79" s="26"/>
    </row>
    <row r="80" spans="1:4" x14ac:dyDescent="0.25">
      <c r="A80" s="29"/>
    </row>
  </sheetData>
  <mergeCells count="5">
    <mergeCell ref="C1:D1"/>
    <mergeCell ref="A3:D3"/>
    <mergeCell ref="A4:D4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34" workbookViewId="0">
      <selection activeCell="F41" sqref="F41"/>
    </sheetView>
  </sheetViews>
  <sheetFormatPr defaultRowHeight="15" x14ac:dyDescent="0.25"/>
  <cols>
    <col min="1" max="1" width="68.42578125" style="30" customWidth="1"/>
    <col min="2" max="2" width="7.7109375" style="30" customWidth="1"/>
    <col min="3" max="3" width="16" style="31" customWidth="1"/>
    <col min="4" max="6" width="16" style="30" customWidth="1"/>
  </cols>
  <sheetData>
    <row r="1" spans="1:6" ht="34.5" customHeight="1" x14ac:dyDescent="0.25">
      <c r="E1" s="57" t="s">
        <v>72</v>
      </c>
      <c r="F1" s="58"/>
    </row>
    <row r="2" spans="1:6" x14ac:dyDescent="0.25">
      <c r="E2" s="2"/>
      <c r="F2" s="3" t="s">
        <v>73</v>
      </c>
    </row>
    <row r="3" spans="1:6" x14ac:dyDescent="0.25">
      <c r="A3" s="62" t="s">
        <v>74</v>
      </c>
      <c r="B3" s="62"/>
      <c r="C3" s="62"/>
      <c r="D3" s="62"/>
      <c r="E3" s="62"/>
      <c r="F3" s="62"/>
    </row>
    <row r="4" spans="1:6" x14ac:dyDescent="0.25">
      <c r="A4" s="63" t="s">
        <v>75</v>
      </c>
      <c r="B4" s="63"/>
      <c r="C4" s="63"/>
      <c r="D4" s="63"/>
      <c r="E4" s="63"/>
      <c r="F4" s="63"/>
    </row>
    <row r="5" spans="1:6" x14ac:dyDescent="0.25">
      <c r="A5" s="64" t="s">
        <v>4</v>
      </c>
      <c r="B5" s="64"/>
      <c r="C5" s="64"/>
      <c r="D5" s="64"/>
      <c r="E5" s="64"/>
      <c r="F5" s="64"/>
    </row>
    <row r="6" spans="1:6" x14ac:dyDescent="0.25">
      <c r="A6" s="63" t="s">
        <v>76</v>
      </c>
      <c r="B6" s="63"/>
      <c r="C6" s="63"/>
      <c r="D6" s="63"/>
      <c r="E6" s="63"/>
      <c r="F6" s="63"/>
    </row>
    <row r="7" spans="1:6" x14ac:dyDescent="0.25">
      <c r="A7" s="5"/>
      <c r="B7" s="5"/>
      <c r="C7" s="32"/>
      <c r="D7" s="5"/>
      <c r="E7" s="5"/>
      <c r="F7" s="5"/>
    </row>
    <row r="8" spans="1:6" x14ac:dyDescent="0.25">
      <c r="A8" s="33"/>
      <c r="B8" s="33"/>
      <c r="C8" s="34"/>
      <c r="D8" s="33"/>
      <c r="E8" s="33"/>
      <c r="F8" s="6" t="s">
        <v>6</v>
      </c>
    </row>
    <row r="9" spans="1:6" ht="76.5" x14ac:dyDescent="0.25">
      <c r="A9" s="8" t="s">
        <v>7</v>
      </c>
      <c r="B9" s="8" t="s">
        <v>8</v>
      </c>
      <c r="C9" s="35" t="s">
        <v>77</v>
      </c>
      <c r="D9" s="8" t="s">
        <v>78</v>
      </c>
      <c r="E9" s="8" t="s">
        <v>79</v>
      </c>
      <c r="F9" s="8" t="s">
        <v>80</v>
      </c>
    </row>
    <row r="10" spans="1:6" x14ac:dyDescent="0.25">
      <c r="A10" s="10">
        <v>1</v>
      </c>
      <c r="B10" s="10">
        <v>2</v>
      </c>
      <c r="C10" s="36">
        <v>3</v>
      </c>
      <c r="D10" s="10">
        <v>4</v>
      </c>
      <c r="E10" s="10">
        <v>5</v>
      </c>
      <c r="F10" s="10">
        <v>6</v>
      </c>
    </row>
    <row r="11" spans="1:6" x14ac:dyDescent="0.25">
      <c r="A11" s="37" t="s">
        <v>81</v>
      </c>
      <c r="B11" s="38">
        <v>1</v>
      </c>
      <c r="C11" s="39">
        <f>SUM(C13:C19)</f>
        <v>1434138</v>
      </c>
      <c r="D11" s="39">
        <f>SUM(D13:D19)</f>
        <v>5234075</v>
      </c>
      <c r="E11" s="39">
        <f>SUM(E13:E19)</f>
        <v>1008297</v>
      </c>
      <c r="F11" s="39">
        <f>SUM(F13:F19)</f>
        <v>3307182</v>
      </c>
    </row>
    <row r="12" spans="1:6" x14ac:dyDescent="0.25">
      <c r="A12" s="37" t="s">
        <v>61</v>
      </c>
      <c r="B12" s="40"/>
      <c r="C12" s="41"/>
      <c r="D12" s="41"/>
      <c r="E12" s="41"/>
      <c r="F12" s="41"/>
    </row>
    <row r="13" spans="1:6" x14ac:dyDescent="0.25">
      <c r="A13" s="37" t="s">
        <v>82</v>
      </c>
      <c r="B13" s="42" t="s">
        <v>83</v>
      </c>
      <c r="C13" s="41">
        <v>38466</v>
      </c>
      <c r="D13" s="41">
        <f>[1]Рф№2НБ!AO484</f>
        <v>314831</v>
      </c>
      <c r="E13" s="41">
        <v>92070</v>
      </c>
      <c r="F13" s="41">
        <v>432100</v>
      </c>
    </row>
    <row r="14" spans="1:6" x14ac:dyDescent="0.25">
      <c r="A14" s="37" t="s">
        <v>84</v>
      </c>
      <c r="B14" s="42" t="s">
        <v>85</v>
      </c>
      <c r="C14" s="41">
        <v>171678</v>
      </c>
      <c r="D14" s="41">
        <f>[1]Рф№2НБ!AP484</f>
        <v>509711</v>
      </c>
      <c r="E14" s="41">
        <v>4151</v>
      </c>
      <c r="F14" s="41">
        <v>4151</v>
      </c>
    </row>
    <row r="15" spans="1:6" x14ac:dyDescent="0.25">
      <c r="A15" s="37" t="s">
        <v>86</v>
      </c>
      <c r="B15" s="42" t="s">
        <v>87</v>
      </c>
      <c r="C15" s="41">
        <v>1199275</v>
      </c>
      <c r="D15" s="41">
        <f>[1]Рф№2НБ!AQ484</f>
        <v>4311717</v>
      </c>
      <c r="E15" s="41">
        <v>888630</v>
      </c>
      <c r="F15" s="41">
        <v>2829360</v>
      </c>
    </row>
    <row r="16" spans="1:6" x14ac:dyDescent="0.25">
      <c r="A16" s="37" t="s">
        <v>88</v>
      </c>
      <c r="B16" s="42" t="s">
        <v>89</v>
      </c>
      <c r="C16" s="41">
        <v>24719</v>
      </c>
      <c r="D16" s="41">
        <f>[1]Рф№2НБ!AR484</f>
        <v>97816</v>
      </c>
      <c r="E16" s="41">
        <v>23446</v>
      </c>
      <c r="F16" s="41">
        <v>41571</v>
      </c>
    </row>
    <row r="17" spans="1:8" x14ac:dyDescent="0.25">
      <c r="A17" s="37" t="s">
        <v>90</v>
      </c>
      <c r="B17" s="42" t="s">
        <v>91</v>
      </c>
      <c r="C17" s="41">
        <f t="shared" ref="C14:C40" si="0">D17-H17</f>
        <v>0</v>
      </c>
      <c r="D17" s="41"/>
      <c r="E17" s="41"/>
      <c r="F17" s="41"/>
    </row>
    <row r="18" spans="1:8" x14ac:dyDescent="0.25">
      <c r="A18" s="37" t="s">
        <v>92</v>
      </c>
      <c r="B18" s="42" t="s">
        <v>93</v>
      </c>
      <c r="C18" s="41">
        <f t="shared" si="0"/>
        <v>0</v>
      </c>
      <c r="D18" s="41"/>
      <c r="E18" s="41"/>
      <c r="F18" s="41"/>
    </row>
    <row r="19" spans="1:8" x14ac:dyDescent="0.25">
      <c r="A19" s="37" t="s">
        <v>94</v>
      </c>
      <c r="B19" s="42" t="s">
        <v>95</v>
      </c>
      <c r="C19" s="41">
        <f t="shared" si="0"/>
        <v>0</v>
      </c>
      <c r="D19" s="41"/>
      <c r="E19" s="41"/>
      <c r="F19" s="41"/>
    </row>
    <row r="20" spans="1:8" x14ac:dyDescent="0.25">
      <c r="A20" s="37" t="s">
        <v>21</v>
      </c>
      <c r="B20" s="38">
        <v>2</v>
      </c>
      <c r="C20" s="41">
        <f t="shared" si="0"/>
        <v>0</v>
      </c>
      <c r="D20" s="41"/>
      <c r="E20" s="41"/>
      <c r="F20" s="41"/>
    </row>
    <row r="21" spans="1:8" x14ac:dyDescent="0.25">
      <c r="A21" s="37" t="s">
        <v>13</v>
      </c>
      <c r="B21" s="40"/>
      <c r="C21" s="41">
        <f t="shared" si="0"/>
        <v>0</v>
      </c>
      <c r="D21" s="41"/>
      <c r="E21" s="41"/>
      <c r="F21" s="41"/>
    </row>
    <row r="22" spans="1:8" x14ac:dyDescent="0.25">
      <c r="A22" s="37" t="s">
        <v>96</v>
      </c>
      <c r="B22" s="42" t="s">
        <v>97</v>
      </c>
      <c r="C22" s="41">
        <f t="shared" si="0"/>
        <v>0</v>
      </c>
      <c r="D22" s="41"/>
      <c r="E22" s="41"/>
      <c r="F22" s="41"/>
    </row>
    <row r="23" spans="1:8" x14ac:dyDescent="0.25">
      <c r="A23" s="37" t="s">
        <v>98</v>
      </c>
      <c r="B23" s="42" t="s">
        <v>99</v>
      </c>
      <c r="C23" s="41">
        <f t="shared" si="0"/>
        <v>0</v>
      </c>
      <c r="D23" s="41"/>
      <c r="E23" s="41"/>
      <c r="F23" s="41"/>
    </row>
    <row r="24" spans="1:8" ht="25.5" x14ac:dyDescent="0.25">
      <c r="A24" s="37" t="s">
        <v>100</v>
      </c>
      <c r="B24" s="43">
        <v>3</v>
      </c>
      <c r="C24" s="39">
        <f>C31</f>
        <v>50966</v>
      </c>
      <c r="D24" s="39">
        <f>D31</f>
        <v>163532</v>
      </c>
      <c r="E24" s="39">
        <f>E31</f>
        <v>29881</v>
      </c>
      <c r="F24" s="39">
        <f>F31</f>
        <v>122655</v>
      </c>
    </row>
    <row r="25" spans="1:8" x14ac:dyDescent="0.25">
      <c r="A25" s="37" t="s">
        <v>61</v>
      </c>
      <c r="B25" s="42"/>
      <c r="C25" s="41">
        <f t="shared" si="0"/>
        <v>0</v>
      </c>
      <c r="D25" s="41"/>
      <c r="E25" s="41"/>
      <c r="F25" s="41"/>
    </row>
    <row r="26" spans="1:8" x14ac:dyDescent="0.25">
      <c r="A26" s="37" t="s">
        <v>101</v>
      </c>
      <c r="B26" s="42" t="s">
        <v>102</v>
      </c>
      <c r="C26" s="41">
        <f t="shared" si="0"/>
        <v>0</v>
      </c>
      <c r="D26" s="41"/>
      <c r="E26" s="41"/>
      <c r="F26" s="41"/>
    </row>
    <row r="27" spans="1:8" x14ac:dyDescent="0.25">
      <c r="A27" s="37" t="s">
        <v>103</v>
      </c>
      <c r="B27" s="42" t="s">
        <v>104</v>
      </c>
      <c r="C27" s="41">
        <f t="shared" si="0"/>
        <v>0</v>
      </c>
      <c r="D27" s="41"/>
      <c r="E27" s="41"/>
      <c r="F27" s="41"/>
    </row>
    <row r="28" spans="1:8" x14ac:dyDescent="0.25">
      <c r="A28" s="44" t="s">
        <v>105</v>
      </c>
      <c r="B28" s="42" t="s">
        <v>106</v>
      </c>
      <c r="C28" s="41">
        <f t="shared" si="0"/>
        <v>0</v>
      </c>
      <c r="D28" s="41"/>
      <c r="E28" s="41"/>
      <c r="F28" s="41"/>
    </row>
    <row r="29" spans="1:8" x14ac:dyDescent="0.25">
      <c r="A29" s="37" t="s">
        <v>107</v>
      </c>
      <c r="B29" s="42" t="s">
        <v>108</v>
      </c>
      <c r="C29" s="41">
        <f t="shared" si="0"/>
        <v>0</v>
      </c>
      <c r="D29" s="41"/>
      <c r="E29" s="41"/>
      <c r="F29" s="41"/>
    </row>
    <row r="30" spans="1:8" x14ac:dyDescent="0.25">
      <c r="A30" s="37" t="s">
        <v>109</v>
      </c>
      <c r="B30" s="42" t="s">
        <v>110</v>
      </c>
      <c r="C30" s="41">
        <f t="shared" si="0"/>
        <v>0</v>
      </c>
      <c r="D30" s="41"/>
      <c r="E30" s="41"/>
      <c r="F30" s="41"/>
    </row>
    <row r="31" spans="1:8" ht="25.5" x14ac:dyDescent="0.25">
      <c r="A31" s="37" t="s">
        <v>111</v>
      </c>
      <c r="B31" s="42" t="s">
        <v>112</v>
      </c>
      <c r="C31" s="41">
        <v>50966</v>
      </c>
      <c r="D31" s="41">
        <f>[1]Рф№2НБ!AT484</f>
        <v>163532</v>
      </c>
      <c r="E31" s="41">
        <v>29881</v>
      </c>
      <c r="F31" s="41">
        <v>122655</v>
      </c>
    </row>
    <row r="32" spans="1:8" x14ac:dyDescent="0.25">
      <c r="A32" s="37" t="s">
        <v>113</v>
      </c>
      <c r="B32" s="40">
        <v>4</v>
      </c>
      <c r="C32" s="41">
        <v>-87804</v>
      </c>
      <c r="D32" s="41">
        <f>D34+D35</f>
        <v>-68263</v>
      </c>
      <c r="E32" s="41"/>
      <c r="F32" s="41"/>
      <c r="H32" s="66"/>
    </row>
    <row r="33" spans="1:6" x14ac:dyDescent="0.25">
      <c r="A33" s="37" t="s">
        <v>114</v>
      </c>
      <c r="B33" s="40"/>
      <c r="C33" s="41">
        <f t="shared" si="0"/>
        <v>0</v>
      </c>
      <c r="D33" s="41"/>
      <c r="E33" s="41"/>
      <c r="F33" s="41"/>
    </row>
    <row r="34" spans="1:6" x14ac:dyDescent="0.25">
      <c r="A34" s="37" t="s">
        <v>115</v>
      </c>
      <c r="B34" s="42" t="s">
        <v>116</v>
      </c>
      <c r="C34" s="41">
        <f t="shared" si="0"/>
        <v>0</v>
      </c>
      <c r="D34" s="41"/>
      <c r="E34" s="41"/>
      <c r="F34" s="41"/>
    </row>
    <row r="35" spans="1:6" ht="38.25" x14ac:dyDescent="0.25">
      <c r="A35" s="37" t="s">
        <v>117</v>
      </c>
      <c r="B35" s="42" t="s">
        <v>118</v>
      </c>
      <c r="C35" s="41">
        <v>-87804</v>
      </c>
      <c r="D35" s="41">
        <f>[1]Рф№2НБ!AU484</f>
        <v>-68263</v>
      </c>
      <c r="E35" s="41"/>
      <c r="F35" s="41"/>
    </row>
    <row r="36" spans="1:6" x14ac:dyDescent="0.25">
      <c r="A36" s="44" t="s">
        <v>119</v>
      </c>
      <c r="B36" s="40">
        <v>5</v>
      </c>
      <c r="C36" s="41">
        <v>22889</v>
      </c>
      <c r="D36" s="41">
        <f>[1]Рф№2НБ!AV484</f>
        <v>162598</v>
      </c>
      <c r="E36" s="41">
        <v>48540</v>
      </c>
      <c r="F36" s="41">
        <v>-195079</v>
      </c>
    </row>
    <row r="37" spans="1:6" x14ac:dyDescent="0.25">
      <c r="A37" s="44" t="s">
        <v>120</v>
      </c>
      <c r="B37" s="40">
        <v>6</v>
      </c>
      <c r="C37" s="41">
        <f t="shared" si="0"/>
        <v>0</v>
      </c>
      <c r="D37" s="41"/>
      <c r="E37" s="41"/>
      <c r="F37" s="41"/>
    </row>
    <row r="38" spans="1:6" x14ac:dyDescent="0.25">
      <c r="A38" s="44" t="s">
        <v>121</v>
      </c>
      <c r="B38" s="40">
        <v>7</v>
      </c>
      <c r="C38" s="41">
        <v>-4023</v>
      </c>
      <c r="D38" s="41">
        <f>[1]Рф№2НБ!AX484</f>
        <v>4238</v>
      </c>
      <c r="E38" s="41">
        <v>-7215</v>
      </c>
      <c r="F38" s="41">
        <v>-8461</v>
      </c>
    </row>
    <row r="39" spans="1:6" x14ac:dyDescent="0.25">
      <c r="A39" s="44" t="s">
        <v>122</v>
      </c>
      <c r="B39" s="40">
        <v>8</v>
      </c>
      <c r="C39" s="41">
        <v>0</v>
      </c>
      <c r="D39" s="41">
        <f>[1]Рф№2НБ!AY484</f>
        <v>272</v>
      </c>
      <c r="E39" s="41">
        <v>0</v>
      </c>
      <c r="F39" s="41">
        <v>5103</v>
      </c>
    </row>
    <row r="40" spans="1:6" x14ac:dyDescent="0.25">
      <c r="A40" s="37" t="s">
        <v>123</v>
      </c>
      <c r="B40" s="40">
        <v>9</v>
      </c>
      <c r="C40" s="41">
        <v>2476295</v>
      </c>
      <c r="D40" s="41">
        <f>[1]Рф№2НБ!AZ484</f>
        <v>4527629</v>
      </c>
      <c r="E40" s="41">
        <v>734360</v>
      </c>
      <c r="F40" s="41">
        <v>2285801</v>
      </c>
    </row>
    <row r="41" spans="1:6" x14ac:dyDescent="0.25">
      <c r="A41" s="45" t="s">
        <v>124</v>
      </c>
      <c r="B41" s="40">
        <v>10</v>
      </c>
      <c r="C41" s="39">
        <f>C11+C20+C24+C32+C36+C37+C38+C39+C40</f>
        <v>3892461</v>
      </c>
      <c r="D41" s="39">
        <f>D11+D20+D24+D32+D36+D37+D38+D39+D40</f>
        <v>10024081</v>
      </c>
      <c r="E41" s="39">
        <f>E11+E20+E24+E32+E36+E37+E38+E39+E40</f>
        <v>1813863</v>
      </c>
      <c r="F41" s="39">
        <f>F11+F20+F24+F32+F36+F37+F38+F39+F40</f>
        <v>5517201</v>
      </c>
    </row>
    <row r="42" spans="1:6" x14ac:dyDescent="0.25">
      <c r="A42" s="45"/>
      <c r="B42" s="40"/>
      <c r="C42" s="41"/>
      <c r="D42" s="41"/>
      <c r="E42" s="41"/>
      <c r="F42" s="41"/>
    </row>
    <row r="43" spans="1:6" x14ac:dyDescent="0.25">
      <c r="A43" s="37" t="s">
        <v>125</v>
      </c>
      <c r="B43" s="40">
        <v>11</v>
      </c>
      <c r="C43" s="39">
        <f>C45+C46+C47+C48+C49+C50</f>
        <v>166857</v>
      </c>
      <c r="D43" s="39">
        <f>D45+D46+D47+D48+D49+D50</f>
        <v>579250</v>
      </c>
      <c r="E43" s="39">
        <f>E45+E46+E47+E48+E49+E50</f>
        <v>41916</v>
      </c>
      <c r="F43" s="39">
        <f>F45+F46+F47+F48+F49+F50</f>
        <v>67348</v>
      </c>
    </row>
    <row r="44" spans="1:6" x14ac:dyDescent="0.25">
      <c r="A44" s="37" t="s">
        <v>61</v>
      </c>
      <c r="B44" s="40"/>
      <c r="C44" s="41">
        <f t="shared" ref="C44:C69" si="1">D44-H44</f>
        <v>0</v>
      </c>
      <c r="D44" s="41"/>
      <c r="E44" s="41"/>
      <c r="F44" s="41"/>
    </row>
    <row r="45" spans="1:6" x14ac:dyDescent="0.25">
      <c r="A45" s="37" t="s">
        <v>126</v>
      </c>
      <c r="B45" s="42" t="s">
        <v>127</v>
      </c>
      <c r="C45" s="41">
        <f t="shared" si="1"/>
        <v>0</v>
      </c>
      <c r="D45" s="41"/>
      <c r="E45" s="41"/>
      <c r="F45" s="41"/>
    </row>
    <row r="46" spans="1:6" x14ac:dyDescent="0.25">
      <c r="A46" s="37" t="s">
        <v>128</v>
      </c>
      <c r="B46" s="42" t="s">
        <v>129</v>
      </c>
      <c r="C46" s="47">
        <v>-16082</v>
      </c>
      <c r="D46" s="47">
        <f>[1]Рф№2НБ!BA484</f>
        <v>138185</v>
      </c>
      <c r="E46" s="41">
        <v>41916</v>
      </c>
      <c r="F46" s="41">
        <v>67348</v>
      </c>
    </row>
    <row r="47" spans="1:6" x14ac:dyDescent="0.25">
      <c r="A47" s="37" t="s">
        <v>130</v>
      </c>
      <c r="B47" s="42" t="s">
        <v>131</v>
      </c>
      <c r="C47" s="47">
        <f t="shared" si="1"/>
        <v>0</v>
      </c>
      <c r="D47" s="47"/>
      <c r="E47" s="41"/>
      <c r="F47" s="41"/>
    </row>
    <row r="48" spans="1:6" x14ac:dyDescent="0.25">
      <c r="A48" s="37" t="s">
        <v>132</v>
      </c>
      <c r="B48" s="42" t="s">
        <v>133</v>
      </c>
      <c r="C48" s="47">
        <v>182939</v>
      </c>
      <c r="D48" s="47">
        <f>[1]Рф№2НБ!BB484</f>
        <v>441065</v>
      </c>
      <c r="E48" s="41"/>
      <c r="F48" s="41"/>
    </row>
    <row r="49" spans="1:6" x14ac:dyDescent="0.25">
      <c r="A49" s="37" t="s">
        <v>134</v>
      </c>
      <c r="B49" s="42" t="s">
        <v>135</v>
      </c>
      <c r="C49" s="41">
        <f t="shared" si="1"/>
        <v>0</v>
      </c>
      <c r="D49" s="41"/>
      <c r="E49" s="41"/>
      <c r="F49" s="41"/>
    </row>
    <row r="50" spans="1:6" x14ac:dyDescent="0.25">
      <c r="A50" s="37" t="s">
        <v>136</v>
      </c>
      <c r="B50" s="42" t="s">
        <v>137</v>
      </c>
      <c r="C50" s="41">
        <f t="shared" si="1"/>
        <v>0</v>
      </c>
      <c r="D50" s="41"/>
      <c r="E50" s="41"/>
      <c r="F50" s="41"/>
    </row>
    <row r="51" spans="1:6" x14ac:dyDescent="0.25">
      <c r="A51" s="37" t="s">
        <v>138</v>
      </c>
      <c r="B51" s="10">
        <v>12</v>
      </c>
      <c r="C51" s="41">
        <f t="shared" si="1"/>
        <v>0</v>
      </c>
      <c r="D51" s="41"/>
      <c r="E51" s="41"/>
      <c r="F51" s="41"/>
    </row>
    <row r="52" spans="1:6" x14ac:dyDescent="0.25">
      <c r="A52" s="37" t="s">
        <v>61</v>
      </c>
      <c r="B52" s="10"/>
      <c r="C52" s="41">
        <f t="shared" si="1"/>
        <v>0</v>
      </c>
      <c r="D52" s="41"/>
      <c r="E52" s="41"/>
      <c r="F52" s="41"/>
    </row>
    <row r="53" spans="1:6" x14ac:dyDescent="0.25">
      <c r="A53" s="37" t="s">
        <v>139</v>
      </c>
      <c r="B53" s="46" t="s">
        <v>140</v>
      </c>
      <c r="C53" s="41">
        <f t="shared" si="1"/>
        <v>0</v>
      </c>
      <c r="D53" s="41"/>
      <c r="E53" s="41"/>
      <c r="F53" s="41"/>
    </row>
    <row r="54" spans="1:6" x14ac:dyDescent="0.25">
      <c r="A54" s="37" t="s">
        <v>141</v>
      </c>
      <c r="B54" s="46" t="s">
        <v>142</v>
      </c>
      <c r="C54" s="41">
        <f t="shared" si="1"/>
        <v>0</v>
      </c>
      <c r="D54" s="41"/>
      <c r="E54" s="41"/>
      <c r="F54" s="41"/>
    </row>
    <row r="55" spans="1:6" ht="25.5" x14ac:dyDescent="0.25">
      <c r="A55" s="37" t="s">
        <v>143</v>
      </c>
      <c r="B55" s="10">
        <v>13</v>
      </c>
      <c r="C55" s="41">
        <f t="shared" si="1"/>
        <v>0</v>
      </c>
      <c r="D55" s="41"/>
      <c r="E55" s="41"/>
      <c r="F55" s="41"/>
    </row>
    <row r="56" spans="1:6" x14ac:dyDescent="0.25">
      <c r="A56" s="37" t="s">
        <v>13</v>
      </c>
      <c r="B56" s="10"/>
      <c r="C56" s="41">
        <f t="shared" si="1"/>
        <v>0</v>
      </c>
      <c r="D56" s="41"/>
      <c r="E56" s="41"/>
      <c r="F56" s="41"/>
    </row>
    <row r="57" spans="1:6" x14ac:dyDescent="0.25">
      <c r="A57" s="37" t="s">
        <v>144</v>
      </c>
      <c r="B57" s="46" t="s">
        <v>145</v>
      </c>
      <c r="C57" s="41">
        <f t="shared" si="1"/>
        <v>0</v>
      </c>
      <c r="D57" s="41"/>
      <c r="E57" s="41"/>
      <c r="F57" s="41"/>
    </row>
    <row r="58" spans="1:6" x14ac:dyDescent="0.25">
      <c r="A58" s="37" t="s">
        <v>146</v>
      </c>
      <c r="B58" s="46" t="s">
        <v>147</v>
      </c>
      <c r="C58" s="41">
        <f t="shared" si="1"/>
        <v>0</v>
      </c>
      <c r="D58" s="41"/>
      <c r="E58" s="41"/>
      <c r="F58" s="41"/>
    </row>
    <row r="59" spans="1:6" x14ac:dyDescent="0.25">
      <c r="A59" s="37" t="s">
        <v>148</v>
      </c>
      <c r="B59" s="46" t="s">
        <v>149</v>
      </c>
      <c r="C59" s="41">
        <f t="shared" si="1"/>
        <v>0</v>
      </c>
      <c r="D59" s="41"/>
      <c r="E59" s="41"/>
      <c r="F59" s="41"/>
    </row>
    <row r="60" spans="1:6" x14ac:dyDescent="0.25">
      <c r="A60" s="37" t="s">
        <v>150</v>
      </c>
      <c r="B60" s="46" t="s">
        <v>151</v>
      </c>
      <c r="C60" s="41">
        <f t="shared" si="1"/>
        <v>0</v>
      </c>
      <c r="D60" s="41"/>
      <c r="E60" s="41"/>
      <c r="F60" s="41"/>
    </row>
    <row r="61" spans="1:6" x14ac:dyDescent="0.25">
      <c r="A61" s="37" t="s">
        <v>152</v>
      </c>
      <c r="B61" s="46" t="s">
        <v>153</v>
      </c>
      <c r="C61" s="41">
        <f t="shared" si="1"/>
        <v>0</v>
      </c>
      <c r="D61" s="41"/>
      <c r="E61" s="41"/>
      <c r="F61" s="41"/>
    </row>
    <row r="62" spans="1:6" x14ac:dyDescent="0.25">
      <c r="A62" s="37" t="s">
        <v>154</v>
      </c>
      <c r="B62" s="10">
        <v>14</v>
      </c>
      <c r="C62" s="39">
        <f>C64+C65+C66+C67</f>
        <v>546574</v>
      </c>
      <c r="D62" s="39">
        <f>D64+D65+D66+D67</f>
        <v>1821638</v>
      </c>
      <c r="E62" s="39">
        <f>E64+E65+E66+E67</f>
        <v>477098</v>
      </c>
      <c r="F62" s="39">
        <f>F64+F65+F66+F67</f>
        <v>1586263</v>
      </c>
    </row>
    <row r="63" spans="1:6" x14ac:dyDescent="0.25">
      <c r="A63" s="37" t="s">
        <v>13</v>
      </c>
      <c r="B63" s="10"/>
      <c r="C63" s="41">
        <f t="shared" si="1"/>
        <v>0</v>
      </c>
      <c r="D63" s="41"/>
      <c r="E63" s="41"/>
      <c r="F63" s="41"/>
    </row>
    <row r="64" spans="1:6" x14ac:dyDescent="0.25">
      <c r="A64" s="37" t="s">
        <v>155</v>
      </c>
      <c r="B64" s="46" t="s">
        <v>156</v>
      </c>
      <c r="C64" s="41">
        <v>443224</v>
      </c>
      <c r="D64" s="41">
        <f>[1]Рф№2НБ!BK484</f>
        <v>1441503</v>
      </c>
      <c r="E64" s="41">
        <v>393712</v>
      </c>
      <c r="F64" s="41">
        <v>1282382</v>
      </c>
    </row>
    <row r="65" spans="1:6" x14ac:dyDescent="0.25">
      <c r="A65" s="37" t="s">
        <v>157</v>
      </c>
      <c r="B65" s="46" t="s">
        <v>158</v>
      </c>
      <c r="C65" s="41">
        <v>22996</v>
      </c>
      <c r="D65" s="41">
        <f>[1]Рф№2НБ!BL484</f>
        <v>87635</v>
      </c>
      <c r="E65" s="41">
        <v>18298</v>
      </c>
      <c r="F65" s="41">
        <v>65846</v>
      </c>
    </row>
    <row r="66" spans="1:6" x14ac:dyDescent="0.25">
      <c r="A66" s="37" t="s">
        <v>159</v>
      </c>
      <c r="B66" s="46" t="s">
        <v>160</v>
      </c>
      <c r="C66" s="41">
        <v>15588</v>
      </c>
      <c r="D66" s="41">
        <f>[1]Рф№2НБ!BM484</f>
        <v>54540</v>
      </c>
      <c r="E66" s="41">
        <v>14515</v>
      </c>
      <c r="F66" s="41">
        <v>46163</v>
      </c>
    </row>
    <row r="67" spans="1:6" ht="25.5" x14ac:dyDescent="0.25">
      <c r="A67" s="37" t="s">
        <v>161</v>
      </c>
      <c r="B67" s="46" t="s">
        <v>162</v>
      </c>
      <c r="C67" s="41">
        <v>64766</v>
      </c>
      <c r="D67" s="41">
        <f>[1]Рф№2НБ!BN484</f>
        <v>237960</v>
      </c>
      <c r="E67" s="41">
        <v>50573</v>
      </c>
      <c r="F67" s="41">
        <v>191872</v>
      </c>
    </row>
    <row r="68" spans="1:6" x14ac:dyDescent="0.25">
      <c r="A68" s="37" t="s">
        <v>163</v>
      </c>
      <c r="B68" s="10">
        <v>15</v>
      </c>
      <c r="C68" s="41">
        <v>0</v>
      </c>
      <c r="D68" s="41">
        <f>[1]Рф№2НБ!BO484</f>
        <v>171</v>
      </c>
      <c r="E68" s="41">
        <v>119</v>
      </c>
      <c r="F68" s="41">
        <v>4175</v>
      </c>
    </row>
    <row r="69" spans="1:6" x14ac:dyDescent="0.25">
      <c r="A69" s="37" t="s">
        <v>164</v>
      </c>
      <c r="B69" s="10">
        <v>16</v>
      </c>
      <c r="C69" s="47">
        <v>1128275</v>
      </c>
      <c r="D69" s="47">
        <f>[1]Рф№2НБ!BP484+1</f>
        <v>3049893</v>
      </c>
      <c r="E69" s="41">
        <v>566484</v>
      </c>
      <c r="F69" s="41">
        <v>1713439</v>
      </c>
    </row>
    <row r="70" spans="1:6" x14ac:dyDescent="0.25">
      <c r="A70" s="45" t="s">
        <v>165</v>
      </c>
      <c r="B70" s="10">
        <v>17</v>
      </c>
      <c r="C70" s="39">
        <f>C43+C51+C55+C62+C68+C69</f>
        <v>1841706</v>
      </c>
      <c r="D70" s="39">
        <f>D43+D51+D55+D62+D68+D69</f>
        <v>5450952</v>
      </c>
      <c r="E70" s="39">
        <f>E43+E51+E55+E62+E68+E69</f>
        <v>1085617</v>
      </c>
      <c r="F70" s="39">
        <f>F43+F51+F55+F62+F68+F69</f>
        <v>3371225</v>
      </c>
    </row>
    <row r="71" spans="1:6" x14ac:dyDescent="0.25">
      <c r="A71" s="45" t="s">
        <v>166</v>
      </c>
      <c r="B71" s="48" t="s">
        <v>167</v>
      </c>
      <c r="C71" s="41">
        <f>SUM(C41-C70)</f>
        <v>2050755</v>
      </c>
      <c r="D71" s="41">
        <f>SUM(D41-D70)</f>
        <v>4573129</v>
      </c>
      <c r="E71" s="41">
        <f>SUM(E41-E70)</f>
        <v>728246</v>
      </c>
      <c r="F71" s="41">
        <f>SUM(F41-F70)</f>
        <v>2145976</v>
      </c>
    </row>
    <row r="72" spans="1:6" x14ac:dyDescent="0.25">
      <c r="A72" s="44" t="s">
        <v>168</v>
      </c>
      <c r="B72" s="46" t="s">
        <v>169</v>
      </c>
      <c r="C72" s="39">
        <v>2045712</v>
      </c>
      <c r="D72" s="39">
        <f>[1]Рф№2НБ!BQ484</f>
        <v>2870865</v>
      </c>
      <c r="E72" s="39">
        <v>65248</v>
      </c>
      <c r="F72" s="39">
        <v>574921</v>
      </c>
    </row>
    <row r="73" spans="1:6" x14ac:dyDescent="0.25">
      <c r="A73" s="44" t="s">
        <v>13</v>
      </c>
      <c r="B73" s="46"/>
      <c r="C73" s="41">
        <f>D73-H73</f>
        <v>0</v>
      </c>
      <c r="D73" s="41"/>
      <c r="E73" s="41"/>
      <c r="F73" s="41"/>
    </row>
    <row r="74" spans="1:6" ht="25.5" x14ac:dyDescent="0.25">
      <c r="A74" s="44" t="s">
        <v>170</v>
      </c>
      <c r="B74" s="46" t="s">
        <v>171</v>
      </c>
      <c r="C74" s="41">
        <f>D74-H74</f>
        <v>0</v>
      </c>
      <c r="D74" s="41"/>
      <c r="E74" s="41"/>
      <c r="F74" s="41"/>
    </row>
    <row r="75" spans="1:6" x14ac:dyDescent="0.25">
      <c r="A75" s="37"/>
      <c r="B75" s="10"/>
      <c r="C75" s="39">
        <f>D75-H75</f>
        <v>0</v>
      </c>
      <c r="D75" s="39"/>
      <c r="E75" s="39"/>
      <c r="F75" s="39"/>
    </row>
    <row r="76" spans="1:6" ht="25.5" x14ac:dyDescent="0.25">
      <c r="A76" s="49" t="s">
        <v>172</v>
      </c>
      <c r="B76" s="10">
        <v>20</v>
      </c>
      <c r="C76" s="41">
        <f>C71-C72</f>
        <v>5043</v>
      </c>
      <c r="D76" s="41">
        <f>D71-D72</f>
        <v>1702264</v>
      </c>
      <c r="E76" s="41">
        <f>SUM(E71-E72)</f>
        <v>662998</v>
      </c>
      <c r="F76" s="41">
        <f>SUM(F71-F72)</f>
        <v>1571055</v>
      </c>
    </row>
    <row r="77" spans="1:6" x14ac:dyDescent="0.25">
      <c r="A77" s="37"/>
      <c r="B77" s="10"/>
      <c r="C77" s="41">
        <f>D77-H77</f>
        <v>0</v>
      </c>
      <c r="D77" s="41"/>
      <c r="E77" s="41"/>
      <c r="F77" s="41"/>
    </row>
    <row r="78" spans="1:6" x14ac:dyDescent="0.25">
      <c r="A78" s="37" t="s">
        <v>173</v>
      </c>
      <c r="B78" s="10">
        <v>21</v>
      </c>
      <c r="C78" s="41">
        <v>36268</v>
      </c>
      <c r="D78" s="41">
        <f>[1]Рф№2НБ!BR484</f>
        <v>369986</v>
      </c>
      <c r="E78" s="41">
        <v>0</v>
      </c>
      <c r="F78" s="41">
        <v>27409</v>
      </c>
    </row>
    <row r="79" spans="1:6" x14ac:dyDescent="0.25">
      <c r="A79" s="37"/>
      <c r="B79" s="10"/>
      <c r="C79" s="39">
        <f>D79-H79</f>
        <v>0</v>
      </c>
      <c r="D79" s="39"/>
      <c r="E79" s="39"/>
      <c r="F79" s="39"/>
    </row>
    <row r="80" spans="1:6" ht="25.5" x14ac:dyDescent="0.25">
      <c r="A80" s="45" t="s">
        <v>174</v>
      </c>
      <c r="B80" s="50">
        <v>22</v>
      </c>
      <c r="C80" s="41">
        <f>C76-C78</f>
        <v>-31225</v>
      </c>
      <c r="D80" s="41">
        <f>D76-D78</f>
        <v>1332278</v>
      </c>
      <c r="E80" s="41">
        <f>SUM(E76-E78)</f>
        <v>662998</v>
      </c>
      <c r="F80" s="41">
        <f>SUM(F76-F78)</f>
        <v>1543646</v>
      </c>
    </row>
    <row r="81" spans="1:6" x14ac:dyDescent="0.25">
      <c r="A81" s="37" t="s">
        <v>175</v>
      </c>
      <c r="B81" s="10">
        <v>23</v>
      </c>
      <c r="C81" s="41">
        <f>D81-H81</f>
        <v>0</v>
      </c>
      <c r="D81" s="41"/>
      <c r="E81" s="41"/>
      <c r="F81" s="41"/>
    </row>
    <row r="82" spans="1:6" x14ac:dyDescent="0.25">
      <c r="A82" s="37"/>
      <c r="B82" s="10"/>
      <c r="C82" s="41">
        <f>D82-H82</f>
        <v>0</v>
      </c>
      <c r="D82" s="41"/>
      <c r="E82" s="41"/>
      <c r="F82" s="41"/>
    </row>
    <row r="83" spans="1:6" x14ac:dyDescent="0.25">
      <c r="A83" s="37" t="s">
        <v>64</v>
      </c>
      <c r="B83" s="10">
        <v>24</v>
      </c>
      <c r="C83" s="41">
        <f>D83-H83</f>
        <v>0</v>
      </c>
      <c r="D83" s="41"/>
      <c r="E83" s="41"/>
      <c r="F83" s="41"/>
    </row>
    <row r="84" spans="1:6" x14ac:dyDescent="0.25">
      <c r="A84" s="37"/>
      <c r="B84" s="10"/>
      <c r="C84" s="39">
        <f>D84-H84</f>
        <v>0</v>
      </c>
      <c r="D84" s="39"/>
      <c r="E84" s="39"/>
      <c r="F84" s="39"/>
    </row>
    <row r="85" spans="1:6" x14ac:dyDescent="0.25">
      <c r="A85" s="45" t="s">
        <v>176</v>
      </c>
      <c r="B85" s="50">
        <v>25</v>
      </c>
      <c r="C85" s="51">
        <f>C80+C81+C83</f>
        <v>-31225</v>
      </c>
      <c r="D85" s="51">
        <f>D80+D81+D83</f>
        <v>1332278</v>
      </c>
      <c r="E85" s="51">
        <f>SUM(E80)</f>
        <v>662998</v>
      </c>
      <c r="F85" s="51">
        <f>SUM(F80)</f>
        <v>1543646</v>
      </c>
    </row>
    <row r="86" spans="1:6" x14ac:dyDescent="0.25">
      <c r="C86" s="52"/>
      <c r="D86" s="53"/>
      <c r="E86" s="52"/>
      <c r="F86" s="52"/>
    </row>
    <row r="87" spans="1:6" x14ac:dyDescent="0.25">
      <c r="A87" s="65" t="s">
        <v>177</v>
      </c>
      <c r="B87" s="65"/>
      <c r="C87" s="65"/>
      <c r="D87" s="65"/>
      <c r="E87" s="65"/>
      <c r="F87" s="65"/>
    </row>
    <row r="89" spans="1:6" x14ac:dyDescent="0.25">
      <c r="A89" s="22" t="s">
        <v>67</v>
      </c>
      <c r="D89" s="54" t="s">
        <v>178</v>
      </c>
    </row>
    <row r="90" spans="1:6" x14ac:dyDescent="0.25">
      <c r="A90" s="22"/>
      <c r="D90" s="55"/>
    </row>
    <row r="91" spans="1:6" x14ac:dyDescent="0.25">
      <c r="A91" s="22"/>
      <c r="D91" s="55"/>
    </row>
    <row r="92" spans="1:6" x14ac:dyDescent="0.25">
      <c r="A92" s="56" t="s">
        <v>179</v>
      </c>
      <c r="B92" s="54"/>
      <c r="D92" s="54" t="str">
        <f>D89</f>
        <v>дата 12.01.2016 г.</v>
      </c>
    </row>
    <row r="93" spans="1:6" x14ac:dyDescent="0.25">
      <c r="A93" s="22"/>
    </row>
    <row r="94" spans="1:6" x14ac:dyDescent="0.25">
      <c r="A94" s="22" t="s">
        <v>180</v>
      </c>
      <c r="B94" s="54"/>
      <c r="D94" s="54" t="str">
        <f>D89</f>
        <v>дата 12.01.2016 г.</v>
      </c>
    </row>
    <row r="95" spans="1:6" x14ac:dyDescent="0.25">
      <c r="A95" s="30" t="s">
        <v>181</v>
      </c>
      <c r="C95" s="30"/>
    </row>
    <row r="96" spans="1:6" x14ac:dyDescent="0.25">
      <c r="A96" s="22" t="s">
        <v>71</v>
      </c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</sheetData>
  <mergeCells count="6">
    <mergeCell ref="A87:F87"/>
    <mergeCell ref="E1:F1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ББ</vt:lpstr>
      <vt:lpstr>ОПиУ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Исатаева Гульмира</dc:creator>
  <cp:lastModifiedBy>Имангазин Алишер</cp:lastModifiedBy>
  <dcterms:created xsi:type="dcterms:W3CDTF">2016-01-20T11:07:27Z</dcterms:created>
  <dcterms:modified xsi:type="dcterms:W3CDTF">2016-01-29T10:44:28Z</dcterms:modified>
</cp:coreProperties>
</file>