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_zhaimagambetova\Desktop\1 квартал 2020 год\"/>
    </mc:Choice>
  </mc:AlternateContent>
  <bookViews>
    <workbookView xWindow="0" yWindow="0" windowWidth="28800" windowHeight="11835" activeTab="3"/>
  </bookViews>
  <sheets>
    <sheet name="ББ" sheetId="1" r:id="rId1"/>
    <sheet name="ОПиУ" sheetId="2" r:id="rId2"/>
    <sheet name="Капитал" sheetId="3" r:id="rId3"/>
    <sheet name="ДДС" sheetId="4" r:id="rId4"/>
  </sheets>
  <definedNames>
    <definedName name="_Toc519846167" localSheetId="3">ДДС!#REF!</definedName>
    <definedName name="_Toc519846169" localSheetId="2">Капитал!$A$27</definedName>
    <definedName name="Changes" localSheetId="2">Капитал!$A$5</definedName>
    <definedName name="OLE_LINK20" localSheetId="0">ББ!#REF!</definedName>
    <definedName name="OLE_LINK27" localSheetId="1">ОПиУ!#REF!</definedName>
    <definedName name="OLE_LINK28" localSheetId="1">ОПиУ!#REF!</definedName>
    <definedName name="OLE_LINK29" localSheetId="1">ОПиУ!#REF!</definedName>
    <definedName name="OLE_LINK31" localSheetId="1">ОПиУ!#REF!</definedName>
    <definedName name="OLE_LINK40" localSheetId="1">ОПиУ!#REF!</definedName>
    <definedName name="OLE_LINK9" localSheetId="3">ДДС!$A$6</definedName>
    <definedName name="_xlnm.Print_Area" localSheetId="2">Капитал!$A$1:$G$26</definedName>
  </definedNames>
  <calcPr calcId="152511" refMode="R1C1"/>
</workbook>
</file>

<file path=xl/calcChain.xml><?xml version="1.0" encoding="utf-8"?>
<calcChain xmlns="http://schemas.openxmlformats.org/spreadsheetml/2006/main">
  <c r="C55" i="4" l="1"/>
  <c r="B55" i="4"/>
  <c r="C27" i="4"/>
  <c r="B27" i="4"/>
  <c r="B23" i="4"/>
  <c r="D17" i="3"/>
  <c r="G17" i="3" s="1"/>
  <c r="G15" i="3"/>
  <c r="G14" i="3"/>
  <c r="G13" i="3"/>
  <c r="F10" i="3"/>
  <c r="G10" i="3" s="1"/>
  <c r="G8" i="3"/>
  <c r="A1" i="3"/>
  <c r="B12" i="2"/>
  <c r="C24" i="3" l="1"/>
  <c r="C19" i="3"/>
  <c r="D19" i="3"/>
  <c r="D24" i="3" s="1"/>
  <c r="E19" i="3"/>
  <c r="F19" i="3"/>
  <c r="F24" i="3" s="1"/>
  <c r="B19" i="3"/>
  <c r="B24" i="3" s="1"/>
  <c r="G22" i="3"/>
  <c r="G23" i="3"/>
  <c r="E24" i="3"/>
  <c r="G9" i="3"/>
  <c r="C40" i="4" l="1"/>
  <c r="B40" i="4"/>
  <c r="C23" i="4"/>
  <c r="B16" i="4"/>
  <c r="G18" i="3"/>
  <c r="G19" i="3" s="1"/>
  <c r="G24" i="3" s="1"/>
  <c r="C41" i="2"/>
  <c r="B41" i="2"/>
  <c r="C31" i="2"/>
  <c r="B31" i="2"/>
  <c r="A1" i="4"/>
  <c r="A1" i="2"/>
  <c r="B28" i="4" l="1"/>
  <c r="B31" i="4" s="1"/>
  <c r="C16" i="1"/>
  <c r="C27" i="1"/>
  <c r="C48" i="4" l="1"/>
  <c r="C16" i="4"/>
  <c r="C28" i="4" s="1"/>
  <c r="C31" i="4" s="1"/>
  <c r="C52" i="4" s="1"/>
  <c r="B48" i="4"/>
  <c r="C22" i="2"/>
  <c r="B22" i="2"/>
  <c r="C12" i="2"/>
  <c r="C16" i="2" s="1"/>
  <c r="B16" i="2"/>
  <c r="C35" i="1"/>
  <c r="B35" i="1"/>
  <c r="B27" i="1"/>
  <c r="B16" i="1"/>
  <c r="B52" i="4" l="1"/>
  <c r="C23" i="2"/>
  <c r="C25" i="2" s="1"/>
  <c r="B23" i="2"/>
  <c r="B25" i="2" s="1"/>
  <c r="B43" i="2" s="1"/>
  <c r="B45" i="2" s="1"/>
  <c r="B47" i="2" s="1"/>
  <c r="B36" i="1"/>
  <c r="C36" i="1"/>
  <c r="C43" i="2" l="1"/>
  <c r="C45" i="2" s="1"/>
  <c r="C47" i="2" s="1"/>
</calcChain>
</file>

<file path=xl/sharedStrings.xml><?xml version="1.0" encoding="utf-8"?>
<sst xmlns="http://schemas.openxmlformats.org/spreadsheetml/2006/main" count="209" uniqueCount="134">
  <si>
    <t>Процентные доходы</t>
  </si>
  <si>
    <t>Денежные средства и их эквиваленты</t>
  </si>
  <si>
    <t>Средства в кредитных организациях</t>
  </si>
  <si>
    <t xml:space="preserve"> </t>
  </si>
  <si>
    <t>Процентные расходы</t>
  </si>
  <si>
    <t>Итого процентные расходы</t>
  </si>
  <si>
    <t>Итого</t>
  </si>
  <si>
    <t>Активы</t>
  </si>
  <si>
    <t xml:space="preserve">Средства в кредитных организациях </t>
  </si>
  <si>
    <t>Дебиторская задолженность по финансовой аренде</t>
  </si>
  <si>
    <t>Основные средства</t>
  </si>
  <si>
    <t>Нематериальные активы</t>
  </si>
  <si>
    <t>Авансы выданные</t>
  </si>
  <si>
    <t>Прочие активы</t>
  </si>
  <si>
    <t>Итого активы</t>
  </si>
  <si>
    <t>Обязательства</t>
  </si>
  <si>
    <t>Прочие обязательства</t>
  </si>
  <si>
    <t>Итого обязательства</t>
  </si>
  <si>
    <t>Капитал</t>
  </si>
  <si>
    <t>Уставный капитал</t>
  </si>
  <si>
    <t>Дополнительный оплаченный капитал</t>
  </si>
  <si>
    <t>Резервный капитал</t>
  </si>
  <si>
    <t>Резерв по условному распределению</t>
  </si>
  <si>
    <t>Нераспределенная прибыль</t>
  </si>
  <si>
    <t>Итого капитал</t>
  </si>
  <si>
    <t xml:space="preserve">Итого обязательства и капитал </t>
  </si>
  <si>
    <t>Активы, предназначенные для финансовой аренды</t>
  </si>
  <si>
    <t>Выпущенные долговые ценные бумаги</t>
  </si>
  <si>
    <t>–</t>
  </si>
  <si>
    <t>Балансовая стоимость одной простой акции (в тенге)</t>
  </si>
  <si>
    <t>Итого процентные доходы</t>
  </si>
  <si>
    <t>Непроцентные расходы</t>
  </si>
  <si>
    <t>Капитал, приходящийся на акционера Фонда</t>
  </si>
  <si>
    <t>Дополни-тельный оплаченный капитал</t>
  </si>
  <si>
    <t>Движение денежных средств от операционной деятельности</t>
  </si>
  <si>
    <t>Денежные потоки от финансовой деятельности</t>
  </si>
  <si>
    <t>Поступление от выпуска акций</t>
  </si>
  <si>
    <r>
      <rPr>
        <i/>
        <sz val="12"/>
        <color theme="1"/>
        <rFont val="Garamond"/>
        <family val="1"/>
        <charset val="204"/>
      </rPr>
      <t xml:space="preserve">                                                                                    </t>
    </r>
    <r>
      <rPr>
        <i/>
        <sz val="9"/>
        <color theme="1"/>
        <rFont val="Garamond"/>
        <family val="1"/>
        <charset val="204"/>
      </rPr>
      <t xml:space="preserve">            (в тысячах тенге)</t>
    </r>
  </si>
  <si>
    <t>Инвестиционные ценные бумаги</t>
  </si>
  <si>
    <t>Приобретение нематериальных активов</t>
  </si>
  <si>
    <t>Чистые процентные доходы / (расходы)</t>
  </si>
  <si>
    <t>Чистые процентные доходы / (расходы) после расходов обесценению активов, приносящих процентный доход</t>
  </si>
  <si>
    <t>Прибыль / (убыток) до расходов по подоходному налогу</t>
  </si>
  <si>
    <t>Расходы по корпоративному подоходному налогу</t>
  </si>
  <si>
    <t>Прибыль / (убыток) за период</t>
  </si>
  <si>
    <t xml:space="preserve">Доход от первоначального признания займов, полученных от местных исполнительных органов, по справедливой стоимости, за вычетом налога </t>
  </si>
  <si>
    <t>Увеличение уставного капитала</t>
  </si>
  <si>
    <t xml:space="preserve">Резерв по условному распределению за год, за вычетом налога  </t>
  </si>
  <si>
    <t xml:space="preserve">Авансы выданные </t>
  </si>
  <si>
    <t>Денежные потоки от инвестиционной деятельности</t>
  </si>
  <si>
    <t>Поступление средств, полученных от местных исполнительных органов</t>
  </si>
  <si>
    <t>Погашение средств, полученных от местных исполнительных органов</t>
  </si>
  <si>
    <t>Дивиденды выплаченные</t>
  </si>
  <si>
    <t>Чистое поступление/(расходование) денежных средств от финансовой деятельности</t>
  </si>
  <si>
    <t>Влияние изменений в обменных курсах на денежные средства и их эквиваленты</t>
  </si>
  <si>
    <t>Влияние изменений ожидаемых кредитных убытков на денежные средства и их эквиваленты</t>
  </si>
  <si>
    <t xml:space="preserve">Чистое увеличение/(уменьшение) денежных средств и их эквивалентов </t>
  </si>
  <si>
    <t>Денежные средства и их эквиваленты на начало года</t>
  </si>
  <si>
    <t>Денежные средства и их эквиваленты на конец периода</t>
  </si>
  <si>
    <t xml:space="preserve"> (в тысячах тенге)</t>
  </si>
  <si>
    <t>(в тысячах тенге)</t>
  </si>
  <si>
    <t xml:space="preserve">  (в тысячах тенге)</t>
  </si>
  <si>
    <t xml:space="preserve">ОТЧЁТ О ФИНАНСОВОМ ПОЛОЖЕНИИ
</t>
  </si>
  <si>
    <t>ОТЧЁТ О СОВОКУПНОМ ДОХОДЕ</t>
  </si>
  <si>
    <t>ОТЧЁТ ОБ ИЗМЕНЕНИЯХ В КАПИТАЛЕ</t>
  </si>
  <si>
    <t xml:space="preserve">ОТЧЁТ О ДВИЖЕНИИ ДЕНЕЖНЫХ СРЕДСТВ                                                
</t>
  </si>
  <si>
    <t xml:space="preserve">Кредиты предоставленные клиентам </t>
  </si>
  <si>
    <t>Текущие обязательства по корпоративному подоходному налогу</t>
  </si>
  <si>
    <t>Отложенные обязательства по корпоративному подоходному налогу</t>
  </si>
  <si>
    <t>Отложенные обязательства по налогу на добавленную стоимость</t>
  </si>
  <si>
    <t>Займы, полученные от местных исполнительных органов</t>
  </si>
  <si>
    <t>Займы, полученные от Исламского Банка Развития</t>
  </si>
  <si>
    <t>Займы, полученные от Организации Объединенных Наций</t>
  </si>
  <si>
    <t>Кредиты, предоставленные клиентам</t>
  </si>
  <si>
    <t xml:space="preserve">Денежные средства и их эквиваленты </t>
  </si>
  <si>
    <t>Прочие процентные доходы</t>
  </si>
  <si>
    <t>Расходы за вычетом доходов по кредитным убыткам</t>
  </si>
  <si>
    <t>Агентское вознаграждение по сельской ипотеке</t>
  </si>
  <si>
    <t>Чистый доход/(убыток) от курсовой разницы</t>
  </si>
  <si>
    <t>Прочие доходы/(расходы)</t>
  </si>
  <si>
    <t>Непроцентные доходы</t>
  </si>
  <si>
    <t>Расходы на персонал</t>
  </si>
  <si>
    <t>Прочие операционные расходы</t>
  </si>
  <si>
    <t>Прочие расходы от обесценения и создания резервов</t>
  </si>
  <si>
    <t>Износ и амортизация</t>
  </si>
  <si>
    <t>Командировочные и сопутствующие расходы</t>
  </si>
  <si>
    <t>Расходы по налогам, кроме корпоративного подоходного налога</t>
  </si>
  <si>
    <t>Доля в убытке ассоциированных компаний</t>
  </si>
  <si>
    <t>Чистый доход/(убыток) от модификации кредитов клиентам и дебиторской задолженности по финансовой аренде</t>
  </si>
  <si>
    <t>Прочий совокупный доход за отчетный год</t>
  </si>
  <si>
    <t>Итого совокупный доход за отчетный год</t>
  </si>
  <si>
    <t>Базовая и разводнённая прибыль на простую акцию (в тенге)</t>
  </si>
  <si>
    <t xml:space="preserve">Проценты полученные </t>
  </si>
  <si>
    <t xml:space="preserve">Проценты уплаченные </t>
  </si>
  <si>
    <t xml:space="preserve">Расходы на персонал выплаченные </t>
  </si>
  <si>
    <t xml:space="preserve">Денежные потоки от операционной деятельности до изменений в операционных активах и обязательствах    </t>
  </si>
  <si>
    <t xml:space="preserve">Кредиты клиентам </t>
  </si>
  <si>
    <t xml:space="preserve"> Прочие обязательства </t>
  </si>
  <si>
    <t>Чистые денежные потоки от операционной деятельности до налога на прибыль</t>
  </si>
  <si>
    <t>Корпоративный подоходный налог уплаченный</t>
  </si>
  <si>
    <t>Чистое поступление денежных средств от операционной деятельности</t>
  </si>
  <si>
    <t xml:space="preserve">Приобретение инвестиционных ценных бумаг, учитываемых по амортизированной стоимости </t>
  </si>
  <si>
    <t xml:space="preserve">Погашение инвестиционных ценных бумаг, учитываемых по амортизированной стоимости </t>
  </si>
  <si>
    <t xml:space="preserve">Приобретение основных средств </t>
  </si>
  <si>
    <t xml:space="preserve">Поступление от продажи основных средств </t>
  </si>
  <si>
    <t xml:space="preserve">Прочие поступления </t>
  </si>
  <si>
    <t xml:space="preserve">Чистое расходование денежных средств от инвестиционной деятельности </t>
  </si>
  <si>
    <t>Нераспределённая прибыль</t>
  </si>
  <si>
    <t>2019 года (неаудировано)</t>
  </si>
  <si>
    <t>Прибыль за отчетный период</t>
  </si>
  <si>
    <t>На 1 января 2019 года</t>
  </si>
  <si>
    <t>Дивиденды объявленные</t>
  </si>
  <si>
    <t>На 31 марта 2019 года (неаудировано)</t>
  </si>
  <si>
    <t>За отчетный период, завершившийся  31 марта</t>
  </si>
  <si>
    <t>операции "обратное РЕПО"</t>
  </si>
  <si>
    <t>На 31 марта  2020 года (неаудировано)</t>
  </si>
  <si>
    <t>Операции "обратное РЕПО"</t>
  </si>
  <si>
    <t>На 31 декабря  2019 года (аудированно)</t>
  </si>
  <si>
    <t>Дебиторская задолженность по операциям "обратное РЕПО"</t>
  </si>
  <si>
    <t>2020 года (неаудировано)</t>
  </si>
  <si>
    <t>Средства, полученные от кредитных учереждений</t>
  </si>
  <si>
    <t>Агентское вознаграждение по гарантированию</t>
  </si>
  <si>
    <t>Акционерное общество «Фонд финансовой поддержки сельского хозяйства» Финансовая отчётность за период, завершившийся 31 марта 2020 года, неаудировано</t>
  </si>
  <si>
    <t>На 1 января 2020 года</t>
  </si>
  <si>
    <t>На 31 марта 2020 года (неаудировано)</t>
  </si>
  <si>
    <t>Итого совокупный доход за период</t>
  </si>
  <si>
    <t>Агентское вознограждение по сельской ипотеке полученное</t>
  </si>
  <si>
    <t>Прочие доходы полученные</t>
  </si>
  <si>
    <t>Налоги по заработной плате выплаченные</t>
  </si>
  <si>
    <t>Прочие операционные расходы выплаченные</t>
  </si>
  <si>
    <t>чистое (увеличение) / (уменьшение) операционных активов:</t>
  </si>
  <si>
    <t>чистое уменьшение операционных обязательств:</t>
  </si>
  <si>
    <t>Обязательства по налогу на добавленную стоимость</t>
  </si>
  <si>
    <t>Погашение средств, полученных от Исламского Банка Развития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</si>
</sst>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i/>
      <sz val="10"/>
      <color theme="1"/>
      <name val="Garamond"/>
      <family val="1"/>
      <charset val="204"/>
    </font>
    <font>
      <b/>
      <sz val="12"/>
      <color theme="1"/>
      <name val="Garamond"/>
      <family val="1"/>
      <charset val="204"/>
    </font>
    <font>
      <i/>
      <sz val="12"/>
      <color theme="1"/>
      <name val="Garamond"/>
      <family val="1"/>
      <charset val="204"/>
    </font>
    <font>
      <b/>
      <i/>
      <sz val="8"/>
      <color theme="1"/>
      <name val="Garamond"/>
      <family val="1"/>
      <charset val="204"/>
    </font>
    <font>
      <b/>
      <sz val="8"/>
      <color theme="1"/>
      <name val="Garamond"/>
      <family val="1"/>
      <charset val="204"/>
    </font>
    <font>
      <sz val="8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i/>
      <sz val="9"/>
      <color theme="1"/>
      <name val="Garamond"/>
      <family val="1"/>
      <charset val="204"/>
    </font>
    <font>
      <b/>
      <sz val="10"/>
      <color rgb="FF000000"/>
      <name val="Garamond"/>
      <family val="1"/>
      <charset val="204"/>
    </font>
    <font>
      <sz val="10"/>
      <color rgb="FF000000"/>
      <name val="Garamond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Garamond"/>
      <family val="1"/>
      <charset val="204"/>
    </font>
    <font>
      <b/>
      <sz val="10"/>
      <color rgb="FFFF0000"/>
      <name val="Garamond"/>
      <family val="1"/>
      <charset val="204"/>
    </font>
    <font>
      <sz val="10"/>
      <color rgb="FFFF0000"/>
      <name val="Garamond"/>
      <family val="1"/>
      <charset val="204"/>
    </font>
    <font>
      <sz val="12"/>
      <color theme="1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5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3" fontId="11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3" fontId="14" fillId="0" borderId="0" xfId="0" applyNumberFormat="1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" fontId="14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0" fillId="0" borderId="0" xfId="0" applyFont="1"/>
    <xf numFmtId="0" fontId="6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3" fontId="4" fillId="2" borderId="0" xfId="0" applyNumberFormat="1" applyFont="1" applyFill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3" fontId="16" fillId="0" borderId="4" xfId="0" applyNumberFormat="1" applyFont="1" applyBorder="1" applyAlignment="1">
      <alignment horizontal="right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17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/>
    <xf numFmtId="3" fontId="4" fillId="0" borderId="0" xfId="0" applyNumberFormat="1" applyFont="1" applyBorder="1" applyAlignment="1">
      <alignment vertical="center" wrapText="1"/>
    </xf>
    <xf numFmtId="3" fontId="0" fillId="0" borderId="0" xfId="0" applyNumberFormat="1" applyBorder="1"/>
    <xf numFmtId="0" fontId="19" fillId="0" borderId="0" xfId="0" applyFont="1" applyAlignment="1">
      <alignment horizontal="right" vertical="center"/>
    </xf>
    <xf numFmtId="0" fontId="4" fillId="0" borderId="0" xfId="0" applyFont="1"/>
    <xf numFmtId="3" fontId="3" fillId="2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3" fontId="14" fillId="0" borderId="4" xfId="0" applyNumberFormat="1" applyFont="1" applyBorder="1" applyAlignment="1">
      <alignment horizontal="right" vertical="center" wrapText="1"/>
    </xf>
    <xf numFmtId="3" fontId="15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justify" vertical="center"/>
    </xf>
    <xf numFmtId="0" fontId="22" fillId="0" borderId="0" xfId="0" applyFont="1" applyAlignment="1">
      <alignment vertical="center" wrapText="1"/>
    </xf>
    <xf numFmtId="3" fontId="15" fillId="0" borderId="3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/>
    <xf numFmtId="3" fontId="4" fillId="0" borderId="0" xfId="0" applyNumberFormat="1" applyFont="1"/>
    <xf numFmtId="0" fontId="14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3" fontId="14" fillId="0" borderId="2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horizontal="right" vertical="center" wrapText="1"/>
    </xf>
    <xf numFmtId="3" fontId="0" fillId="0" borderId="0" xfId="0" applyNumberFormat="1" applyFont="1" applyAlignment="1">
      <alignment horizontal="right" wrapText="1"/>
    </xf>
    <xf numFmtId="3" fontId="17" fillId="0" borderId="0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3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opLeftCell="A19" zoomScale="115" zoomScaleNormal="115" workbookViewId="0">
      <selection activeCell="D9" sqref="D9"/>
    </sheetView>
  </sheetViews>
  <sheetFormatPr defaultRowHeight="15" x14ac:dyDescent="0.25"/>
  <cols>
    <col min="1" max="1" width="56.28515625" customWidth="1"/>
    <col min="2" max="2" width="15.5703125" customWidth="1"/>
    <col min="3" max="3" width="16.7109375" customWidth="1"/>
    <col min="4" max="4" width="24.140625" style="58" customWidth="1"/>
    <col min="5" max="5" width="9.140625" style="58"/>
    <col min="247" max="247" width="56.28515625" customWidth="1"/>
    <col min="248" max="248" width="6.5703125" customWidth="1"/>
    <col min="249" max="249" width="15.5703125" customWidth="1"/>
    <col min="250" max="250" width="16.7109375" customWidth="1"/>
    <col min="503" max="503" width="56.28515625" customWidth="1"/>
    <col min="504" max="504" width="6.5703125" customWidth="1"/>
    <col min="505" max="505" width="15.5703125" customWidth="1"/>
    <col min="506" max="506" width="16.7109375" customWidth="1"/>
    <col min="759" max="759" width="56.28515625" customWidth="1"/>
    <col min="760" max="760" width="6.5703125" customWidth="1"/>
    <col min="761" max="761" width="15.5703125" customWidth="1"/>
    <col min="762" max="762" width="16.7109375" customWidth="1"/>
    <col min="1015" max="1015" width="56.28515625" customWidth="1"/>
    <col min="1016" max="1016" width="6.5703125" customWidth="1"/>
    <col min="1017" max="1017" width="15.5703125" customWidth="1"/>
    <col min="1018" max="1018" width="16.7109375" customWidth="1"/>
    <col min="1271" max="1271" width="56.28515625" customWidth="1"/>
    <col min="1272" max="1272" width="6.5703125" customWidth="1"/>
    <col min="1273" max="1273" width="15.5703125" customWidth="1"/>
    <col min="1274" max="1274" width="16.7109375" customWidth="1"/>
    <col min="1527" max="1527" width="56.28515625" customWidth="1"/>
    <col min="1528" max="1528" width="6.5703125" customWidth="1"/>
    <col min="1529" max="1529" width="15.5703125" customWidth="1"/>
    <col min="1530" max="1530" width="16.7109375" customWidth="1"/>
    <col min="1783" max="1783" width="56.28515625" customWidth="1"/>
    <col min="1784" max="1784" width="6.5703125" customWidth="1"/>
    <col min="1785" max="1785" width="15.5703125" customWidth="1"/>
    <col min="1786" max="1786" width="16.7109375" customWidth="1"/>
    <col min="2039" max="2039" width="56.28515625" customWidth="1"/>
    <col min="2040" max="2040" width="6.5703125" customWidth="1"/>
    <col min="2041" max="2041" width="15.5703125" customWidth="1"/>
    <col min="2042" max="2042" width="16.7109375" customWidth="1"/>
    <col min="2295" max="2295" width="56.28515625" customWidth="1"/>
    <col min="2296" max="2296" width="6.5703125" customWidth="1"/>
    <col min="2297" max="2297" width="15.5703125" customWidth="1"/>
    <col min="2298" max="2298" width="16.7109375" customWidth="1"/>
    <col min="2551" max="2551" width="56.28515625" customWidth="1"/>
    <col min="2552" max="2552" width="6.5703125" customWidth="1"/>
    <col min="2553" max="2553" width="15.5703125" customWidth="1"/>
    <col min="2554" max="2554" width="16.7109375" customWidth="1"/>
    <col min="2807" max="2807" width="56.28515625" customWidth="1"/>
    <col min="2808" max="2808" width="6.5703125" customWidth="1"/>
    <col min="2809" max="2809" width="15.5703125" customWidth="1"/>
    <col min="2810" max="2810" width="16.7109375" customWidth="1"/>
    <col min="3063" max="3063" width="56.28515625" customWidth="1"/>
    <col min="3064" max="3064" width="6.5703125" customWidth="1"/>
    <col min="3065" max="3065" width="15.5703125" customWidth="1"/>
    <col min="3066" max="3066" width="16.7109375" customWidth="1"/>
    <col min="3319" max="3319" width="56.28515625" customWidth="1"/>
    <col min="3320" max="3320" width="6.5703125" customWidth="1"/>
    <col min="3321" max="3321" width="15.5703125" customWidth="1"/>
    <col min="3322" max="3322" width="16.7109375" customWidth="1"/>
    <col min="3575" max="3575" width="56.28515625" customWidth="1"/>
    <col min="3576" max="3576" width="6.5703125" customWidth="1"/>
    <col min="3577" max="3577" width="15.5703125" customWidth="1"/>
    <col min="3578" max="3578" width="16.7109375" customWidth="1"/>
    <col min="3831" max="3831" width="56.28515625" customWidth="1"/>
    <col min="3832" max="3832" width="6.5703125" customWidth="1"/>
    <col min="3833" max="3833" width="15.5703125" customWidth="1"/>
    <col min="3834" max="3834" width="16.7109375" customWidth="1"/>
    <col min="4087" max="4087" width="56.28515625" customWidth="1"/>
    <col min="4088" max="4088" width="6.5703125" customWidth="1"/>
    <col min="4089" max="4089" width="15.5703125" customWidth="1"/>
    <col min="4090" max="4090" width="16.7109375" customWidth="1"/>
    <col min="4343" max="4343" width="56.28515625" customWidth="1"/>
    <col min="4344" max="4344" width="6.5703125" customWidth="1"/>
    <col min="4345" max="4345" width="15.5703125" customWidth="1"/>
    <col min="4346" max="4346" width="16.7109375" customWidth="1"/>
    <col min="4599" max="4599" width="56.28515625" customWidth="1"/>
    <col min="4600" max="4600" width="6.5703125" customWidth="1"/>
    <col min="4601" max="4601" width="15.5703125" customWidth="1"/>
    <col min="4602" max="4602" width="16.7109375" customWidth="1"/>
    <col min="4855" max="4855" width="56.28515625" customWidth="1"/>
    <col min="4856" max="4856" width="6.5703125" customWidth="1"/>
    <col min="4857" max="4857" width="15.5703125" customWidth="1"/>
    <col min="4858" max="4858" width="16.7109375" customWidth="1"/>
    <col min="5111" max="5111" width="56.28515625" customWidth="1"/>
    <col min="5112" max="5112" width="6.5703125" customWidth="1"/>
    <col min="5113" max="5113" width="15.5703125" customWidth="1"/>
    <col min="5114" max="5114" width="16.7109375" customWidth="1"/>
    <col min="5367" max="5367" width="56.28515625" customWidth="1"/>
    <col min="5368" max="5368" width="6.5703125" customWidth="1"/>
    <col min="5369" max="5369" width="15.5703125" customWidth="1"/>
    <col min="5370" max="5370" width="16.7109375" customWidth="1"/>
    <col min="5623" max="5623" width="56.28515625" customWidth="1"/>
    <col min="5624" max="5624" width="6.5703125" customWidth="1"/>
    <col min="5625" max="5625" width="15.5703125" customWidth="1"/>
    <col min="5626" max="5626" width="16.7109375" customWidth="1"/>
    <col min="5879" max="5879" width="56.28515625" customWidth="1"/>
    <col min="5880" max="5880" width="6.5703125" customWidth="1"/>
    <col min="5881" max="5881" width="15.5703125" customWidth="1"/>
    <col min="5882" max="5882" width="16.7109375" customWidth="1"/>
    <col min="6135" max="6135" width="56.28515625" customWidth="1"/>
    <col min="6136" max="6136" width="6.5703125" customWidth="1"/>
    <col min="6137" max="6137" width="15.5703125" customWidth="1"/>
    <col min="6138" max="6138" width="16.7109375" customWidth="1"/>
    <col min="6391" max="6391" width="56.28515625" customWidth="1"/>
    <col min="6392" max="6392" width="6.5703125" customWidth="1"/>
    <col min="6393" max="6393" width="15.5703125" customWidth="1"/>
    <col min="6394" max="6394" width="16.7109375" customWidth="1"/>
    <col min="6647" max="6647" width="56.28515625" customWidth="1"/>
    <col min="6648" max="6648" width="6.5703125" customWidth="1"/>
    <col min="6649" max="6649" width="15.5703125" customWidth="1"/>
    <col min="6650" max="6650" width="16.7109375" customWidth="1"/>
    <col min="6903" max="6903" width="56.28515625" customWidth="1"/>
    <col min="6904" max="6904" width="6.5703125" customWidth="1"/>
    <col min="6905" max="6905" width="15.5703125" customWidth="1"/>
    <col min="6906" max="6906" width="16.7109375" customWidth="1"/>
    <col min="7159" max="7159" width="56.28515625" customWidth="1"/>
    <col min="7160" max="7160" width="6.5703125" customWidth="1"/>
    <col min="7161" max="7161" width="15.5703125" customWidth="1"/>
    <col min="7162" max="7162" width="16.7109375" customWidth="1"/>
    <col min="7415" max="7415" width="56.28515625" customWidth="1"/>
    <col min="7416" max="7416" width="6.5703125" customWidth="1"/>
    <col min="7417" max="7417" width="15.5703125" customWidth="1"/>
    <col min="7418" max="7418" width="16.7109375" customWidth="1"/>
    <col min="7671" max="7671" width="56.28515625" customWidth="1"/>
    <col min="7672" max="7672" width="6.5703125" customWidth="1"/>
    <col min="7673" max="7673" width="15.5703125" customWidth="1"/>
    <col min="7674" max="7674" width="16.7109375" customWidth="1"/>
    <col min="7927" max="7927" width="56.28515625" customWidth="1"/>
    <col min="7928" max="7928" width="6.5703125" customWidth="1"/>
    <col min="7929" max="7929" width="15.5703125" customWidth="1"/>
    <col min="7930" max="7930" width="16.7109375" customWidth="1"/>
    <col min="8183" max="8183" width="56.28515625" customWidth="1"/>
    <col min="8184" max="8184" width="6.5703125" customWidth="1"/>
    <col min="8185" max="8185" width="15.5703125" customWidth="1"/>
    <col min="8186" max="8186" width="16.7109375" customWidth="1"/>
    <col min="8439" max="8439" width="56.28515625" customWidth="1"/>
    <col min="8440" max="8440" width="6.5703125" customWidth="1"/>
    <col min="8441" max="8441" width="15.5703125" customWidth="1"/>
    <col min="8442" max="8442" width="16.7109375" customWidth="1"/>
    <col min="8695" max="8695" width="56.28515625" customWidth="1"/>
    <col min="8696" max="8696" width="6.5703125" customWidth="1"/>
    <col min="8697" max="8697" width="15.5703125" customWidth="1"/>
    <col min="8698" max="8698" width="16.7109375" customWidth="1"/>
    <col min="8951" max="8951" width="56.28515625" customWidth="1"/>
    <col min="8952" max="8952" width="6.5703125" customWidth="1"/>
    <col min="8953" max="8953" width="15.5703125" customWidth="1"/>
    <col min="8954" max="8954" width="16.7109375" customWidth="1"/>
    <col min="9207" max="9207" width="56.28515625" customWidth="1"/>
    <col min="9208" max="9208" width="6.5703125" customWidth="1"/>
    <col min="9209" max="9209" width="15.5703125" customWidth="1"/>
    <col min="9210" max="9210" width="16.7109375" customWidth="1"/>
    <col min="9463" max="9463" width="56.28515625" customWidth="1"/>
    <col min="9464" max="9464" width="6.5703125" customWidth="1"/>
    <col min="9465" max="9465" width="15.5703125" customWidth="1"/>
    <col min="9466" max="9466" width="16.7109375" customWidth="1"/>
    <col min="9719" max="9719" width="56.28515625" customWidth="1"/>
    <col min="9720" max="9720" width="6.5703125" customWidth="1"/>
    <col min="9721" max="9721" width="15.5703125" customWidth="1"/>
    <col min="9722" max="9722" width="16.7109375" customWidth="1"/>
    <col min="9975" max="9975" width="56.28515625" customWidth="1"/>
    <col min="9976" max="9976" width="6.5703125" customWidth="1"/>
    <col min="9977" max="9977" width="15.5703125" customWidth="1"/>
    <col min="9978" max="9978" width="16.7109375" customWidth="1"/>
    <col min="10231" max="10231" width="56.28515625" customWidth="1"/>
    <col min="10232" max="10232" width="6.5703125" customWidth="1"/>
    <col min="10233" max="10233" width="15.5703125" customWidth="1"/>
    <col min="10234" max="10234" width="16.7109375" customWidth="1"/>
    <col min="10487" max="10487" width="56.28515625" customWidth="1"/>
    <col min="10488" max="10488" width="6.5703125" customWidth="1"/>
    <col min="10489" max="10489" width="15.5703125" customWidth="1"/>
    <col min="10490" max="10490" width="16.7109375" customWidth="1"/>
    <col min="10743" max="10743" width="56.28515625" customWidth="1"/>
    <col min="10744" max="10744" width="6.5703125" customWidth="1"/>
    <col min="10745" max="10745" width="15.5703125" customWidth="1"/>
    <col min="10746" max="10746" width="16.7109375" customWidth="1"/>
    <col min="10999" max="10999" width="56.28515625" customWidth="1"/>
    <col min="11000" max="11000" width="6.5703125" customWidth="1"/>
    <col min="11001" max="11001" width="15.5703125" customWidth="1"/>
    <col min="11002" max="11002" width="16.7109375" customWidth="1"/>
    <col min="11255" max="11255" width="56.28515625" customWidth="1"/>
    <col min="11256" max="11256" width="6.5703125" customWidth="1"/>
    <col min="11257" max="11257" width="15.5703125" customWidth="1"/>
    <col min="11258" max="11258" width="16.7109375" customWidth="1"/>
    <col min="11511" max="11511" width="56.28515625" customWidth="1"/>
    <col min="11512" max="11512" width="6.5703125" customWidth="1"/>
    <col min="11513" max="11513" width="15.5703125" customWidth="1"/>
    <col min="11514" max="11514" width="16.7109375" customWidth="1"/>
    <col min="11767" max="11767" width="56.28515625" customWidth="1"/>
    <col min="11768" max="11768" width="6.5703125" customWidth="1"/>
    <col min="11769" max="11769" width="15.5703125" customWidth="1"/>
    <col min="11770" max="11770" width="16.7109375" customWidth="1"/>
    <col min="12023" max="12023" width="56.28515625" customWidth="1"/>
    <col min="12024" max="12024" width="6.5703125" customWidth="1"/>
    <col min="12025" max="12025" width="15.5703125" customWidth="1"/>
    <col min="12026" max="12026" width="16.7109375" customWidth="1"/>
    <col min="12279" max="12279" width="56.28515625" customWidth="1"/>
    <col min="12280" max="12280" width="6.5703125" customWidth="1"/>
    <col min="12281" max="12281" width="15.5703125" customWidth="1"/>
    <col min="12282" max="12282" width="16.7109375" customWidth="1"/>
    <col min="12535" max="12535" width="56.28515625" customWidth="1"/>
    <col min="12536" max="12536" width="6.5703125" customWidth="1"/>
    <col min="12537" max="12537" width="15.5703125" customWidth="1"/>
    <col min="12538" max="12538" width="16.7109375" customWidth="1"/>
    <col min="12791" max="12791" width="56.28515625" customWidth="1"/>
    <col min="12792" max="12792" width="6.5703125" customWidth="1"/>
    <col min="12793" max="12793" width="15.5703125" customWidth="1"/>
    <col min="12794" max="12794" width="16.7109375" customWidth="1"/>
    <col min="13047" max="13047" width="56.28515625" customWidth="1"/>
    <col min="13048" max="13048" width="6.5703125" customWidth="1"/>
    <col min="13049" max="13049" width="15.5703125" customWidth="1"/>
    <col min="13050" max="13050" width="16.7109375" customWidth="1"/>
    <col min="13303" max="13303" width="56.28515625" customWidth="1"/>
    <col min="13304" max="13304" width="6.5703125" customWidth="1"/>
    <col min="13305" max="13305" width="15.5703125" customWidth="1"/>
    <col min="13306" max="13306" width="16.7109375" customWidth="1"/>
    <col min="13559" max="13559" width="56.28515625" customWidth="1"/>
    <col min="13560" max="13560" width="6.5703125" customWidth="1"/>
    <col min="13561" max="13561" width="15.5703125" customWidth="1"/>
    <col min="13562" max="13562" width="16.7109375" customWidth="1"/>
    <col min="13815" max="13815" width="56.28515625" customWidth="1"/>
    <col min="13816" max="13816" width="6.5703125" customWidth="1"/>
    <col min="13817" max="13817" width="15.5703125" customWidth="1"/>
    <col min="13818" max="13818" width="16.7109375" customWidth="1"/>
    <col min="14071" max="14071" width="56.28515625" customWidth="1"/>
    <col min="14072" max="14072" width="6.5703125" customWidth="1"/>
    <col min="14073" max="14073" width="15.5703125" customWidth="1"/>
    <col min="14074" max="14074" width="16.7109375" customWidth="1"/>
    <col min="14327" max="14327" width="56.28515625" customWidth="1"/>
    <col min="14328" max="14328" width="6.5703125" customWidth="1"/>
    <col min="14329" max="14329" width="15.5703125" customWidth="1"/>
    <col min="14330" max="14330" width="16.7109375" customWidth="1"/>
    <col min="14583" max="14583" width="56.28515625" customWidth="1"/>
    <col min="14584" max="14584" width="6.5703125" customWidth="1"/>
    <col min="14585" max="14585" width="15.5703125" customWidth="1"/>
    <col min="14586" max="14586" width="16.7109375" customWidth="1"/>
    <col min="14839" max="14839" width="56.28515625" customWidth="1"/>
    <col min="14840" max="14840" width="6.5703125" customWidth="1"/>
    <col min="14841" max="14841" width="15.5703125" customWidth="1"/>
    <col min="14842" max="14842" width="16.7109375" customWidth="1"/>
    <col min="15095" max="15095" width="56.28515625" customWidth="1"/>
    <col min="15096" max="15096" width="6.5703125" customWidth="1"/>
    <col min="15097" max="15097" width="15.5703125" customWidth="1"/>
    <col min="15098" max="15098" width="16.7109375" customWidth="1"/>
    <col min="15351" max="15351" width="56.28515625" customWidth="1"/>
    <col min="15352" max="15352" width="6.5703125" customWidth="1"/>
    <col min="15353" max="15353" width="15.5703125" customWidth="1"/>
    <col min="15354" max="15354" width="16.7109375" customWidth="1"/>
    <col min="15607" max="15607" width="56.28515625" customWidth="1"/>
    <col min="15608" max="15608" width="6.5703125" customWidth="1"/>
    <col min="15609" max="15609" width="15.5703125" customWidth="1"/>
    <col min="15610" max="15610" width="16.7109375" customWidth="1"/>
    <col min="15863" max="15863" width="56.28515625" customWidth="1"/>
    <col min="15864" max="15864" width="6.5703125" customWidth="1"/>
    <col min="15865" max="15865" width="15.5703125" customWidth="1"/>
    <col min="15866" max="15866" width="16.7109375" customWidth="1"/>
    <col min="16119" max="16119" width="56.28515625" customWidth="1"/>
    <col min="16120" max="16120" width="6.5703125" customWidth="1"/>
    <col min="16121" max="16121" width="15.5703125" customWidth="1"/>
    <col min="16122" max="16122" width="16.7109375" customWidth="1"/>
  </cols>
  <sheetData>
    <row r="1" spans="1:5" ht="51.75" customHeight="1" x14ac:dyDescent="0.25">
      <c r="A1" s="96" t="s">
        <v>122</v>
      </c>
      <c r="B1" s="96"/>
      <c r="C1" s="96"/>
    </row>
    <row r="2" spans="1:5" ht="32.25" customHeight="1" x14ac:dyDescent="0.25">
      <c r="A2" s="97" t="s">
        <v>62</v>
      </c>
      <c r="B2" s="98"/>
      <c r="C2" s="98"/>
    </row>
    <row r="3" spans="1:5" x14ac:dyDescent="0.25">
      <c r="A3" s="14"/>
      <c r="B3" s="14"/>
      <c r="C3" s="32" t="s">
        <v>59</v>
      </c>
    </row>
    <row r="4" spans="1:5" ht="44.25" customHeight="1" thickBot="1" x14ac:dyDescent="0.3">
      <c r="A4" s="23"/>
      <c r="B4" s="1" t="s">
        <v>115</v>
      </c>
      <c r="C4" s="1" t="s">
        <v>117</v>
      </c>
    </row>
    <row r="5" spans="1:5" x14ac:dyDescent="0.25">
      <c r="A5" s="2" t="s">
        <v>7</v>
      </c>
      <c r="B5" s="20"/>
      <c r="C5" s="20"/>
    </row>
    <row r="6" spans="1:5" x14ac:dyDescent="0.25">
      <c r="A6" s="20" t="s">
        <v>1</v>
      </c>
      <c r="B6" s="25">
        <v>42504558</v>
      </c>
      <c r="C6" s="33">
        <v>17584711</v>
      </c>
      <c r="D6" s="59"/>
      <c r="E6" s="60"/>
    </row>
    <row r="7" spans="1:5" x14ac:dyDescent="0.25">
      <c r="A7" s="20" t="s">
        <v>116</v>
      </c>
      <c r="B7" s="25"/>
      <c r="C7" s="33">
        <v>1000792</v>
      </c>
      <c r="D7" s="59"/>
      <c r="E7" s="60"/>
    </row>
    <row r="8" spans="1:5" x14ac:dyDescent="0.25">
      <c r="A8" s="20" t="s">
        <v>38</v>
      </c>
      <c r="B8" s="25">
        <v>38618467</v>
      </c>
      <c r="C8" s="33">
        <v>37644782</v>
      </c>
      <c r="D8" s="59"/>
      <c r="E8" s="60"/>
    </row>
    <row r="9" spans="1:5" x14ac:dyDescent="0.25">
      <c r="A9" s="20" t="s">
        <v>66</v>
      </c>
      <c r="B9" s="25">
        <v>124229062</v>
      </c>
      <c r="C9" s="33">
        <v>127532314</v>
      </c>
      <c r="D9" s="59"/>
      <c r="E9" s="60"/>
    </row>
    <row r="10" spans="1:5" x14ac:dyDescent="0.25">
      <c r="A10" s="20" t="s">
        <v>9</v>
      </c>
      <c r="B10" s="25">
        <v>7411688</v>
      </c>
      <c r="C10" s="33">
        <v>7673448</v>
      </c>
      <c r="D10" s="59"/>
      <c r="E10" s="60"/>
    </row>
    <row r="11" spans="1:5" x14ac:dyDescent="0.25">
      <c r="A11" s="20" t="s">
        <v>26</v>
      </c>
      <c r="B11" s="25">
        <v>115148</v>
      </c>
      <c r="C11" s="33">
        <v>293629</v>
      </c>
      <c r="D11" s="59"/>
      <c r="E11" s="60"/>
    </row>
    <row r="12" spans="1:5" x14ac:dyDescent="0.25">
      <c r="A12" s="20" t="s">
        <v>12</v>
      </c>
      <c r="B12" s="25">
        <v>3638853</v>
      </c>
      <c r="C12" s="33">
        <v>3638853</v>
      </c>
      <c r="D12" s="59"/>
      <c r="E12" s="60"/>
    </row>
    <row r="13" spans="1:5" x14ac:dyDescent="0.25">
      <c r="A13" s="20" t="s">
        <v>10</v>
      </c>
      <c r="B13" s="25">
        <v>1051881</v>
      </c>
      <c r="C13" s="33">
        <v>1080459</v>
      </c>
      <c r="D13" s="59"/>
      <c r="E13" s="60"/>
    </row>
    <row r="14" spans="1:5" x14ac:dyDescent="0.25">
      <c r="A14" s="20" t="s">
        <v>11</v>
      </c>
      <c r="B14" s="25">
        <v>397636</v>
      </c>
      <c r="C14" s="33">
        <v>414308</v>
      </c>
      <c r="D14" s="59"/>
      <c r="E14" s="60"/>
    </row>
    <row r="15" spans="1:5" ht="15.75" thickBot="1" x14ac:dyDescent="0.3">
      <c r="A15" s="20" t="s">
        <v>13</v>
      </c>
      <c r="B15" s="26">
        <v>1563185</v>
      </c>
      <c r="C15" s="34">
        <v>1398692</v>
      </c>
      <c r="D15" s="59"/>
      <c r="E15" s="60"/>
    </row>
    <row r="16" spans="1:5" ht="15.75" thickBot="1" x14ac:dyDescent="0.3">
      <c r="A16" s="2" t="s">
        <v>14</v>
      </c>
      <c r="B16" s="26">
        <f>SUM(B6:B15)</f>
        <v>219530478</v>
      </c>
      <c r="C16" s="34">
        <f>SUM(C6:C15)</f>
        <v>198261988</v>
      </c>
    </row>
    <row r="17" spans="1:3" x14ac:dyDescent="0.25">
      <c r="A17" s="23" t="s">
        <v>3</v>
      </c>
      <c r="B17" s="2"/>
      <c r="C17" s="20"/>
    </row>
    <row r="18" spans="1:3" x14ac:dyDescent="0.25">
      <c r="A18" s="23" t="s">
        <v>15</v>
      </c>
      <c r="B18" s="2"/>
      <c r="C18" s="20"/>
    </row>
    <row r="19" spans="1:3" x14ac:dyDescent="0.25">
      <c r="A19" s="20" t="s">
        <v>70</v>
      </c>
      <c r="B19" s="25">
        <v>111400304</v>
      </c>
      <c r="C19" s="33">
        <v>100363203</v>
      </c>
    </row>
    <row r="20" spans="1:3" x14ac:dyDescent="0.25">
      <c r="A20" s="20" t="s">
        <v>71</v>
      </c>
      <c r="B20" s="25">
        <v>819437</v>
      </c>
      <c r="C20" s="33">
        <v>692308</v>
      </c>
    </row>
    <row r="21" spans="1:3" x14ac:dyDescent="0.25">
      <c r="A21" s="20" t="s">
        <v>72</v>
      </c>
      <c r="B21" s="25">
        <v>66973</v>
      </c>
      <c r="C21" s="33">
        <v>72608</v>
      </c>
    </row>
    <row r="22" spans="1:3" x14ac:dyDescent="0.25">
      <c r="A22" s="20" t="s">
        <v>27</v>
      </c>
      <c r="B22" s="25">
        <v>7718929</v>
      </c>
      <c r="C22" s="33">
        <v>7770200</v>
      </c>
    </row>
    <row r="23" spans="1:3" x14ac:dyDescent="0.25">
      <c r="A23" s="20" t="s">
        <v>67</v>
      </c>
      <c r="B23" s="25">
        <v>181125</v>
      </c>
      <c r="C23" s="33">
        <v>246984</v>
      </c>
    </row>
    <row r="24" spans="1:3" x14ac:dyDescent="0.25">
      <c r="A24" s="20" t="s">
        <v>68</v>
      </c>
      <c r="B24" s="25">
        <v>5554225</v>
      </c>
      <c r="C24" s="33">
        <v>3726166</v>
      </c>
    </row>
    <row r="25" spans="1:3" x14ac:dyDescent="0.25">
      <c r="A25" s="20" t="s">
        <v>69</v>
      </c>
      <c r="B25" s="25">
        <v>1005254</v>
      </c>
      <c r="C25" s="33">
        <v>986360</v>
      </c>
    </row>
    <row r="26" spans="1:3" ht="15.75" thickBot="1" x14ac:dyDescent="0.3">
      <c r="A26" s="20" t="s">
        <v>16</v>
      </c>
      <c r="B26" s="26">
        <v>1863112</v>
      </c>
      <c r="C26" s="34">
        <v>2030674</v>
      </c>
    </row>
    <row r="27" spans="1:3" ht="15.75" thickBot="1" x14ac:dyDescent="0.3">
      <c r="A27" s="2" t="s">
        <v>17</v>
      </c>
      <c r="B27" s="26">
        <f>SUM(B19:B26)</f>
        <v>128609359</v>
      </c>
      <c r="C27" s="34">
        <f>SUM(C19:C26)</f>
        <v>115888503</v>
      </c>
    </row>
    <row r="28" spans="1:3" x14ac:dyDescent="0.25">
      <c r="A28" s="2" t="s">
        <v>3</v>
      </c>
      <c r="B28" s="2"/>
      <c r="C28" s="20"/>
    </row>
    <row r="29" spans="1:3" x14ac:dyDescent="0.25">
      <c r="A29" s="23" t="s">
        <v>18</v>
      </c>
      <c r="B29" s="2"/>
      <c r="C29" s="20"/>
    </row>
    <row r="30" spans="1:3" x14ac:dyDescent="0.25">
      <c r="A30" s="20" t="s">
        <v>19</v>
      </c>
      <c r="B30" s="25">
        <v>59130828</v>
      </c>
      <c r="C30" s="33">
        <v>59130828</v>
      </c>
    </row>
    <row r="31" spans="1:3" x14ac:dyDescent="0.25">
      <c r="A31" s="20" t="s">
        <v>20</v>
      </c>
      <c r="B31" s="25">
        <v>50343106</v>
      </c>
      <c r="C31" s="33">
        <v>42705150</v>
      </c>
    </row>
    <row r="32" spans="1:3" x14ac:dyDescent="0.25">
      <c r="A32" s="20" t="s">
        <v>21</v>
      </c>
      <c r="B32" s="25">
        <v>14832</v>
      </c>
      <c r="C32" s="33">
        <v>14832</v>
      </c>
    </row>
    <row r="33" spans="1:7" x14ac:dyDescent="0.25">
      <c r="A33" s="20" t="s">
        <v>22</v>
      </c>
      <c r="B33" s="25">
        <v>-27492107</v>
      </c>
      <c r="C33" s="33">
        <v>-27156968</v>
      </c>
    </row>
    <row r="34" spans="1:7" ht="15.75" thickBot="1" x14ac:dyDescent="0.3">
      <c r="A34" s="20" t="s">
        <v>23</v>
      </c>
      <c r="B34" s="26">
        <v>8924460</v>
      </c>
      <c r="C34" s="34">
        <v>7679643</v>
      </c>
    </row>
    <row r="35" spans="1:7" ht="15.75" thickBot="1" x14ac:dyDescent="0.3">
      <c r="A35" s="2" t="s">
        <v>24</v>
      </c>
      <c r="B35" s="26">
        <f t="shared" ref="B35:C35" si="0">SUM(B30:B34)</f>
        <v>90921119</v>
      </c>
      <c r="C35" s="34">
        <f t="shared" si="0"/>
        <v>82373485</v>
      </c>
    </row>
    <row r="36" spans="1:7" ht="15.75" thickBot="1" x14ac:dyDescent="0.3">
      <c r="A36" s="2" t="s">
        <v>25</v>
      </c>
      <c r="B36" s="26">
        <f t="shared" ref="B36:C36" si="1">B27+B35</f>
        <v>219530478</v>
      </c>
      <c r="C36" s="34">
        <f t="shared" si="1"/>
        <v>198261988</v>
      </c>
    </row>
    <row r="37" spans="1:7" x14ac:dyDescent="0.25">
      <c r="A37" s="2" t="s">
        <v>3</v>
      </c>
      <c r="B37" s="2"/>
      <c r="C37" s="20"/>
    </row>
    <row r="38" spans="1:7" x14ac:dyDescent="0.25">
      <c r="A38" s="2" t="s">
        <v>29</v>
      </c>
      <c r="B38" s="27">
        <v>1562.43</v>
      </c>
      <c r="C38" s="35">
        <v>1414.61</v>
      </c>
    </row>
    <row r="39" spans="1:7" x14ac:dyDescent="0.25">
      <c r="A39" s="9"/>
    </row>
    <row r="40" spans="1:7" x14ac:dyDescent="0.25">
      <c r="A40" s="11"/>
    </row>
    <row r="41" spans="1:7" x14ac:dyDescent="0.25">
      <c r="A41" s="9"/>
    </row>
    <row r="42" spans="1:7" x14ac:dyDescent="0.25">
      <c r="A42" s="9"/>
      <c r="B42" s="9"/>
      <c r="G42" s="9"/>
    </row>
    <row r="43" spans="1:7" x14ac:dyDescent="0.25">
      <c r="A43" s="9"/>
    </row>
    <row r="44" spans="1:7" x14ac:dyDescent="0.25">
      <c r="A44" s="9"/>
      <c r="B44" s="9"/>
    </row>
    <row r="45" spans="1:7" x14ac:dyDescent="0.25">
      <c r="A45" s="9"/>
    </row>
    <row r="46" spans="1:7" x14ac:dyDescent="0.25">
      <c r="A46" s="9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opLeftCell="A31" zoomScale="115" zoomScaleNormal="115" workbookViewId="0">
      <selection sqref="A1:C1"/>
    </sheetView>
  </sheetViews>
  <sheetFormatPr defaultRowHeight="12.75" x14ac:dyDescent="0.2"/>
  <cols>
    <col min="1" max="1" width="55.85546875" style="62" customWidth="1"/>
    <col min="2" max="2" width="16.42578125" style="90" customWidth="1"/>
    <col min="3" max="3" width="16.42578125" style="62" customWidth="1"/>
    <col min="4" max="247" width="9.140625" style="62"/>
    <col min="248" max="248" width="55.85546875" style="62" customWidth="1"/>
    <col min="249" max="249" width="6.140625" style="62" customWidth="1"/>
    <col min="250" max="251" width="16.42578125" style="62" customWidth="1"/>
    <col min="252" max="503" width="9.140625" style="62"/>
    <col min="504" max="504" width="55.85546875" style="62" customWidth="1"/>
    <col min="505" max="505" width="6.140625" style="62" customWidth="1"/>
    <col min="506" max="507" width="16.42578125" style="62" customWidth="1"/>
    <col min="508" max="759" width="9.140625" style="62"/>
    <col min="760" max="760" width="55.85546875" style="62" customWidth="1"/>
    <col min="761" max="761" width="6.140625" style="62" customWidth="1"/>
    <col min="762" max="763" width="16.42578125" style="62" customWidth="1"/>
    <col min="764" max="1015" width="9.140625" style="62"/>
    <col min="1016" max="1016" width="55.85546875" style="62" customWidth="1"/>
    <col min="1017" max="1017" width="6.140625" style="62" customWidth="1"/>
    <col min="1018" max="1019" width="16.42578125" style="62" customWidth="1"/>
    <col min="1020" max="1271" width="9.140625" style="62"/>
    <col min="1272" max="1272" width="55.85546875" style="62" customWidth="1"/>
    <col min="1273" max="1273" width="6.140625" style="62" customWidth="1"/>
    <col min="1274" max="1275" width="16.42578125" style="62" customWidth="1"/>
    <col min="1276" max="1527" width="9.140625" style="62"/>
    <col min="1528" max="1528" width="55.85546875" style="62" customWidth="1"/>
    <col min="1529" max="1529" width="6.140625" style="62" customWidth="1"/>
    <col min="1530" max="1531" width="16.42578125" style="62" customWidth="1"/>
    <col min="1532" max="1783" width="9.140625" style="62"/>
    <col min="1784" max="1784" width="55.85546875" style="62" customWidth="1"/>
    <col min="1785" max="1785" width="6.140625" style="62" customWidth="1"/>
    <col min="1786" max="1787" width="16.42578125" style="62" customWidth="1"/>
    <col min="1788" max="2039" width="9.140625" style="62"/>
    <col min="2040" max="2040" width="55.85546875" style="62" customWidth="1"/>
    <col min="2041" max="2041" width="6.140625" style="62" customWidth="1"/>
    <col min="2042" max="2043" width="16.42578125" style="62" customWidth="1"/>
    <col min="2044" max="2295" width="9.140625" style="62"/>
    <col min="2296" max="2296" width="55.85546875" style="62" customWidth="1"/>
    <col min="2297" max="2297" width="6.140625" style="62" customWidth="1"/>
    <col min="2298" max="2299" width="16.42578125" style="62" customWidth="1"/>
    <col min="2300" max="2551" width="9.140625" style="62"/>
    <col min="2552" max="2552" width="55.85546875" style="62" customWidth="1"/>
    <col min="2553" max="2553" width="6.140625" style="62" customWidth="1"/>
    <col min="2554" max="2555" width="16.42578125" style="62" customWidth="1"/>
    <col min="2556" max="2807" width="9.140625" style="62"/>
    <col min="2808" max="2808" width="55.85546875" style="62" customWidth="1"/>
    <col min="2809" max="2809" width="6.140625" style="62" customWidth="1"/>
    <col min="2810" max="2811" width="16.42578125" style="62" customWidth="1"/>
    <col min="2812" max="3063" width="9.140625" style="62"/>
    <col min="3064" max="3064" width="55.85546875" style="62" customWidth="1"/>
    <col min="3065" max="3065" width="6.140625" style="62" customWidth="1"/>
    <col min="3066" max="3067" width="16.42578125" style="62" customWidth="1"/>
    <col min="3068" max="3319" width="9.140625" style="62"/>
    <col min="3320" max="3320" width="55.85546875" style="62" customWidth="1"/>
    <col min="3321" max="3321" width="6.140625" style="62" customWidth="1"/>
    <col min="3322" max="3323" width="16.42578125" style="62" customWidth="1"/>
    <col min="3324" max="3575" width="9.140625" style="62"/>
    <col min="3576" max="3576" width="55.85546875" style="62" customWidth="1"/>
    <col min="3577" max="3577" width="6.140625" style="62" customWidth="1"/>
    <col min="3578" max="3579" width="16.42578125" style="62" customWidth="1"/>
    <col min="3580" max="3831" width="9.140625" style="62"/>
    <col min="3832" max="3832" width="55.85546875" style="62" customWidth="1"/>
    <col min="3833" max="3833" width="6.140625" style="62" customWidth="1"/>
    <col min="3834" max="3835" width="16.42578125" style="62" customWidth="1"/>
    <col min="3836" max="4087" width="9.140625" style="62"/>
    <col min="4088" max="4088" width="55.85546875" style="62" customWidth="1"/>
    <col min="4089" max="4089" width="6.140625" style="62" customWidth="1"/>
    <col min="4090" max="4091" width="16.42578125" style="62" customWidth="1"/>
    <col min="4092" max="4343" width="9.140625" style="62"/>
    <col min="4344" max="4344" width="55.85546875" style="62" customWidth="1"/>
    <col min="4345" max="4345" width="6.140625" style="62" customWidth="1"/>
    <col min="4346" max="4347" width="16.42578125" style="62" customWidth="1"/>
    <col min="4348" max="4599" width="9.140625" style="62"/>
    <col min="4600" max="4600" width="55.85546875" style="62" customWidth="1"/>
    <col min="4601" max="4601" width="6.140625" style="62" customWidth="1"/>
    <col min="4602" max="4603" width="16.42578125" style="62" customWidth="1"/>
    <col min="4604" max="4855" width="9.140625" style="62"/>
    <col min="4856" max="4856" width="55.85546875" style="62" customWidth="1"/>
    <col min="4857" max="4857" width="6.140625" style="62" customWidth="1"/>
    <col min="4858" max="4859" width="16.42578125" style="62" customWidth="1"/>
    <col min="4860" max="5111" width="9.140625" style="62"/>
    <col min="5112" max="5112" width="55.85546875" style="62" customWidth="1"/>
    <col min="5113" max="5113" width="6.140625" style="62" customWidth="1"/>
    <col min="5114" max="5115" width="16.42578125" style="62" customWidth="1"/>
    <col min="5116" max="5367" width="9.140625" style="62"/>
    <col min="5368" max="5368" width="55.85546875" style="62" customWidth="1"/>
    <col min="5369" max="5369" width="6.140625" style="62" customWidth="1"/>
    <col min="5370" max="5371" width="16.42578125" style="62" customWidth="1"/>
    <col min="5372" max="5623" width="9.140625" style="62"/>
    <col min="5624" max="5624" width="55.85546875" style="62" customWidth="1"/>
    <col min="5625" max="5625" width="6.140625" style="62" customWidth="1"/>
    <col min="5626" max="5627" width="16.42578125" style="62" customWidth="1"/>
    <col min="5628" max="5879" width="9.140625" style="62"/>
    <col min="5880" max="5880" width="55.85546875" style="62" customWidth="1"/>
    <col min="5881" max="5881" width="6.140625" style="62" customWidth="1"/>
    <col min="5882" max="5883" width="16.42578125" style="62" customWidth="1"/>
    <col min="5884" max="6135" width="9.140625" style="62"/>
    <col min="6136" max="6136" width="55.85546875" style="62" customWidth="1"/>
    <col min="6137" max="6137" width="6.140625" style="62" customWidth="1"/>
    <col min="6138" max="6139" width="16.42578125" style="62" customWidth="1"/>
    <col min="6140" max="6391" width="9.140625" style="62"/>
    <col min="6392" max="6392" width="55.85546875" style="62" customWidth="1"/>
    <col min="6393" max="6393" width="6.140625" style="62" customWidth="1"/>
    <col min="6394" max="6395" width="16.42578125" style="62" customWidth="1"/>
    <col min="6396" max="6647" width="9.140625" style="62"/>
    <col min="6648" max="6648" width="55.85546875" style="62" customWidth="1"/>
    <col min="6649" max="6649" width="6.140625" style="62" customWidth="1"/>
    <col min="6650" max="6651" width="16.42578125" style="62" customWidth="1"/>
    <col min="6652" max="6903" width="9.140625" style="62"/>
    <col min="6904" max="6904" width="55.85546875" style="62" customWidth="1"/>
    <col min="6905" max="6905" width="6.140625" style="62" customWidth="1"/>
    <col min="6906" max="6907" width="16.42578125" style="62" customWidth="1"/>
    <col min="6908" max="7159" width="9.140625" style="62"/>
    <col min="7160" max="7160" width="55.85546875" style="62" customWidth="1"/>
    <col min="7161" max="7161" width="6.140625" style="62" customWidth="1"/>
    <col min="7162" max="7163" width="16.42578125" style="62" customWidth="1"/>
    <col min="7164" max="7415" width="9.140625" style="62"/>
    <col min="7416" max="7416" width="55.85546875" style="62" customWidth="1"/>
    <col min="7417" max="7417" width="6.140625" style="62" customWidth="1"/>
    <col min="7418" max="7419" width="16.42578125" style="62" customWidth="1"/>
    <col min="7420" max="7671" width="9.140625" style="62"/>
    <col min="7672" max="7672" width="55.85546875" style="62" customWidth="1"/>
    <col min="7673" max="7673" width="6.140625" style="62" customWidth="1"/>
    <col min="7674" max="7675" width="16.42578125" style="62" customWidth="1"/>
    <col min="7676" max="7927" width="9.140625" style="62"/>
    <col min="7928" max="7928" width="55.85546875" style="62" customWidth="1"/>
    <col min="7929" max="7929" width="6.140625" style="62" customWidth="1"/>
    <col min="7930" max="7931" width="16.42578125" style="62" customWidth="1"/>
    <col min="7932" max="8183" width="9.140625" style="62"/>
    <col min="8184" max="8184" width="55.85546875" style="62" customWidth="1"/>
    <col min="8185" max="8185" width="6.140625" style="62" customWidth="1"/>
    <col min="8186" max="8187" width="16.42578125" style="62" customWidth="1"/>
    <col min="8188" max="8439" width="9.140625" style="62"/>
    <col min="8440" max="8440" width="55.85546875" style="62" customWidth="1"/>
    <col min="8441" max="8441" width="6.140625" style="62" customWidth="1"/>
    <col min="8442" max="8443" width="16.42578125" style="62" customWidth="1"/>
    <col min="8444" max="8695" width="9.140625" style="62"/>
    <col min="8696" max="8696" width="55.85546875" style="62" customWidth="1"/>
    <col min="8697" max="8697" width="6.140625" style="62" customWidth="1"/>
    <col min="8698" max="8699" width="16.42578125" style="62" customWidth="1"/>
    <col min="8700" max="8951" width="9.140625" style="62"/>
    <col min="8952" max="8952" width="55.85546875" style="62" customWidth="1"/>
    <col min="8953" max="8953" width="6.140625" style="62" customWidth="1"/>
    <col min="8954" max="8955" width="16.42578125" style="62" customWidth="1"/>
    <col min="8956" max="9207" width="9.140625" style="62"/>
    <col min="9208" max="9208" width="55.85546875" style="62" customWidth="1"/>
    <col min="9209" max="9209" width="6.140625" style="62" customWidth="1"/>
    <col min="9210" max="9211" width="16.42578125" style="62" customWidth="1"/>
    <col min="9212" max="9463" width="9.140625" style="62"/>
    <col min="9464" max="9464" width="55.85546875" style="62" customWidth="1"/>
    <col min="9465" max="9465" width="6.140625" style="62" customWidth="1"/>
    <col min="9466" max="9467" width="16.42578125" style="62" customWidth="1"/>
    <col min="9468" max="9719" width="9.140625" style="62"/>
    <col min="9720" max="9720" width="55.85546875" style="62" customWidth="1"/>
    <col min="9721" max="9721" width="6.140625" style="62" customWidth="1"/>
    <col min="9722" max="9723" width="16.42578125" style="62" customWidth="1"/>
    <col min="9724" max="9975" width="9.140625" style="62"/>
    <col min="9976" max="9976" width="55.85546875" style="62" customWidth="1"/>
    <col min="9977" max="9977" width="6.140625" style="62" customWidth="1"/>
    <col min="9978" max="9979" width="16.42578125" style="62" customWidth="1"/>
    <col min="9980" max="10231" width="9.140625" style="62"/>
    <col min="10232" max="10232" width="55.85546875" style="62" customWidth="1"/>
    <col min="10233" max="10233" width="6.140625" style="62" customWidth="1"/>
    <col min="10234" max="10235" width="16.42578125" style="62" customWidth="1"/>
    <col min="10236" max="10487" width="9.140625" style="62"/>
    <col min="10488" max="10488" width="55.85546875" style="62" customWidth="1"/>
    <col min="10489" max="10489" width="6.140625" style="62" customWidth="1"/>
    <col min="10490" max="10491" width="16.42578125" style="62" customWidth="1"/>
    <col min="10492" max="10743" width="9.140625" style="62"/>
    <col min="10744" max="10744" width="55.85546875" style="62" customWidth="1"/>
    <col min="10745" max="10745" width="6.140625" style="62" customWidth="1"/>
    <col min="10746" max="10747" width="16.42578125" style="62" customWidth="1"/>
    <col min="10748" max="10999" width="9.140625" style="62"/>
    <col min="11000" max="11000" width="55.85546875" style="62" customWidth="1"/>
    <col min="11001" max="11001" width="6.140625" style="62" customWidth="1"/>
    <col min="11002" max="11003" width="16.42578125" style="62" customWidth="1"/>
    <col min="11004" max="11255" width="9.140625" style="62"/>
    <col min="11256" max="11256" width="55.85546875" style="62" customWidth="1"/>
    <col min="11257" max="11257" width="6.140625" style="62" customWidth="1"/>
    <col min="11258" max="11259" width="16.42578125" style="62" customWidth="1"/>
    <col min="11260" max="11511" width="9.140625" style="62"/>
    <col min="11512" max="11512" width="55.85546875" style="62" customWidth="1"/>
    <col min="11513" max="11513" width="6.140625" style="62" customWidth="1"/>
    <col min="11514" max="11515" width="16.42578125" style="62" customWidth="1"/>
    <col min="11516" max="11767" width="9.140625" style="62"/>
    <col min="11768" max="11768" width="55.85546875" style="62" customWidth="1"/>
    <col min="11769" max="11769" width="6.140625" style="62" customWidth="1"/>
    <col min="11770" max="11771" width="16.42578125" style="62" customWidth="1"/>
    <col min="11772" max="12023" width="9.140625" style="62"/>
    <col min="12024" max="12024" width="55.85546875" style="62" customWidth="1"/>
    <col min="12025" max="12025" width="6.140625" style="62" customWidth="1"/>
    <col min="12026" max="12027" width="16.42578125" style="62" customWidth="1"/>
    <col min="12028" max="12279" width="9.140625" style="62"/>
    <col min="12280" max="12280" width="55.85546875" style="62" customWidth="1"/>
    <col min="12281" max="12281" width="6.140625" style="62" customWidth="1"/>
    <col min="12282" max="12283" width="16.42578125" style="62" customWidth="1"/>
    <col min="12284" max="12535" width="9.140625" style="62"/>
    <col min="12536" max="12536" width="55.85546875" style="62" customWidth="1"/>
    <col min="12537" max="12537" width="6.140625" style="62" customWidth="1"/>
    <col min="12538" max="12539" width="16.42578125" style="62" customWidth="1"/>
    <col min="12540" max="12791" width="9.140625" style="62"/>
    <col min="12792" max="12792" width="55.85546875" style="62" customWidth="1"/>
    <col min="12793" max="12793" width="6.140625" style="62" customWidth="1"/>
    <col min="12794" max="12795" width="16.42578125" style="62" customWidth="1"/>
    <col min="12796" max="13047" width="9.140625" style="62"/>
    <col min="13048" max="13048" width="55.85546875" style="62" customWidth="1"/>
    <col min="13049" max="13049" width="6.140625" style="62" customWidth="1"/>
    <col min="13050" max="13051" width="16.42578125" style="62" customWidth="1"/>
    <col min="13052" max="13303" width="9.140625" style="62"/>
    <col min="13304" max="13304" width="55.85546875" style="62" customWidth="1"/>
    <col min="13305" max="13305" width="6.140625" style="62" customWidth="1"/>
    <col min="13306" max="13307" width="16.42578125" style="62" customWidth="1"/>
    <col min="13308" max="13559" width="9.140625" style="62"/>
    <col min="13560" max="13560" width="55.85546875" style="62" customWidth="1"/>
    <col min="13561" max="13561" width="6.140625" style="62" customWidth="1"/>
    <col min="13562" max="13563" width="16.42578125" style="62" customWidth="1"/>
    <col min="13564" max="13815" width="9.140625" style="62"/>
    <col min="13816" max="13816" width="55.85546875" style="62" customWidth="1"/>
    <col min="13817" max="13817" width="6.140625" style="62" customWidth="1"/>
    <col min="13818" max="13819" width="16.42578125" style="62" customWidth="1"/>
    <col min="13820" max="14071" width="9.140625" style="62"/>
    <col min="14072" max="14072" width="55.85546875" style="62" customWidth="1"/>
    <col min="14073" max="14073" width="6.140625" style="62" customWidth="1"/>
    <col min="14074" max="14075" width="16.42578125" style="62" customWidth="1"/>
    <col min="14076" max="14327" width="9.140625" style="62"/>
    <col min="14328" max="14328" width="55.85546875" style="62" customWidth="1"/>
    <col min="14329" max="14329" width="6.140625" style="62" customWidth="1"/>
    <col min="14330" max="14331" width="16.42578125" style="62" customWidth="1"/>
    <col min="14332" max="14583" width="9.140625" style="62"/>
    <col min="14584" max="14584" width="55.85546875" style="62" customWidth="1"/>
    <col min="14585" max="14585" width="6.140625" style="62" customWidth="1"/>
    <col min="14586" max="14587" width="16.42578125" style="62" customWidth="1"/>
    <col min="14588" max="14839" width="9.140625" style="62"/>
    <col min="14840" max="14840" width="55.85546875" style="62" customWidth="1"/>
    <col min="14841" max="14841" width="6.140625" style="62" customWidth="1"/>
    <col min="14842" max="14843" width="16.42578125" style="62" customWidth="1"/>
    <col min="14844" max="15095" width="9.140625" style="62"/>
    <col min="15096" max="15096" width="55.85546875" style="62" customWidth="1"/>
    <col min="15097" max="15097" width="6.140625" style="62" customWidth="1"/>
    <col min="15098" max="15099" width="16.42578125" style="62" customWidth="1"/>
    <col min="15100" max="15351" width="9.140625" style="62"/>
    <col min="15352" max="15352" width="55.85546875" style="62" customWidth="1"/>
    <col min="15353" max="15353" width="6.140625" style="62" customWidth="1"/>
    <col min="15354" max="15355" width="16.42578125" style="62" customWidth="1"/>
    <col min="15356" max="15607" width="9.140625" style="62"/>
    <col min="15608" max="15608" width="55.85546875" style="62" customWidth="1"/>
    <col min="15609" max="15609" width="6.140625" style="62" customWidth="1"/>
    <col min="15610" max="15611" width="16.42578125" style="62" customWidth="1"/>
    <col min="15612" max="15863" width="9.140625" style="62"/>
    <col min="15864" max="15864" width="55.85546875" style="62" customWidth="1"/>
    <col min="15865" max="15865" width="6.140625" style="62" customWidth="1"/>
    <col min="15866" max="15867" width="16.42578125" style="62" customWidth="1"/>
    <col min="15868" max="16119" width="9.140625" style="62"/>
    <col min="16120" max="16120" width="55.85546875" style="62" customWidth="1"/>
    <col min="16121" max="16121" width="6.140625" style="62" customWidth="1"/>
    <col min="16122" max="16123" width="16.42578125" style="62" customWidth="1"/>
    <col min="16124" max="16384" width="9.140625" style="62"/>
  </cols>
  <sheetData>
    <row r="1" spans="1:4" ht="51" customHeight="1" x14ac:dyDescent="0.2">
      <c r="A1" s="99" t="str">
        <f>ББ!A1</f>
        <v>Акционерное общество «Фонд финансовой поддержки сельского хозяйства» Финансовая отчётность за период, завершившийся 31 марта 2020 года, неаудировано</v>
      </c>
      <c r="B1" s="99"/>
      <c r="C1" s="99"/>
    </row>
    <row r="2" spans="1:4" ht="31.5" customHeight="1" x14ac:dyDescent="0.2">
      <c r="A2" s="101" t="s">
        <v>63</v>
      </c>
      <c r="B2" s="101"/>
      <c r="C2" s="101"/>
    </row>
    <row r="3" spans="1:4" x14ac:dyDescent="0.2">
      <c r="A3" s="14"/>
      <c r="B3" s="14"/>
      <c r="C3" s="55" t="s">
        <v>60</v>
      </c>
      <c r="D3" s="11"/>
    </row>
    <row r="4" spans="1:4" ht="29.25" customHeight="1" thickBot="1" x14ac:dyDescent="0.25">
      <c r="A4" s="20"/>
      <c r="B4" s="100" t="s">
        <v>113</v>
      </c>
      <c r="C4" s="100"/>
    </row>
    <row r="5" spans="1:4" ht="26.25" thickBot="1" x14ac:dyDescent="0.25">
      <c r="A5" s="20"/>
      <c r="B5" s="1" t="s">
        <v>119</v>
      </c>
      <c r="C5" s="80" t="s">
        <v>108</v>
      </c>
    </row>
    <row r="6" spans="1:4" x14ac:dyDescent="0.2">
      <c r="A6" s="56" t="s">
        <v>0</v>
      </c>
      <c r="B6" s="36"/>
      <c r="C6" s="28"/>
    </row>
    <row r="7" spans="1:4" x14ac:dyDescent="0.2">
      <c r="A7" s="20" t="s">
        <v>73</v>
      </c>
      <c r="B7" s="21">
        <v>3845775</v>
      </c>
      <c r="C7" s="22">
        <v>3226233</v>
      </c>
    </row>
    <row r="8" spans="1:4" x14ac:dyDescent="0.2">
      <c r="A8" s="20" t="s">
        <v>74</v>
      </c>
      <c r="B8" s="21">
        <v>461117</v>
      </c>
      <c r="C8" s="22">
        <v>615154</v>
      </c>
    </row>
    <row r="9" spans="1:4" x14ac:dyDescent="0.2">
      <c r="A9" s="20" t="s">
        <v>38</v>
      </c>
      <c r="B9" s="21">
        <v>846176</v>
      </c>
      <c r="C9" s="22">
        <v>264155</v>
      </c>
    </row>
    <row r="10" spans="1:4" x14ac:dyDescent="0.2">
      <c r="A10" s="20" t="s">
        <v>2</v>
      </c>
      <c r="B10" s="21">
        <v>103024</v>
      </c>
      <c r="C10" s="22">
        <v>3640</v>
      </c>
    </row>
    <row r="11" spans="1:4" ht="13.5" thickBot="1" x14ac:dyDescent="0.25">
      <c r="A11" s="20" t="s">
        <v>118</v>
      </c>
      <c r="B11" s="21">
        <v>24311</v>
      </c>
      <c r="C11" s="22"/>
    </row>
    <row r="12" spans="1:4" ht="13.5" thickBot="1" x14ac:dyDescent="0.25">
      <c r="A12" s="56" t="s">
        <v>30</v>
      </c>
      <c r="B12" s="39">
        <f>SUM(B7:B11)</f>
        <v>5280403</v>
      </c>
      <c r="C12" s="40">
        <f>SUM(C7:C10)</f>
        <v>4109182</v>
      </c>
    </row>
    <row r="13" spans="1:4" x14ac:dyDescent="0.2">
      <c r="A13" s="56" t="s">
        <v>3</v>
      </c>
      <c r="B13" s="21"/>
      <c r="C13" s="22"/>
    </row>
    <row r="14" spans="1:4" x14ac:dyDescent="0.2">
      <c r="A14" s="2" t="s">
        <v>75</v>
      </c>
      <c r="B14" s="21"/>
      <c r="C14" s="22"/>
    </row>
    <row r="15" spans="1:4" ht="13.5" thickBot="1" x14ac:dyDescent="0.25">
      <c r="A15" s="20" t="s">
        <v>9</v>
      </c>
      <c r="B15" s="21">
        <v>154166</v>
      </c>
      <c r="C15" s="22">
        <v>144328</v>
      </c>
    </row>
    <row r="16" spans="1:4" ht="13.5" thickBot="1" x14ac:dyDescent="0.25">
      <c r="A16" s="56" t="s">
        <v>30</v>
      </c>
      <c r="B16" s="39">
        <f>SUM(B12:B15)</f>
        <v>5434569</v>
      </c>
      <c r="C16" s="40">
        <f>SUM(C12:C15)</f>
        <v>4253510</v>
      </c>
    </row>
    <row r="17" spans="1:3" x14ac:dyDescent="0.2">
      <c r="A17" s="56"/>
      <c r="B17" s="21"/>
      <c r="C17" s="22"/>
    </row>
    <row r="18" spans="1:3" x14ac:dyDescent="0.2">
      <c r="A18" s="56" t="s">
        <v>4</v>
      </c>
      <c r="B18" s="21"/>
      <c r="C18" s="22"/>
    </row>
    <row r="19" spans="1:3" x14ac:dyDescent="0.2">
      <c r="A19" s="20" t="s">
        <v>70</v>
      </c>
      <c r="B19" s="21">
        <v>-1513327</v>
      </c>
      <c r="C19" s="22">
        <v>-1196246</v>
      </c>
    </row>
    <row r="20" spans="1:3" x14ac:dyDescent="0.2">
      <c r="A20" s="20" t="s">
        <v>27</v>
      </c>
      <c r="B20" s="21">
        <v>-189104</v>
      </c>
      <c r="C20" s="22">
        <v>-154233</v>
      </c>
    </row>
    <row r="21" spans="1:3" ht="13.5" thickBot="1" x14ac:dyDescent="0.25">
      <c r="A21" s="20" t="s">
        <v>120</v>
      </c>
      <c r="B21" s="21">
        <v>-12890</v>
      </c>
      <c r="C21" s="22">
        <v>-26834</v>
      </c>
    </row>
    <row r="22" spans="1:3" ht="13.5" thickBot="1" x14ac:dyDescent="0.25">
      <c r="A22" s="37" t="s">
        <v>5</v>
      </c>
      <c r="B22" s="41">
        <f t="shared" ref="B22:C22" si="0">SUM(B19:B21)</f>
        <v>-1715321</v>
      </c>
      <c r="C22" s="42">
        <f t="shared" si="0"/>
        <v>-1377313</v>
      </c>
    </row>
    <row r="23" spans="1:3" ht="13.5" thickBot="1" x14ac:dyDescent="0.25">
      <c r="A23" s="37" t="s">
        <v>40</v>
      </c>
      <c r="B23" s="43">
        <f>B16+B22</f>
        <v>3719248</v>
      </c>
      <c r="C23" s="44">
        <f>C16+C22</f>
        <v>2876197</v>
      </c>
    </row>
    <row r="24" spans="1:3" ht="32.25" customHeight="1" thickBot="1" x14ac:dyDescent="0.25">
      <c r="A24" s="20" t="s">
        <v>76</v>
      </c>
      <c r="B24" s="41">
        <v>-1704652</v>
      </c>
      <c r="C24" s="42">
        <v>-1251842</v>
      </c>
    </row>
    <row r="25" spans="1:3" ht="26.25" thickBot="1" x14ac:dyDescent="0.25">
      <c r="A25" s="37" t="s">
        <v>41</v>
      </c>
      <c r="B25" s="45">
        <f>B23+B24</f>
        <v>2014596</v>
      </c>
      <c r="C25" s="46">
        <f t="shared" ref="C25" si="1">C23+C24</f>
        <v>1624355</v>
      </c>
    </row>
    <row r="26" spans="1:3" ht="13.5" customHeight="1" x14ac:dyDescent="0.2">
      <c r="A26" s="37" t="s">
        <v>3</v>
      </c>
      <c r="B26" s="43"/>
      <c r="C26" s="44"/>
    </row>
    <row r="27" spans="1:3" x14ac:dyDescent="0.2">
      <c r="A27" s="20" t="s">
        <v>77</v>
      </c>
      <c r="B27" s="43">
        <v>344539</v>
      </c>
      <c r="C27" s="44">
        <v>329348</v>
      </c>
    </row>
    <row r="28" spans="1:3" x14ac:dyDescent="0.2">
      <c r="A28" s="20" t="s">
        <v>121</v>
      </c>
      <c r="B28" s="43">
        <v>54250</v>
      </c>
      <c r="C28" s="44"/>
    </row>
    <row r="29" spans="1:3" x14ac:dyDescent="0.2">
      <c r="A29" s="20" t="s">
        <v>78</v>
      </c>
      <c r="B29" s="43">
        <v>36189</v>
      </c>
      <c r="C29" s="44">
        <v>-541</v>
      </c>
    </row>
    <row r="30" spans="1:3" ht="13.5" thickBot="1" x14ac:dyDescent="0.25">
      <c r="A30" s="20" t="s">
        <v>79</v>
      </c>
      <c r="B30" s="45">
        <v>13598</v>
      </c>
      <c r="C30" s="46">
        <v>13744</v>
      </c>
    </row>
    <row r="31" spans="1:3" ht="13.5" thickBot="1" x14ac:dyDescent="0.25">
      <c r="A31" s="2" t="s">
        <v>80</v>
      </c>
      <c r="B31" s="45">
        <f>SUM(B27:B30)</f>
        <v>448576</v>
      </c>
      <c r="C31" s="46">
        <f>SUM(C27:C30)</f>
        <v>342551</v>
      </c>
    </row>
    <row r="32" spans="1:3" x14ac:dyDescent="0.2">
      <c r="A32" s="2"/>
      <c r="B32" s="63"/>
      <c r="C32" s="81"/>
    </row>
    <row r="33" spans="1:3" x14ac:dyDescent="0.2">
      <c r="A33" s="62" t="s">
        <v>81</v>
      </c>
      <c r="B33" s="82">
        <v>-648431</v>
      </c>
      <c r="C33" s="83">
        <v>-592491</v>
      </c>
    </row>
    <row r="34" spans="1:3" x14ac:dyDescent="0.2">
      <c r="A34" s="62" t="s">
        <v>82</v>
      </c>
      <c r="B34" s="82">
        <v>-185621</v>
      </c>
      <c r="C34" s="83">
        <v>-182155</v>
      </c>
    </row>
    <row r="35" spans="1:3" x14ac:dyDescent="0.2">
      <c r="A35" s="62" t="s">
        <v>83</v>
      </c>
      <c r="B35" s="82">
        <v>-28377</v>
      </c>
      <c r="C35" s="83">
        <v>5216</v>
      </c>
    </row>
    <row r="36" spans="1:3" x14ac:dyDescent="0.2">
      <c r="A36" s="62" t="s">
        <v>84</v>
      </c>
      <c r="B36" s="82">
        <v>-52224</v>
      </c>
      <c r="C36" s="83">
        <v>-36553</v>
      </c>
    </row>
    <row r="37" spans="1:3" x14ac:dyDescent="0.2">
      <c r="A37" s="62" t="s">
        <v>85</v>
      </c>
      <c r="B37" s="82">
        <v>-23540</v>
      </c>
      <c r="C37" s="83">
        <v>-22428</v>
      </c>
    </row>
    <row r="38" spans="1:3" x14ac:dyDescent="0.2">
      <c r="A38" s="62" t="s">
        <v>86</v>
      </c>
      <c r="B38" s="82">
        <v>-17805</v>
      </c>
      <c r="C38" s="83">
        <v>-10929</v>
      </c>
    </row>
    <row r="39" spans="1:3" x14ac:dyDescent="0.2">
      <c r="A39" s="62" t="s">
        <v>87</v>
      </c>
      <c r="B39" s="82">
        <v>-195</v>
      </c>
      <c r="C39" s="83">
        <v>-618</v>
      </c>
    </row>
    <row r="40" spans="1:3" ht="26.25" thickBot="1" x14ac:dyDescent="0.25">
      <c r="A40" s="91" t="s">
        <v>88</v>
      </c>
      <c r="B40" s="82">
        <v>8360</v>
      </c>
      <c r="C40" s="83">
        <v>19001</v>
      </c>
    </row>
    <row r="41" spans="1:3" ht="21.75" customHeight="1" thickBot="1" x14ac:dyDescent="0.25">
      <c r="A41" s="2" t="s">
        <v>31</v>
      </c>
      <c r="B41" s="73">
        <f>SUM(B33:B40)</f>
        <v>-947833</v>
      </c>
      <c r="C41" s="74">
        <f>SUM(C33:C40)</f>
        <v>-820957</v>
      </c>
    </row>
    <row r="42" spans="1:3" ht="13.5" thickBot="1" x14ac:dyDescent="0.25">
      <c r="A42" s="2"/>
      <c r="B42" s="45"/>
      <c r="C42" s="46"/>
    </row>
    <row r="43" spans="1:3" ht="13.5" thickBot="1" x14ac:dyDescent="0.25">
      <c r="A43" s="37" t="s">
        <v>42</v>
      </c>
      <c r="B43" s="45">
        <f>B25+B41+B31</f>
        <v>1515339</v>
      </c>
      <c r="C43" s="46">
        <f>C25+C41+C31</f>
        <v>1145949</v>
      </c>
    </row>
    <row r="44" spans="1:3" ht="13.5" thickBot="1" x14ac:dyDescent="0.25">
      <c r="A44" s="38" t="s">
        <v>43</v>
      </c>
      <c r="B44" s="45">
        <v>-270522</v>
      </c>
      <c r="C44" s="46">
        <v>-250978</v>
      </c>
    </row>
    <row r="45" spans="1:3" ht="13.5" thickBot="1" x14ac:dyDescent="0.25">
      <c r="A45" s="37" t="s">
        <v>44</v>
      </c>
      <c r="B45" s="45">
        <f>B43+B44</f>
        <v>1244817</v>
      </c>
      <c r="C45" s="46">
        <f t="shared" ref="C45" si="2">C43+C44</f>
        <v>894971</v>
      </c>
    </row>
    <row r="46" spans="1:3" ht="13.5" thickBot="1" x14ac:dyDescent="0.25">
      <c r="A46" s="4" t="s">
        <v>89</v>
      </c>
      <c r="B46" s="84"/>
      <c r="C46" s="85"/>
    </row>
    <row r="47" spans="1:3" ht="13.5" thickBot="1" x14ac:dyDescent="0.25">
      <c r="A47" s="56" t="s">
        <v>90</v>
      </c>
      <c r="B47" s="86">
        <f>B45+B46</f>
        <v>1244817</v>
      </c>
      <c r="C47" s="87">
        <f>C45+C46</f>
        <v>894971</v>
      </c>
    </row>
    <row r="48" spans="1:3" ht="13.5" thickTop="1" x14ac:dyDescent="0.2">
      <c r="A48" s="56"/>
      <c r="B48" s="88"/>
      <c r="C48" s="89"/>
    </row>
    <row r="49" spans="1:3" ht="26.25" customHeight="1" x14ac:dyDescent="0.2">
      <c r="A49" s="56" t="s">
        <v>91</v>
      </c>
      <c r="B49" s="64">
        <v>21.49</v>
      </c>
      <c r="C49" s="92">
        <v>16.45</v>
      </c>
    </row>
    <row r="50" spans="1:3" x14ac:dyDescent="0.2">
      <c r="A50" s="2"/>
    </row>
    <row r="51" spans="1:3" x14ac:dyDescent="0.2">
      <c r="A51" s="19"/>
    </row>
    <row r="52" spans="1:3" x14ac:dyDescent="0.2">
      <c r="A52" s="19"/>
    </row>
    <row r="53" spans="1:3" x14ac:dyDescent="0.2">
      <c r="A53" s="9"/>
      <c r="B53" s="77"/>
    </row>
    <row r="54" spans="1:3" x14ac:dyDescent="0.2">
      <c r="A54" s="9"/>
    </row>
    <row r="55" spans="1:3" x14ac:dyDescent="0.2">
      <c r="A55" s="9"/>
      <c r="B55" s="77"/>
    </row>
    <row r="56" spans="1:3" x14ac:dyDescent="0.2">
      <c r="A56" s="9"/>
    </row>
    <row r="57" spans="1:3" x14ac:dyDescent="0.2">
      <c r="A57" s="9"/>
    </row>
    <row r="58" spans="1:3" x14ac:dyDescent="0.2">
      <c r="A58" s="9"/>
    </row>
  </sheetData>
  <mergeCells count="3">
    <mergeCell ref="A1:C1"/>
    <mergeCell ref="B4:C4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opLeftCell="A13" zoomScale="130" zoomScaleNormal="130" workbookViewId="0">
      <selection activeCell="G24" sqref="G24"/>
    </sheetView>
  </sheetViews>
  <sheetFormatPr defaultRowHeight="15" x14ac:dyDescent="0.25"/>
  <cols>
    <col min="1" max="1" width="35" customWidth="1"/>
    <col min="2" max="2" width="13.42578125" customWidth="1"/>
    <col min="3" max="3" width="13.28515625" customWidth="1"/>
    <col min="4" max="4" width="11" customWidth="1"/>
    <col min="5" max="5" width="13.42578125" customWidth="1"/>
    <col min="6" max="6" width="15" customWidth="1"/>
    <col min="7" max="7" width="12.7109375" customWidth="1"/>
    <col min="8" max="8" width="9.28515625" customWidth="1"/>
    <col min="9" max="9" width="11" customWidth="1"/>
  </cols>
  <sheetData>
    <row r="1" spans="1:9" ht="45.75" customHeight="1" x14ac:dyDescent="0.25">
      <c r="A1" s="96" t="str">
        <f>ББ!A1</f>
        <v>Акционерное общество «Фонд финансовой поддержки сельского хозяйства» Финансовая отчётность за период, завершившийся 31 марта 2020 года, неаудировано</v>
      </c>
      <c r="B1" s="96"/>
      <c r="C1" s="96"/>
      <c r="D1" s="96"/>
      <c r="E1" s="96"/>
      <c r="F1" s="96"/>
      <c r="G1" s="96"/>
      <c r="H1" s="57"/>
      <c r="I1" s="57"/>
    </row>
    <row r="2" spans="1:9" ht="33" customHeight="1" x14ac:dyDescent="0.25">
      <c r="A2" s="102" t="s">
        <v>64</v>
      </c>
      <c r="B2" s="102"/>
      <c r="C2" s="102"/>
      <c r="D2" s="102"/>
      <c r="E2" s="102"/>
      <c r="F2" s="102"/>
      <c r="G2" s="102"/>
      <c r="H2" s="72"/>
      <c r="I2" s="72"/>
    </row>
    <row r="3" spans="1:9" ht="15.75" customHeight="1" x14ac:dyDescent="0.25">
      <c r="A3" s="19"/>
      <c r="B3" s="19"/>
      <c r="C3" s="19"/>
      <c r="D3" s="19"/>
      <c r="E3" s="19"/>
      <c r="F3" s="19"/>
      <c r="G3" s="61" t="s">
        <v>61</v>
      </c>
      <c r="H3" s="19"/>
    </row>
    <row r="4" spans="1:9" ht="15.75" thickBot="1" x14ac:dyDescent="0.3">
      <c r="A4" s="5"/>
      <c r="B4" s="103" t="s">
        <v>32</v>
      </c>
      <c r="C4" s="103"/>
      <c r="D4" s="103"/>
      <c r="E4" s="103"/>
      <c r="F4" s="103"/>
      <c r="G4" s="103"/>
      <c r="H4" s="6"/>
      <c r="I4" s="6"/>
    </row>
    <row r="5" spans="1:9" ht="22.5" customHeight="1" x14ac:dyDescent="0.25">
      <c r="A5" s="104"/>
      <c r="B5" s="105" t="s">
        <v>19</v>
      </c>
      <c r="C5" s="105" t="s">
        <v>33</v>
      </c>
      <c r="D5" s="105" t="s">
        <v>21</v>
      </c>
      <c r="E5" s="105" t="s">
        <v>22</v>
      </c>
      <c r="F5" s="105" t="s">
        <v>107</v>
      </c>
      <c r="G5" s="105" t="s">
        <v>6</v>
      </c>
    </row>
    <row r="6" spans="1:9" ht="22.5" customHeight="1" thickBot="1" x14ac:dyDescent="0.3">
      <c r="A6" s="104"/>
      <c r="B6" s="106"/>
      <c r="C6" s="106"/>
      <c r="D6" s="106"/>
      <c r="E6" s="106"/>
      <c r="F6" s="106"/>
      <c r="G6" s="106"/>
    </row>
    <row r="7" spans="1:9" x14ac:dyDescent="0.25">
      <c r="A7" s="5" t="s">
        <v>3</v>
      </c>
      <c r="B7" s="6"/>
      <c r="C7" s="6"/>
      <c r="D7" s="6"/>
      <c r="E7" s="6"/>
      <c r="F7" s="6"/>
      <c r="G7" s="6"/>
    </row>
    <row r="8" spans="1:9" s="31" customFormat="1" ht="15.75" thickBot="1" x14ac:dyDescent="0.3">
      <c r="A8" s="7" t="s">
        <v>110</v>
      </c>
      <c r="B8" s="47">
        <v>54421838</v>
      </c>
      <c r="C8" s="47">
        <v>27172236</v>
      </c>
      <c r="D8" s="47">
        <v>14832</v>
      </c>
      <c r="E8" s="47">
        <v>-21047715</v>
      </c>
      <c r="F8" s="47">
        <v>9220217</v>
      </c>
      <c r="G8" s="47">
        <f>B8+C8+D8+E8+F8</f>
        <v>69781408</v>
      </c>
    </row>
    <row r="9" spans="1:9" s="31" customFormat="1" ht="15.75" thickBot="1" x14ac:dyDescent="0.3">
      <c r="A9" s="8" t="s">
        <v>109</v>
      </c>
      <c r="B9" s="93"/>
      <c r="C9" s="12"/>
      <c r="D9" s="93"/>
      <c r="E9" s="12"/>
      <c r="F9" s="48">
        <v>894971</v>
      </c>
      <c r="G9" s="48">
        <f>SUM(F9)</f>
        <v>894971</v>
      </c>
    </row>
    <row r="10" spans="1:9" ht="15.75" thickBot="1" x14ac:dyDescent="0.3">
      <c r="A10" s="7" t="s">
        <v>125</v>
      </c>
      <c r="B10" s="49"/>
      <c r="C10" s="49"/>
      <c r="D10" s="49"/>
      <c r="E10" s="49"/>
      <c r="F10" s="49">
        <f>F9</f>
        <v>894971</v>
      </c>
      <c r="G10" s="49">
        <f>F10</f>
        <v>894971</v>
      </c>
    </row>
    <row r="11" spans="1:9" s="31" customFormat="1" x14ac:dyDescent="0.25">
      <c r="A11" s="8" t="s">
        <v>111</v>
      </c>
      <c r="B11" s="21" t="s">
        <v>28</v>
      </c>
      <c r="C11" s="21" t="s">
        <v>28</v>
      </c>
      <c r="D11" s="21" t="s">
        <v>28</v>
      </c>
      <c r="E11" s="21" t="s">
        <v>28</v>
      </c>
      <c r="F11" s="21" t="s">
        <v>28</v>
      </c>
      <c r="G11" s="13" t="s">
        <v>28</v>
      </c>
    </row>
    <row r="12" spans="1:9" s="31" customFormat="1" x14ac:dyDescent="0.25">
      <c r="A12" s="8" t="s">
        <v>46</v>
      </c>
      <c r="B12" s="21" t="s">
        <v>28</v>
      </c>
      <c r="C12" s="21" t="s">
        <v>28</v>
      </c>
      <c r="D12" s="21" t="s">
        <v>28</v>
      </c>
      <c r="E12" s="21" t="s">
        <v>28</v>
      </c>
      <c r="F12" s="21" t="s">
        <v>28</v>
      </c>
      <c r="G12" s="13" t="s">
        <v>28</v>
      </c>
    </row>
    <row r="13" spans="1:9" s="31" customFormat="1" ht="45" x14ac:dyDescent="0.25">
      <c r="A13" s="8" t="s">
        <v>45</v>
      </c>
      <c r="B13" s="21" t="s">
        <v>28</v>
      </c>
      <c r="C13" s="52">
        <v>576417</v>
      </c>
      <c r="D13" s="21" t="s">
        <v>28</v>
      </c>
      <c r="E13" s="21" t="s">
        <v>28</v>
      </c>
      <c r="F13" s="21" t="s">
        <v>28</v>
      </c>
      <c r="G13" s="53">
        <f t="shared" ref="G13:G14" si="0">SUM(B13:F13)</f>
        <v>576417</v>
      </c>
    </row>
    <row r="14" spans="1:9" ht="23.25" thickBot="1" x14ac:dyDescent="0.3">
      <c r="A14" s="8" t="s">
        <v>47</v>
      </c>
      <c r="B14" s="29" t="s">
        <v>28</v>
      </c>
      <c r="C14" s="29" t="s">
        <v>28</v>
      </c>
      <c r="D14" s="29" t="s">
        <v>28</v>
      </c>
      <c r="E14" s="51">
        <v>-283534</v>
      </c>
      <c r="F14" s="29" t="s">
        <v>28</v>
      </c>
      <c r="G14" s="95">
        <f t="shared" si="0"/>
        <v>-283534</v>
      </c>
    </row>
    <row r="15" spans="1:9" ht="15.75" thickBot="1" x14ac:dyDescent="0.3">
      <c r="A15" s="7" t="s">
        <v>112</v>
      </c>
      <c r="B15" s="50">
        <v>54421838</v>
      </c>
      <c r="C15" s="50">
        <v>27748653</v>
      </c>
      <c r="D15" s="50">
        <v>14832</v>
      </c>
      <c r="E15" s="50">
        <v>-21331249</v>
      </c>
      <c r="F15" s="50">
        <v>10115188</v>
      </c>
      <c r="G15" s="50">
        <f>B15+C15+D15+E15+F15</f>
        <v>70969262</v>
      </c>
    </row>
    <row r="16" spans="1:9" ht="15.75" thickBot="1" x14ac:dyDescent="0.3">
      <c r="A16" s="7"/>
      <c r="B16" s="94"/>
      <c r="C16" s="94"/>
      <c r="D16" s="94"/>
      <c r="E16" s="94"/>
      <c r="F16" s="94"/>
      <c r="G16" s="94"/>
    </row>
    <row r="17" spans="1:7" ht="15.75" thickBot="1" x14ac:dyDescent="0.3">
      <c r="A17" s="7" t="s">
        <v>123</v>
      </c>
      <c r="B17" s="50">
        <v>59130828</v>
      </c>
      <c r="C17" s="50">
        <v>42705150</v>
      </c>
      <c r="D17" s="50">
        <f t="shared" ref="D17" si="1">D15</f>
        <v>14832</v>
      </c>
      <c r="E17" s="50">
        <v>-27156968</v>
      </c>
      <c r="F17" s="50">
        <v>7679643</v>
      </c>
      <c r="G17" s="50">
        <f>B17+C17+D17+E17+F17</f>
        <v>82373485</v>
      </c>
    </row>
    <row r="18" spans="1:7" ht="15.75" thickBot="1" x14ac:dyDescent="0.3">
      <c r="A18" s="8" t="s">
        <v>109</v>
      </c>
      <c r="B18" s="21" t="s">
        <v>28</v>
      </c>
      <c r="C18" s="21" t="s">
        <v>28</v>
      </c>
      <c r="D18" s="21" t="s">
        <v>28</v>
      </c>
      <c r="E18" s="21" t="s">
        <v>28</v>
      </c>
      <c r="F18" s="52">
        <v>1244817</v>
      </c>
      <c r="G18" s="52">
        <f>SUM(F18)</f>
        <v>1244817</v>
      </c>
    </row>
    <row r="19" spans="1:7" ht="15.75" thickBot="1" x14ac:dyDescent="0.3">
      <c r="A19" s="7" t="s">
        <v>125</v>
      </c>
      <c r="B19" s="50">
        <f>SUM(B18:B18)</f>
        <v>0</v>
      </c>
      <c r="C19" s="50">
        <f>SUM(C18:C18)</f>
        <v>0</v>
      </c>
      <c r="D19" s="50">
        <f>SUM(D18:D18)</f>
        <v>0</v>
      </c>
      <c r="E19" s="50">
        <f>SUM(E18:E18)</f>
        <v>0</v>
      </c>
      <c r="F19" s="50">
        <f>SUM(F18:F18)</f>
        <v>1244817</v>
      </c>
      <c r="G19" s="50">
        <f>SUM(G18:G18)</f>
        <v>1244817</v>
      </c>
    </row>
    <row r="20" spans="1:7" x14ac:dyDescent="0.25">
      <c r="A20" s="8" t="s">
        <v>111</v>
      </c>
      <c r="B20" s="21" t="s">
        <v>28</v>
      </c>
      <c r="C20" s="21" t="s">
        <v>28</v>
      </c>
      <c r="D20" s="21" t="s">
        <v>28</v>
      </c>
      <c r="E20" s="21" t="s">
        <v>28</v>
      </c>
      <c r="F20" s="21" t="s">
        <v>28</v>
      </c>
      <c r="G20" s="13" t="s">
        <v>28</v>
      </c>
    </row>
    <row r="21" spans="1:7" x14ac:dyDescent="0.25">
      <c r="A21" s="8" t="s">
        <v>46</v>
      </c>
      <c r="B21" s="21" t="s">
        <v>28</v>
      </c>
      <c r="C21" s="21" t="s">
        <v>28</v>
      </c>
      <c r="D21" s="21" t="s">
        <v>28</v>
      </c>
      <c r="E21" s="21" t="s">
        <v>28</v>
      </c>
      <c r="F21" s="21" t="s">
        <v>28</v>
      </c>
      <c r="G21" s="13" t="s">
        <v>28</v>
      </c>
    </row>
    <row r="22" spans="1:7" ht="45" x14ac:dyDescent="0.25">
      <c r="A22" s="8" t="s">
        <v>45</v>
      </c>
      <c r="B22" s="21" t="s">
        <v>28</v>
      </c>
      <c r="C22" s="52">
        <v>7637956</v>
      </c>
      <c r="D22" s="21" t="s">
        <v>28</v>
      </c>
      <c r="E22" s="21" t="s">
        <v>28</v>
      </c>
      <c r="F22" s="21" t="s">
        <v>28</v>
      </c>
      <c r="G22" s="53">
        <f t="shared" ref="G22:G23" si="2">SUM(B22:F22)</f>
        <v>7637956</v>
      </c>
    </row>
    <row r="23" spans="1:7" ht="23.25" thickBot="1" x14ac:dyDescent="0.3">
      <c r="A23" s="8" t="s">
        <v>47</v>
      </c>
      <c r="B23" s="29" t="s">
        <v>28</v>
      </c>
      <c r="C23" s="29" t="s">
        <v>28</v>
      </c>
      <c r="D23" s="29" t="s">
        <v>28</v>
      </c>
      <c r="E23" s="51">
        <v>-335139</v>
      </c>
      <c r="F23" s="29" t="s">
        <v>28</v>
      </c>
      <c r="G23" s="95">
        <f t="shared" si="2"/>
        <v>-335139</v>
      </c>
    </row>
    <row r="24" spans="1:7" ht="15.75" thickBot="1" x14ac:dyDescent="0.3">
      <c r="A24" s="7" t="s">
        <v>124</v>
      </c>
      <c r="B24" s="54">
        <f>B17+B19</f>
        <v>59130828</v>
      </c>
      <c r="C24" s="54">
        <f>C17+C22</f>
        <v>50343106</v>
      </c>
      <c r="D24" s="54">
        <f>D17+D19</f>
        <v>14832</v>
      </c>
      <c r="E24" s="54">
        <f>E17+E23</f>
        <v>-27492107</v>
      </c>
      <c r="F24" s="54">
        <f>F17+F19</f>
        <v>8924460</v>
      </c>
      <c r="G24" s="54">
        <f>G17+G19+G22+G23</f>
        <v>90921119</v>
      </c>
    </row>
    <row r="25" spans="1:7" ht="15.75" thickTop="1" x14ac:dyDescent="0.25">
      <c r="A25" s="11"/>
    </row>
    <row r="26" spans="1:7" x14ac:dyDescent="0.25">
      <c r="A26" s="10"/>
    </row>
    <row r="27" spans="1:7" x14ac:dyDescent="0.25">
      <c r="A27" s="9"/>
      <c r="B27" s="9"/>
    </row>
    <row r="28" spans="1:7" x14ac:dyDescent="0.25">
      <c r="A28" s="9"/>
      <c r="B28" s="9"/>
    </row>
    <row r="29" spans="1:7" x14ac:dyDescent="0.25">
      <c r="A29" s="9"/>
    </row>
    <row r="47" spans="1:1" x14ac:dyDescent="0.25">
      <c r="A47" s="9"/>
    </row>
  </sheetData>
  <mergeCells count="10">
    <mergeCell ref="A1:G1"/>
    <mergeCell ref="A2:G2"/>
    <mergeCell ref="B4:G4"/>
    <mergeCell ref="A5:A6"/>
    <mergeCell ref="B5:B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tabSelected="1" topLeftCell="A35" workbookViewId="0">
      <selection activeCell="C58" sqref="C58"/>
    </sheetView>
  </sheetViews>
  <sheetFormatPr defaultRowHeight="15" x14ac:dyDescent="0.25"/>
  <cols>
    <col min="1" max="1" width="62" customWidth="1"/>
    <col min="2" max="2" width="14.7109375" style="76" customWidth="1"/>
    <col min="3" max="3" width="16.42578125" style="31" customWidth="1"/>
  </cols>
  <sheetData>
    <row r="1" spans="1:4" ht="52.5" customHeight="1" x14ac:dyDescent="0.25">
      <c r="A1" s="96" t="str">
        <f>ББ!A1</f>
        <v>Акционерное общество «Фонд финансовой поддержки сельского хозяйства» Финансовая отчётность за период, завершившийся 31 марта 2020 года, неаудировано</v>
      </c>
      <c r="B1" s="96"/>
      <c r="C1" s="96"/>
      <c r="D1" s="18"/>
    </row>
    <row r="2" spans="1:4" ht="15" customHeight="1" x14ac:dyDescent="0.25">
      <c r="A2" s="57"/>
      <c r="B2" s="57"/>
      <c r="C2" s="78"/>
      <c r="D2" s="57"/>
    </row>
    <row r="3" spans="1:4" ht="36.75" customHeight="1" x14ac:dyDescent="0.25">
      <c r="A3" s="107" t="s">
        <v>65</v>
      </c>
      <c r="B3" s="107"/>
      <c r="C3" s="107"/>
    </row>
    <row r="4" spans="1:4" ht="15" customHeight="1" x14ac:dyDescent="0.25">
      <c r="A4" s="108" t="s">
        <v>37</v>
      </c>
      <c r="B4" s="109"/>
      <c r="C4" s="109"/>
      <c r="D4" s="11"/>
    </row>
    <row r="5" spans="1:4" ht="28.5" customHeight="1" thickBot="1" x14ac:dyDescent="0.3">
      <c r="A5" s="23"/>
      <c r="B5" s="100" t="s">
        <v>113</v>
      </c>
      <c r="C5" s="100"/>
    </row>
    <row r="6" spans="1:4" ht="26.25" thickBot="1" x14ac:dyDescent="0.3">
      <c r="A6" s="23"/>
      <c r="B6" s="1" t="s">
        <v>119</v>
      </c>
      <c r="C6" s="80" t="s">
        <v>108</v>
      </c>
    </row>
    <row r="7" spans="1:4" x14ac:dyDescent="0.25">
      <c r="A7" s="23" t="s">
        <v>34</v>
      </c>
      <c r="B7" s="75"/>
      <c r="C7" s="28"/>
    </row>
    <row r="8" spans="1:4" x14ac:dyDescent="0.25">
      <c r="A8" s="4" t="s">
        <v>92</v>
      </c>
      <c r="B8" s="16">
        <v>3078964</v>
      </c>
      <c r="C8" s="22">
        <v>1681822</v>
      </c>
    </row>
    <row r="9" spans="1:4" x14ac:dyDescent="0.25">
      <c r="A9" s="4" t="s">
        <v>93</v>
      </c>
      <c r="B9" s="16">
        <v>-246843</v>
      </c>
      <c r="C9" s="22">
        <v>-222848</v>
      </c>
    </row>
    <row r="10" spans="1:4" x14ac:dyDescent="0.25">
      <c r="A10" s="4" t="s">
        <v>126</v>
      </c>
      <c r="B10" s="21">
        <v>304622</v>
      </c>
      <c r="C10" s="22">
        <v>239395</v>
      </c>
    </row>
    <row r="11" spans="1:4" x14ac:dyDescent="0.25">
      <c r="A11" s="4" t="s">
        <v>127</v>
      </c>
      <c r="B11" s="21">
        <v>928</v>
      </c>
      <c r="C11" s="22">
        <v>7124</v>
      </c>
    </row>
    <row r="12" spans="1:4" x14ac:dyDescent="0.25">
      <c r="A12" s="4" t="s">
        <v>94</v>
      </c>
      <c r="B12" s="16">
        <v>-463041</v>
      </c>
      <c r="C12" s="22">
        <v>-409656</v>
      </c>
    </row>
    <row r="13" spans="1:4" x14ac:dyDescent="0.25">
      <c r="A13" s="4" t="s">
        <v>128</v>
      </c>
      <c r="B13" s="16">
        <v>-174678</v>
      </c>
      <c r="C13" s="22">
        <v>-157339</v>
      </c>
    </row>
    <row r="14" spans="1:4" x14ac:dyDescent="0.25">
      <c r="A14" s="4" t="s">
        <v>129</v>
      </c>
      <c r="B14" s="16">
        <v>-457378</v>
      </c>
      <c r="C14" s="22">
        <v>-64973</v>
      </c>
    </row>
    <row r="15" spans="1:4" ht="15.75" thickBot="1" x14ac:dyDescent="0.3">
      <c r="A15" s="4" t="s">
        <v>105</v>
      </c>
      <c r="B15" s="16">
        <v>254426</v>
      </c>
      <c r="C15" s="22"/>
    </row>
    <row r="16" spans="1:4" ht="25.5" x14ac:dyDescent="0.25">
      <c r="A16" s="56" t="s">
        <v>95</v>
      </c>
      <c r="B16" s="24">
        <f>SUM(B8:B15)</f>
        <v>2297000</v>
      </c>
      <c r="C16" s="79">
        <f>SUM(C8:C15)</f>
        <v>1073525</v>
      </c>
    </row>
    <row r="17" spans="1:3" x14ac:dyDescent="0.25">
      <c r="A17" s="67" t="s">
        <v>130</v>
      </c>
      <c r="B17" s="16"/>
      <c r="C17" s="22"/>
    </row>
    <row r="18" spans="1:3" x14ac:dyDescent="0.25">
      <c r="A18" s="4" t="s">
        <v>114</v>
      </c>
      <c r="B18" s="16">
        <v>999004</v>
      </c>
      <c r="C18" s="22"/>
    </row>
    <row r="19" spans="1:3" x14ac:dyDescent="0.25">
      <c r="A19" s="4" t="s">
        <v>8</v>
      </c>
      <c r="B19" s="16"/>
      <c r="C19" s="22">
        <v>-5900010</v>
      </c>
    </row>
    <row r="20" spans="1:3" x14ac:dyDescent="0.25">
      <c r="A20" s="4" t="s">
        <v>96</v>
      </c>
      <c r="B20" s="16">
        <v>3539635</v>
      </c>
      <c r="C20" s="22">
        <v>4498002</v>
      </c>
    </row>
    <row r="21" spans="1:3" x14ac:dyDescent="0.25">
      <c r="A21" s="4" t="s">
        <v>9</v>
      </c>
      <c r="B21" s="16">
        <v>86138</v>
      </c>
      <c r="C21" s="22"/>
    </row>
    <row r="22" spans="1:3" ht="15.75" thickBot="1" x14ac:dyDescent="0.3">
      <c r="A22" s="4" t="s">
        <v>48</v>
      </c>
      <c r="B22" s="69"/>
      <c r="C22" s="30">
        <v>273</v>
      </c>
    </row>
    <row r="23" spans="1:3" x14ac:dyDescent="0.25">
      <c r="A23" s="56"/>
      <c r="B23" s="16">
        <f>B18+B19+B20+B21+B22</f>
        <v>4624777</v>
      </c>
      <c r="C23" s="17">
        <f>SUM(C19:C22)</f>
        <v>-1401735</v>
      </c>
    </row>
    <row r="24" spans="1:3" x14ac:dyDescent="0.25">
      <c r="A24" s="67" t="s">
        <v>131</v>
      </c>
      <c r="B24" s="65"/>
      <c r="C24" s="66"/>
    </row>
    <row r="25" spans="1:3" x14ac:dyDescent="0.25">
      <c r="A25" s="4" t="s">
        <v>132</v>
      </c>
      <c r="B25" s="21">
        <v>-48565</v>
      </c>
      <c r="C25" s="22">
        <v>-54556</v>
      </c>
    </row>
    <row r="26" spans="1:3" ht="15.75" thickBot="1" x14ac:dyDescent="0.3">
      <c r="A26" s="4" t="s">
        <v>97</v>
      </c>
      <c r="B26" s="29">
        <v>-23105</v>
      </c>
      <c r="C26" s="30">
        <v>-58222</v>
      </c>
    </row>
    <row r="27" spans="1:3" ht="15.75" thickBot="1" x14ac:dyDescent="0.3">
      <c r="A27" s="4"/>
      <c r="B27" s="39">
        <f>B25+B26</f>
        <v>-71670</v>
      </c>
      <c r="C27" s="39">
        <f>C25+C26</f>
        <v>-112778</v>
      </c>
    </row>
    <row r="28" spans="1:3" ht="26.25" thickBot="1" x14ac:dyDescent="0.3">
      <c r="A28" s="56" t="s">
        <v>98</v>
      </c>
      <c r="B28" s="73">
        <f>B16+B23+B27</f>
        <v>6850107</v>
      </c>
      <c r="C28" s="74">
        <f>C16+C23+C27</f>
        <v>-440988</v>
      </c>
    </row>
    <row r="29" spans="1:3" x14ac:dyDescent="0.25">
      <c r="A29" s="56"/>
      <c r="B29" s="16"/>
      <c r="C29" s="17"/>
    </row>
    <row r="30" spans="1:3" ht="15.75" thickBot="1" x14ac:dyDescent="0.3">
      <c r="A30" s="4" t="s">
        <v>99</v>
      </c>
      <c r="B30" s="29">
        <v>-334043</v>
      </c>
      <c r="C30" s="30">
        <v>-243145</v>
      </c>
    </row>
    <row r="31" spans="1:3" ht="25.5" x14ac:dyDescent="0.25">
      <c r="A31" s="56" t="s">
        <v>100</v>
      </c>
      <c r="B31" s="21">
        <f>B28+B30</f>
        <v>6516064</v>
      </c>
      <c r="C31" s="22">
        <f>C28+C30</f>
        <v>-684133</v>
      </c>
    </row>
    <row r="32" spans="1:3" x14ac:dyDescent="0.25">
      <c r="A32" s="56"/>
      <c r="B32" s="16"/>
      <c r="C32" s="22"/>
    </row>
    <row r="33" spans="1:3" x14ac:dyDescent="0.25">
      <c r="A33" s="68" t="s">
        <v>49</v>
      </c>
      <c r="B33" s="16"/>
      <c r="C33" s="22"/>
    </row>
    <row r="34" spans="1:3" ht="25.5" x14ac:dyDescent="0.25">
      <c r="A34" s="4" t="s">
        <v>101</v>
      </c>
      <c r="B34" s="16">
        <v>-49750478</v>
      </c>
      <c r="C34" s="22">
        <v>-29704087</v>
      </c>
    </row>
    <row r="35" spans="1:3" ht="25.5" x14ac:dyDescent="0.25">
      <c r="A35" s="4" t="s">
        <v>102</v>
      </c>
      <c r="B35" s="16">
        <v>48934227</v>
      </c>
      <c r="C35" s="22">
        <v>32379638</v>
      </c>
    </row>
    <row r="36" spans="1:3" x14ac:dyDescent="0.25">
      <c r="A36" s="4" t="s">
        <v>103</v>
      </c>
      <c r="B36" s="16">
        <v>-7539</v>
      </c>
      <c r="C36" s="22">
        <v>-291</v>
      </c>
    </row>
    <row r="37" spans="1:3" x14ac:dyDescent="0.25">
      <c r="A37" s="4" t="s">
        <v>39</v>
      </c>
      <c r="B37" s="21">
        <v>-6506</v>
      </c>
      <c r="C37" s="22" t="s">
        <v>28</v>
      </c>
    </row>
    <row r="38" spans="1:3" x14ac:dyDescent="0.25">
      <c r="A38" s="4" t="s">
        <v>104</v>
      </c>
      <c r="B38" s="21">
        <v>20840</v>
      </c>
      <c r="C38" s="22" t="s">
        <v>28</v>
      </c>
    </row>
    <row r="39" spans="1:3" ht="15.75" thickBot="1" x14ac:dyDescent="0.3">
      <c r="A39" s="4" t="s">
        <v>105</v>
      </c>
      <c r="B39" s="69">
        <v>1480</v>
      </c>
      <c r="C39" s="30">
        <v>584</v>
      </c>
    </row>
    <row r="40" spans="1:3" ht="26.25" thickBot="1" x14ac:dyDescent="0.3">
      <c r="A40" s="56" t="s">
        <v>106</v>
      </c>
      <c r="B40" s="73">
        <f>SUM(B34:B39)</f>
        <v>-807976</v>
      </c>
      <c r="C40" s="74">
        <f>SUM(C34:C39)</f>
        <v>2675844</v>
      </c>
    </row>
    <row r="41" spans="1:3" x14ac:dyDescent="0.25">
      <c r="A41" s="56"/>
      <c r="B41" s="16"/>
      <c r="C41" s="22"/>
    </row>
    <row r="42" spans="1:3" x14ac:dyDescent="0.25">
      <c r="A42" s="2" t="s">
        <v>35</v>
      </c>
      <c r="B42" s="21"/>
      <c r="C42" s="22"/>
    </row>
    <row r="43" spans="1:3" x14ac:dyDescent="0.25">
      <c r="A43" s="4" t="s">
        <v>50</v>
      </c>
      <c r="B43" s="21">
        <v>20380041</v>
      </c>
      <c r="C43" s="22">
        <v>1901292</v>
      </c>
    </row>
    <row r="44" spans="1:3" x14ac:dyDescent="0.25">
      <c r="A44" s="4" t="s">
        <v>51</v>
      </c>
      <c r="B44" s="21">
        <v>-1318240</v>
      </c>
      <c r="C44" s="22">
        <v>-4137149</v>
      </c>
    </row>
    <row r="45" spans="1:3" x14ac:dyDescent="0.25">
      <c r="A45" s="4" t="s">
        <v>133</v>
      </c>
      <c r="B45" s="21" t="s">
        <v>28</v>
      </c>
      <c r="C45" s="22" t="s">
        <v>28</v>
      </c>
    </row>
    <row r="46" spans="1:3" x14ac:dyDescent="0.25">
      <c r="A46" s="4" t="s">
        <v>36</v>
      </c>
      <c r="B46" s="21" t="s">
        <v>28</v>
      </c>
      <c r="C46" s="22" t="s">
        <v>28</v>
      </c>
    </row>
    <row r="47" spans="1:3" ht="15.75" thickBot="1" x14ac:dyDescent="0.3">
      <c r="A47" s="4" t="s">
        <v>52</v>
      </c>
      <c r="B47" s="21" t="s">
        <v>28</v>
      </c>
      <c r="C47" s="22" t="s">
        <v>28</v>
      </c>
    </row>
    <row r="48" spans="1:3" ht="26.25" thickBot="1" x14ac:dyDescent="0.3">
      <c r="A48" s="23" t="s">
        <v>53</v>
      </c>
      <c r="B48" s="39">
        <f>SUM(B43:B47)</f>
        <v>19061801</v>
      </c>
      <c r="C48" s="40">
        <f>SUM(C43:C47)</f>
        <v>-2235857</v>
      </c>
    </row>
    <row r="49" spans="1:3" ht="15.75" customHeight="1" x14ac:dyDescent="0.25">
      <c r="A49" s="56"/>
      <c r="B49" s="70"/>
      <c r="C49" s="71"/>
    </row>
    <row r="50" spans="1:3" ht="25.5" x14ac:dyDescent="0.25">
      <c r="A50" s="4" t="s">
        <v>54</v>
      </c>
      <c r="B50" s="70">
        <v>150429</v>
      </c>
      <c r="C50" s="71">
        <v>-15321</v>
      </c>
    </row>
    <row r="51" spans="1:3" ht="26.25" thickBot="1" x14ac:dyDescent="0.3">
      <c r="A51" s="20" t="s">
        <v>55</v>
      </c>
      <c r="B51" s="29">
        <v>-471</v>
      </c>
      <c r="C51" s="30">
        <v>-1345</v>
      </c>
    </row>
    <row r="52" spans="1:3" ht="26.25" thickBot="1" x14ac:dyDescent="0.3">
      <c r="A52" s="2" t="s">
        <v>56</v>
      </c>
      <c r="B52" s="39">
        <f>B31+B40+B48+B50+B51</f>
        <v>24919847</v>
      </c>
      <c r="C52" s="39">
        <f>C31+C40+C48+C50+C51</f>
        <v>-260812</v>
      </c>
    </row>
    <row r="54" spans="1:3" ht="15.75" thickBot="1" x14ac:dyDescent="0.3">
      <c r="A54" s="23" t="s">
        <v>57</v>
      </c>
      <c r="B54" s="29">
        <v>17584711</v>
      </c>
      <c r="C54" s="30">
        <v>35132233</v>
      </c>
    </row>
    <row r="55" spans="1:3" ht="15" customHeight="1" thickBot="1" x14ac:dyDescent="0.3">
      <c r="A55" s="23" t="s">
        <v>58</v>
      </c>
      <c r="B55" s="3">
        <f>B52+B54</f>
        <v>42504558</v>
      </c>
      <c r="C55" s="3">
        <f>C52+C54</f>
        <v>34871421</v>
      </c>
    </row>
    <row r="56" spans="1:3" ht="15.75" thickTop="1" x14ac:dyDescent="0.25">
      <c r="A56" s="9"/>
    </row>
    <row r="57" spans="1:3" x14ac:dyDescent="0.25">
      <c r="A57" s="9"/>
    </row>
    <row r="58" spans="1:3" x14ac:dyDescent="0.25">
      <c r="A58" s="9"/>
    </row>
    <row r="59" spans="1:3" x14ac:dyDescent="0.25">
      <c r="A59" s="11"/>
    </row>
    <row r="60" spans="1:3" x14ac:dyDescent="0.25">
      <c r="A60" s="9"/>
    </row>
    <row r="61" spans="1:3" x14ac:dyDescent="0.25">
      <c r="A61" s="9"/>
    </row>
    <row r="62" spans="1:3" x14ac:dyDescent="0.25">
      <c r="A62" s="9"/>
      <c r="B62" s="77"/>
    </row>
    <row r="63" spans="1:3" x14ac:dyDescent="0.25">
      <c r="A63" s="9"/>
    </row>
    <row r="64" spans="1:3" x14ac:dyDescent="0.25">
      <c r="A64" s="9"/>
      <c r="B64" s="77"/>
    </row>
    <row r="65" spans="1:1" x14ac:dyDescent="0.25">
      <c r="A65" s="9"/>
    </row>
    <row r="66" spans="1:1" x14ac:dyDescent="0.25">
      <c r="A66" s="9"/>
    </row>
    <row r="67" spans="1:1" ht="15.75" x14ac:dyDescent="0.25">
      <c r="A67" s="15"/>
    </row>
    <row r="68" spans="1:1" ht="15.75" x14ac:dyDescent="0.25">
      <c r="A68" s="15"/>
    </row>
    <row r="69" spans="1:1" ht="15.75" x14ac:dyDescent="0.25">
      <c r="A69" s="15"/>
    </row>
    <row r="70" spans="1:1" ht="15.75" x14ac:dyDescent="0.25">
      <c r="A70" s="15"/>
    </row>
  </sheetData>
  <mergeCells count="4">
    <mergeCell ref="A1:C1"/>
    <mergeCell ref="A3:C3"/>
    <mergeCell ref="A4:C4"/>
    <mergeCell ref="B5:C5"/>
  </mergeCells>
  <pageMargins left="0.70866141732283461" right="0.7086614173228346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ББ</vt:lpstr>
      <vt:lpstr>ОПиУ</vt:lpstr>
      <vt:lpstr>Капитал</vt:lpstr>
      <vt:lpstr>ДДС</vt:lpstr>
      <vt:lpstr>Капитал!_Toc519846169</vt:lpstr>
      <vt:lpstr>Капитал!Changes</vt:lpstr>
      <vt:lpstr>ДДС!OLE_LINK9</vt:lpstr>
      <vt:lpstr>Капитал!Область_печати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Исатаева Гульмира</dc:creator>
  <cp:lastModifiedBy>Жаймагамбетова Жанна Петровна</cp:lastModifiedBy>
  <cp:lastPrinted>2019-01-25T13:09:51Z</cp:lastPrinted>
  <dcterms:created xsi:type="dcterms:W3CDTF">2017-07-20T09:36:24Z</dcterms:created>
  <dcterms:modified xsi:type="dcterms:W3CDTF">2020-05-28T13:21:49Z</dcterms:modified>
</cp:coreProperties>
</file>