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SOpak\Desktop\Library\FS's\2015\Sept 2015\"/>
    </mc:Choice>
  </mc:AlternateContent>
  <bookViews>
    <workbookView xWindow="360" yWindow="690" windowWidth="11550" windowHeight="7620" tabRatio="841" activeTab="3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й">[23]!й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52511"/>
</workbook>
</file>

<file path=xl/calcChain.xml><?xml version="1.0" encoding="utf-8"?>
<calcChain xmlns="http://schemas.openxmlformats.org/spreadsheetml/2006/main">
  <c r="O71" i="45" l="1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R42" i="37" s="1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R36" i="37" s="1"/>
  <c r="O35" i="37"/>
  <c r="O34" i="37"/>
  <c r="O33" i="37"/>
  <c r="O32" i="37"/>
  <c r="O31" i="37"/>
  <c r="O38" i="37" s="1"/>
  <c r="R45" i="37" l="1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S30" i="46" s="1"/>
  <c r="Q29" i="46"/>
  <c r="S29" i="46" s="1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R42" i="46" s="1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R32" i="46" s="1"/>
  <c r="M31" i="46"/>
  <c r="R31" i="46" s="1"/>
  <c r="M30" i="46"/>
  <c r="M29" i="46"/>
  <c r="R29" i="46" s="1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41" i="46" l="1"/>
  <c r="R43" i="46"/>
  <c r="R45" i="46"/>
  <c r="R33" i="46"/>
  <c r="G60" i="46"/>
  <c r="G61" i="46" s="1"/>
  <c r="R36" i="46"/>
  <c r="R30" i="46"/>
  <c r="S41" i="46"/>
  <c r="M48" i="46"/>
  <c r="P48" i="46" s="1"/>
  <c r="M15" i="46"/>
  <c r="M25" i="46" s="1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T51" i="44" s="1"/>
  <c r="Q50" i="44"/>
  <c r="Q49" i="44"/>
  <c r="T49" i="44" s="1"/>
  <c r="Q48" i="44"/>
  <c r="Q47" i="44"/>
  <c r="T47" i="44" s="1"/>
  <c r="Q46" i="44"/>
  <c r="Q45" i="44"/>
  <c r="T45" i="44" s="1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Q37" i="44"/>
  <c r="T37" i="44" s="1"/>
  <c r="Q36" i="44"/>
  <c r="T36" i="44" s="1"/>
  <c r="Q35" i="44"/>
  <c r="Q34" i="44"/>
  <c r="Q33" i="44"/>
  <c r="T38" i="44" l="1"/>
  <c r="M50" i="46"/>
  <c r="T35" i="44"/>
  <c r="T41" i="44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55" i="44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3" i="44" l="1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K14" i="44"/>
  <c r="K26" i="44" s="1"/>
  <c r="I14" i="44"/>
  <c r="I25" i="44" s="1"/>
  <c r="I28" i="44" s="1"/>
  <c r="G14" i="44"/>
  <c r="G26" i="44" s="1"/>
  <c r="E14" i="44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E25" i="44" l="1"/>
  <c r="E28" i="44" s="1"/>
  <c r="M25" i="44"/>
  <c r="M28" i="44" s="1"/>
  <c r="K20" i="40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E13" i="37"/>
  <c r="G13" i="37"/>
  <c r="G24" i="37" s="1"/>
  <c r="I13" i="37"/>
  <c r="I24" i="37" s="1"/>
  <c r="K13" i="37"/>
  <c r="K24" i="37" s="1"/>
  <c r="C22" i="37"/>
  <c r="C25" i="37" s="1"/>
  <c r="E22" i="37"/>
  <c r="E25" i="37" s="1"/>
  <c r="G22" i="37"/>
  <c r="G25" i="37" s="1"/>
  <c r="I22" i="37"/>
  <c r="I25" i="37" s="1"/>
  <c r="K22" i="37"/>
  <c r="C24" i="37"/>
  <c r="K25" i="37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R21" i="37" s="1"/>
  <c r="Q22" i="46"/>
  <c r="R22" i="46" s="1"/>
  <c r="S21" i="44"/>
  <c r="T21" i="44" s="1"/>
  <c r="Q18" i="37"/>
  <c r="R18" i="37" s="1"/>
  <c r="Q19" i="46"/>
  <c r="R19" i="46" s="1"/>
  <c r="S18" i="44"/>
  <c r="T18" i="44" s="1"/>
  <c r="I57" i="46"/>
  <c r="K57" i="46" s="1"/>
  <c r="Q15" i="37"/>
  <c r="Q16" i="46"/>
  <c r="Q11" i="37"/>
  <c r="R11" i="37" s="1"/>
  <c r="Q8" i="46"/>
  <c r="R8" i="46" s="1"/>
  <c r="S9" i="44"/>
  <c r="T9" i="44" s="1"/>
  <c r="Q19" i="37"/>
  <c r="R19" i="37" s="1"/>
  <c r="Q20" i="46"/>
  <c r="R20" i="46" s="1"/>
  <c r="S19" i="44"/>
  <c r="T19" i="44" s="1"/>
  <c r="S23" i="44"/>
  <c r="T23" i="44" s="1"/>
  <c r="Q20" i="37"/>
  <c r="R20" i="37" s="1"/>
  <c r="Q21" i="46"/>
  <c r="R21" i="46" s="1"/>
  <c r="S20" i="44"/>
  <c r="T20" i="44" s="1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Q7" i="43"/>
  <c r="R7" i="43" s="1"/>
  <c r="R15" i="37"/>
  <c r="Q9" i="43"/>
  <c r="R9" i="43" s="1"/>
  <c r="T13" i="44"/>
  <c r="F10" i="42"/>
  <c r="G10" i="42" s="1"/>
  <c r="F9" i="42"/>
  <c r="G9" i="42" s="1"/>
  <c r="R10" i="37"/>
  <c r="Q8" i="43"/>
  <c r="R8" i="43" s="1"/>
  <c r="Q60" i="36"/>
  <c r="R60" i="36" s="1"/>
  <c r="Q12" i="46" l="1"/>
  <c r="S12" i="46" s="1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R12" i="46" l="1"/>
  <c r="S5" i="46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T7" i="44" s="1"/>
  <c r="Q12" i="37"/>
  <c r="Q11" i="46"/>
  <c r="R11" i="46" s="1"/>
  <c r="S10" i="44"/>
  <c r="T10" i="44" s="1"/>
  <c r="F11" i="42"/>
  <c r="G11" i="42" s="1"/>
  <c r="R12" i="37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<sst xmlns="http://schemas.openxmlformats.org/spreadsheetml/2006/main" count="204" uniqueCount="136">
  <si>
    <t>Bank</t>
  </si>
  <si>
    <t>Subsidiary</t>
  </si>
  <si>
    <t>diff</t>
  </si>
  <si>
    <t>Per BS</t>
  </si>
  <si>
    <t>Итого</t>
  </si>
  <si>
    <t>Per IS</t>
  </si>
  <si>
    <t xml:space="preserve">        </t>
  </si>
  <si>
    <t>тыс. тенге</t>
  </si>
  <si>
    <t>Примечание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</si>
  <si>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</si>
  <si>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</si>
  <si>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</si>
  <si>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</si>
  <si>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</si>
  <si>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</si>
  <si>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</si>
  <si>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</si>
  <si>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</si>
  <si>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</si>
  <si>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Прибыль до налогообложения</t>
  </si>
  <si>
    <t>Расход по подоходному налогу</t>
  </si>
  <si>
    <t>Резерв по переоценке финансовых активов, имеющихся в наличии для продажи:</t>
  </si>
  <si>
    <t>Денежные средства и их эквиваленты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</si>
  <si>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</si>
  <si>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Финансовые активы, имеющиеся в наличии для продажи</t>
  </si>
  <si>
    <t>Кредиты, выданные клиентам</t>
  </si>
  <si>
    <t>Инвестиции, удерживаемые до срока погашения</t>
  </si>
  <si>
    <t>Текущий налоговый актив</t>
  </si>
  <si>
    <t>Основные средства и нематериальные активы</t>
  </si>
  <si>
    <t>Отложенный налоговый актив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</si>
  <si>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</si>
  <si>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</si>
  <si>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</si>
  <si>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</si>
  <si>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</si>
  <si>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КАПИТАЛ</t>
  </si>
  <si>
    <t>Акционерный капитал</t>
  </si>
  <si>
    <t>Прочий совокупный доход</t>
  </si>
  <si>
    <t>Чистое изменение справедливой стоимости финансовых активов, имеющихся в наличии для продажи, за вычетом подоходного налога</t>
  </si>
  <si>
    <t>Чистое изменение справедливой стоимости финансовых активов, имеющихся в наличии для продажи, переведенное в состав прибыли или убытка, за вычетом подоходного налога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</si>
  <si>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</si>
  <si>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</si>
  <si>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Расходы на персонал (выплаты)</t>
  </si>
  <si>
    <t>Прочие общие и административные расходы (выплаты)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</si>
  <si>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</si>
  <si>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</si>
  <si>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</si>
  <si>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</si>
  <si>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Приобретения финансовых активов, имеющихся в наличии для продажи</t>
  </si>
  <si>
    <t>Продажи и погашения финансовых активов, имеющихся в наличии для продажи</t>
  </si>
  <si>
    <t>Продажи основных средств и нематериальных активов</t>
  </si>
  <si>
    <t>Авансы по капитальным затратам</t>
  </si>
  <si>
    <t>ДВИЖЕНИЕ ДЕНЕЖНЫХ СРЕДСТВ ОТ ФИНАНСОВОЙ ДЕЯТЕЛЬНОСТИ</t>
  </si>
  <si>
    <t>Погашение выпущенных долговых ценных бумаг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</si>
  <si>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</si>
  <si>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</si>
  <si>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</si>
  <si>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</si>
  <si>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</si>
  <si>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</si>
  <si>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</si>
  <si>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</si>
  <si>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</si>
  <si>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Подоходный налог уплаченный</t>
  </si>
  <si>
    <t>Эмиссионный доход</t>
  </si>
  <si>
    <t>Выкуп выпущенных долговых ценных бумаг</t>
  </si>
  <si>
    <t>plus 8,245,076</t>
  </si>
  <si>
    <t xml:space="preserve"> </t>
  </si>
  <si>
    <t>During the current year KZT 1,438,042 thousand was recognised as an expense in profit or loss in respect of operating leases (2012: KZT 1,056,044 thousand).</t>
  </si>
  <si>
    <t>Динамический резерв</t>
  </si>
  <si>
    <t>Прибыль за период</t>
  </si>
  <si>
    <t>Резерв по общим банковским рискам</t>
  </si>
  <si>
    <t>Резерв по переоценке финансовых активов, имеющихся в наличии для продажи</t>
  </si>
  <si>
    <t>Депозиты и счета банков</t>
  </si>
  <si>
    <t>Погашения инвестиций, удерживаемых до срока погашения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</si>
  <si>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</si>
  <si>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</si>
  <si>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</si>
  <si>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</si>
  <si>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</si>
  <si>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</si>
  <si>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</si>
  <si>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 xml:space="preserve">Остаток на 1 января 2014 года </t>
  </si>
  <si>
    <t>АО «Евразийский банк»</t>
  </si>
  <si>
    <t>31 декабря 2014 г. 
тыс. тенге</t>
  </si>
  <si>
    <t>Счета и депозиты в банках</t>
  </si>
  <si>
    <t>Дебиторская задолженность по сделкам «обратного репо»</t>
  </si>
  <si>
    <t>Чистая прибыль/(убыток)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</si>
  <si>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(расход)/доход от операций с иностранной валютой</t>
  </si>
  <si>
    <t>Прибыль от продажи ипотечных кредитов и потребительских кредитов</t>
  </si>
  <si>
    <t>Базовая и разводненная прибыль на обыкновенную акцию, в тенге</t>
  </si>
  <si>
    <t>Кредиторская задолженность по сделкам «репо»</t>
  </si>
  <si>
    <t>Поступления от выпущенных долговых ценных бумаг</t>
  </si>
  <si>
    <t xml:space="preserve">Потоки денежных средств от/(использованные в) финансовой деятельности </t>
  </si>
  <si>
    <t>Денежные средства и их эквиваленты по состоянию на конец периода (Примечание 11)</t>
  </si>
  <si>
    <t>Всего активов</t>
  </si>
  <si>
    <t>Всего обязательств</t>
  </si>
  <si>
    <t>Всего капитала</t>
  </si>
  <si>
    <t>Всего обязательств и капитала</t>
  </si>
  <si>
    <t>Всего совокупного дохода за период</t>
  </si>
  <si>
    <t xml:space="preserve">Всего совокупного дохода </t>
  </si>
  <si>
    <t>Курсовые разницы при пересчете</t>
  </si>
  <si>
    <t>Всего прочего совокупного дохода</t>
  </si>
  <si>
    <t xml:space="preserve">Остаток на 1 января 2015 года </t>
  </si>
  <si>
    <t>Чистые прочие операционные расходы</t>
  </si>
  <si>
    <t>Прочие выплаты</t>
  </si>
  <si>
    <t>Приобретения инвестиций, удерживаемых до срока погашения</t>
  </si>
  <si>
    <t>Выкуп выпущенных субординированных долговых ценных бумаг</t>
  </si>
  <si>
    <t>Выплаченные дивиденды</t>
  </si>
  <si>
    <t>Чистые потоки денежных средств использованные в операционной деятельности до уплаты подоходного налога</t>
  </si>
  <si>
    <t>Потоки денежных средств использованные в операционной деятельности</t>
  </si>
  <si>
    <t>Чистое уменьшение денежных средств и их эквивалентов</t>
  </si>
  <si>
    <t>Всего статей, которые были или могут быть впоследствии реклассифицированы в состав прибыли или убытка</t>
  </si>
  <si>
    <t>Операции с собственниками, отраженные непосредственно в составе капитала</t>
  </si>
  <si>
    <t>Дивиденды объявленные</t>
  </si>
  <si>
    <t>Консолидированный промежуточный сжатый отчет о финансовом положении по состоянию на 30 сентября 2015 года</t>
  </si>
  <si>
    <t>30 сентября       2015 г. 
(не аудировано) 
тыс. тенге</t>
  </si>
  <si>
    <t>Консолидированный промежуточный сжатый отчет о прибыли или убытке и прочем совокупном доходе за девять месяцев, закончившихся 30 сентября 2015 года</t>
  </si>
  <si>
    <t>За девять месяцев, закончившихся
30 сентября 
2015 г. 
(не аудировано) 
тыс. тенге</t>
  </si>
  <si>
    <t>За девять месяцев, закончившихся
30 сентября 
2014 г. 
(не аудировано) 
тыс. тенге</t>
  </si>
  <si>
    <t>Консолидированный промежуточный сжатый отчет о движении денежных средств
за девять месяцев, закончившихся 30 сентября 2015 года</t>
  </si>
  <si>
    <t>За девять месяцев, закончившихся
30 сентября 2015 г. 
(не аудировано) 
тыс. тенге</t>
  </si>
  <si>
    <t>За девять месяцев, закончившихся
30 сентября 2014 г. 
(не аудировано) 
тыс. тенге</t>
  </si>
  <si>
    <t>Консолидированный промежуточный сжатый отчет об изменениях в капитале за девять месяцев, закончившихся 30 сентября 2015 года</t>
  </si>
  <si>
    <t xml:space="preserve">Остаток на 30 сентября 2014 года (не аудировано) </t>
  </si>
  <si>
    <t xml:space="preserve">Остаток на 30 сентября 2015 года (не аудировано) </t>
  </si>
  <si>
    <t>Отложенные налоговые обязательства</t>
  </si>
  <si>
    <t>Поступления от выпущенных субординированных долговых ценных бумаг</t>
  </si>
  <si>
    <t>Погашение выпущенных субординированных долговых ценных бумаг</t>
  </si>
  <si>
    <t>Чистая прибыль/(убыток) от операций с финансовыми активами, имеющимися в наличии для продажи</t>
  </si>
  <si>
    <t>Чистые выплаты по операциям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</si>
  <si>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Потоки денежных средств от/(использованные в) инвестиционной деятельности</t>
  </si>
  <si>
    <t>Прочий совокупный доход/(убыток)</t>
  </si>
  <si>
    <t>Всего прочего совокупного дохода/(убытка) за период</t>
  </si>
  <si>
    <t>Прочий совокупный убыток</t>
  </si>
  <si>
    <t>Всего прочего совокупного убытка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</si>
</sst>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_р_._-;\-* #,##0_р_._-;_-* &quot;-&quot;??_р_._-;_-@_-"/>
    <numFmt numFmtId="165" formatCode="_(* #,##0.00_);_(* \(#,##0.00\);_(* &quot;-&quot;??_);_(@_)"/>
    <numFmt numFmtId="166" formatCode="_(* #,##0_);_(* \(#,##0\);_(* &quot;-&quot;??_);_(@_)"/>
    <numFmt numFmtId="167" formatCode="_(* #,##0_);_(* \(#,##0\);_(* &quot;-&quot;_);_(@_)"/>
    <numFmt numFmtId="168" formatCode="#,##0.0"/>
    <numFmt numFmtId="169" formatCode="#."/>
    <numFmt numFmtId="170" formatCode="#.00"/>
    <numFmt numFmtId="171" formatCode="\$#.00"/>
    <numFmt numFmtId="172" formatCode="_-&quot;£&quot;* #,##0_-;\-&quot;£&quot;* #,##0_-;_-&quot;£&quot;* &quot;-&quot;_-;_-@_-"/>
    <numFmt numFmtId="173" formatCode="_-&quot;$&quot;* #,##0_-;\-&quot;$&quot;* #,##0_-;_-&quot;$&quot;* &quot;-&quot;_-;_-@_-"/>
    <numFmt numFmtId="174" formatCode="&quot;$&quot;#,##0.00;[Red]\-&quot;$&quot;#,##0.00"/>
    <numFmt numFmtId="175" formatCode="#,##0.0_);\(#,##0.0\)"/>
    <numFmt numFmtId="176" formatCode="&quot;$&quot;#,##0_);\(&quot;$&quot;#,##0\)"/>
    <numFmt numFmtId="177" formatCode="_(* #,##0.0_);_(* \(#,##0.00\);_(* &quot;-&quot;??_);_(@_)"/>
    <numFmt numFmtId="178" formatCode="General_)"/>
    <numFmt numFmtId="179" formatCode="0.000"/>
    <numFmt numFmtId="180" formatCode="#,##0.000_);\(#,##0.000\)"/>
    <numFmt numFmtId="181" formatCode="&quot;£&quot;#,\);\(&quot;£&quot;#,##0\)"/>
    <numFmt numFmtId="182" formatCode="_-* #,##0\ _K_c_-;\-* #,##0\ _K_c_-;_-* &quot;-&quot;\ _K_c_-;_-@_-"/>
    <numFmt numFmtId="183" formatCode="_-* #,##0.00\ _K_c_-;\-* #,##0.00\ _K_c_-;_-* &quot;-&quot;??\ _K_c_-;_-@_-"/>
    <numFmt numFmtId="184" formatCode="#,##0_)_%;\(#,##0\)_%;"/>
    <numFmt numFmtId="185" formatCode="_-* #,##0_-;\-* #,##0_-;_-* &quot;-&quot;_-;_-@_-"/>
    <numFmt numFmtId="186" formatCode="_._.* #,##0.0_)_%;_._.* \(#,##0.0\)_%"/>
    <numFmt numFmtId="187" formatCode="#,##0.0_)_%;\(#,##0.0\)_%;\ \ .0_)_%"/>
    <numFmt numFmtId="188" formatCode="_._.* #,##0.00_)_%;_._.* \(#,##0.00\)_%"/>
    <numFmt numFmtId="189" formatCode="#,##0.00_)_%;\(#,##0.00\)_%;\ \ .00_)_%"/>
    <numFmt numFmtId="190" formatCode="_._.* #,##0.000_)_%;_._.* \(#,##0.000\)_%"/>
    <numFmt numFmtId="191" formatCode="#,##0.000_)_%;\(#,##0.000\)_%;\ \ .000_)_%"/>
    <numFmt numFmtId="192" formatCode="_-* #,##0.00_-;\-* #,##0.00_-;_-* &quot;-&quot;??_-;_-@_-"/>
    <numFmt numFmtId="193" formatCode="_._.* \(#,##0\)_%;_._.* #,##0_)_%;_._.* 0_)_%;_._.@_)_%"/>
    <numFmt numFmtId="194" formatCode="_._.&quot;£&quot;* \(#,##0\)_%;_._.&quot;£&quot;* #,##0_)_%;_._.&quot;£&quot;* 0_)_%;_._.@_)_%"/>
    <numFmt numFmtId="195" formatCode="* \(#,##0\);* #,##0_);&quot;-&quot;??_);@"/>
    <numFmt numFmtId="196" formatCode="&quot;£&quot;* #,##0_)_%;&quot;£&quot;* \(#,##0\)_%;&quot;£&quot;* &quot;-&quot;??_)_%;@_)_%"/>
    <numFmt numFmtId="197" formatCode="_._.&quot;£&quot;* #,##0.0_)_%;_._.&quot;£&quot;* \(#,##0.0\)_%"/>
    <numFmt numFmtId="198" formatCode="&quot;£&quot;* #,##0.0_)_%;&quot;£&quot;* \(#,##0.0\)_%;&quot;£&quot;* \ .0_)_%"/>
    <numFmt numFmtId="199" formatCode="_._.&quot;$&quot;* #,##0.0_)_%;_._.&quot;$&quot;* \(#,##0.0\)_%"/>
    <numFmt numFmtId="200" formatCode="_._.&quot;£&quot;* #,##0.00_)_%;_._.&quot;£&quot;* \(#,##0.00\)_%"/>
    <numFmt numFmtId="201" formatCode="&quot;£&quot;* #,##0.00_)_%;&quot;£&quot;* \(#,##0.00\)_%;&quot;£&quot;* \ .00_)_%"/>
    <numFmt numFmtId="202" formatCode="_._.&quot;$&quot;* #,##0.00_)_%;_._.&quot;$&quot;* \(#,##0.00\)_%"/>
    <numFmt numFmtId="203" formatCode="_._.&quot;£&quot;* #,##0.000_)_%;_._.&quot;£&quot;* \(#,##0.000\)_%"/>
    <numFmt numFmtId="204" formatCode="&quot;£&quot;* #,##0.000_)_%;&quot;£&quot;* \(#,##0.000\)_%;&quot;£&quot;* \ .000_)_%"/>
    <numFmt numFmtId="205" formatCode="_._.&quot;$&quot;* #,##0.000_)_%;_._.&quot;$&quot;* \(#,##0.000\)_%"/>
    <numFmt numFmtId="206" formatCode="mmmm\ d\,\ yyyy"/>
    <numFmt numFmtId="207" formatCode="* #,##0_);* \(#,##0\);&quot;-&quot;??_);@"/>
    <numFmt numFmtId="208" formatCode="_-* #,##0\ _z_3_-;\-* #,##0\ _z_3_-;_-* &quot;-&quot;\ _z_3_-;_-@_-"/>
    <numFmt numFmtId="209" formatCode="_-* #,##0.00\ _z_3_-;\-* #,##0.00\ _z_3_-;_-* &quot;-&quot;??\ _z_3_-;_-@_-"/>
    <numFmt numFmtId="210" formatCode="_([$€-2]* #,##0.00_);_([$€-2]* \(#,##0.00\);_([$€-2]* &quot;-&quot;??_)"/>
    <numFmt numFmtId="211" formatCode="#,##0\ \ ;\(#,##0\)\ ;\—\ \ \ \ "/>
    <numFmt numFmtId="212" formatCode="&quot;$&quot;#,##0_);[Red]\(&quot;$&quot;#,##0\)"/>
    <numFmt numFmtId="213" formatCode="&quot;$&quot;#,##0\ ;\-&quot;$&quot;#,##0"/>
    <numFmt numFmtId="214" formatCode="&quot;$&quot;#,##0.00\ ;\(&quot;$&quot;#,##0.00\)"/>
    <numFmt numFmtId="215" formatCode="_-&quot;£&quot;* #,##0.00_-;\-&quot;£&quot;* #,##0.00_-;_-&quot;£&quot;* &quot;-&quot;??_-;_-@_-"/>
    <numFmt numFmtId="216" formatCode="#,##0.00\ &quot;$&quot;;\-#,##0.00\ &quot;$&quot;"/>
    <numFmt numFmtId="217" formatCode="_-* #,##0\ &quot;$&quot;_-;\-* #,##0\ &quot;$&quot;_-;_-* &quot;-&quot;\ &quot;$&quot;_-;_-@_-"/>
    <numFmt numFmtId="218" formatCode="_(&quot;R$&quot;* #,##0_);_(&quot;R$&quot;* \(#,##0\);_(&quot;R$&quot;* &quot;-&quot;_);_(@_)"/>
    <numFmt numFmtId="219" formatCode="_(&quot;R$&quot;* #,##0.00_);_(&quot;R$&quot;* \(#,##0.00\);_(&quot;R$&quot;* &quot;-&quot;??_);_(@_)"/>
    <numFmt numFmtId="220" formatCode="#,##0\ &quot;$&quot;;[Red]\-#,##0\ &quot;$&quot;"/>
    <numFmt numFmtId="221" formatCode="#,##0.00\ &quot;$&quot;;[Red]\-#,##0.00\ &quot;$&quot;"/>
    <numFmt numFmtId="222" formatCode="0.00_)"/>
    <numFmt numFmtId="223" formatCode="#\ ##0;\-#\ ##0"/>
    <numFmt numFmtId="224" formatCode="#\ ##0.0000000000;\-#\ ##0.0000000000"/>
    <numFmt numFmtId="225" formatCode="#\ ##0.0;\-#\ ##0.0"/>
    <numFmt numFmtId="226" formatCode="#\ ##0.00;\-#\ ##0.00"/>
    <numFmt numFmtId="227" formatCode="#\ ##0.000;\-#\ ##0.000"/>
    <numFmt numFmtId="228" formatCode="#\ ##0.0000;\-#\ ##0.0000"/>
    <numFmt numFmtId="229" formatCode="#\ ##0.00000;\-#\ ##0.00000"/>
    <numFmt numFmtId="230" formatCode="#\ ##0.000000;\-#\ ##0.000000"/>
    <numFmt numFmtId="231" formatCode="#\ ##0.0000000;\-#\ ##0.0000000"/>
    <numFmt numFmtId="232" formatCode="#\ ##0.00000000;\-#\ ##0.00000000"/>
    <numFmt numFmtId="233" formatCode="#\ ##0.000000000;\-#\ ##0.000000000"/>
    <numFmt numFmtId="234" formatCode="_-* #,##0\ _đ_._-;\-* #,##0\ _đ_._-;_-* &quot;-&quot;\ _đ_._-;_-@_-"/>
    <numFmt numFmtId="235" formatCode="\(#,##0.0\)"/>
    <numFmt numFmtId="236" formatCode="#,##0\ &quot;?.&quot;;\-#,##0\ &quot;?.&quot;"/>
    <numFmt numFmtId="237" formatCode="0_)%;\(0\)%"/>
    <numFmt numFmtId="238" formatCode="_._._(* 0_)%;_._.* \(0\)%"/>
    <numFmt numFmtId="239" formatCode="_(0_)%;\(0\)%"/>
    <numFmt numFmtId="240" formatCode="0%_);\(0%\)"/>
    <numFmt numFmtId="241" formatCode="\60\4\7\:"/>
    <numFmt numFmtId="242" formatCode="_(0.0_)%;\(0.0\)%"/>
    <numFmt numFmtId="243" formatCode="_._._(* 0.0_)%;_._.* \(0.0\)%"/>
    <numFmt numFmtId="244" formatCode="_(0.00_)%;\(0.00\)%"/>
    <numFmt numFmtId="245" formatCode="_._._(* 0.00_)%;_._.* \(0.00\)%"/>
    <numFmt numFmtId="246" formatCode="_(0.000_)%;\(0.000\)%"/>
    <numFmt numFmtId="247" formatCode="_._._(* 0.000_)%;_._.* \(0.000\)%"/>
    <numFmt numFmtId="248" formatCode="mm/dd/yy"/>
    <numFmt numFmtId="249" formatCode="\ #,##0;[Red]\-#,##0"/>
    <numFmt numFmtId="250" formatCode="&quot;£&quot;#,\);\(&quot;£&quot;#,\)"/>
    <numFmt numFmtId="251" formatCode="&quot;£&quot;#,;\(&quot;£&quot;#,\)"/>
    <numFmt numFmtId="252" formatCode="#,##0;[Red]&quot;-&quot;#,##0"/>
    <numFmt numFmtId="253" formatCode="#,##0.00;[Red]&quot;-&quot;#,##0.00"/>
    <numFmt numFmtId="254" formatCode="#,##0\ &quot;kr&quot;;[Red]\-#,##0\ &quot;kr&quot;"/>
    <numFmt numFmtId="255" formatCode="#,##0.00\ &quot;kr&quot;;[Red]\-#,##0.00\ &quot;kr&quot;"/>
    <numFmt numFmtId="256" formatCode="_-* #,##0.00\ _T_L_-;\-* #,##0.00\ _T_L_-;_-* &quot;-&quot;??\ _T_L_-;_-@_-"/>
    <numFmt numFmtId="257" formatCode="#,##0_);[Blue]&quot;(-) &quot;#,##0_)"/>
    <numFmt numFmtId="258" formatCode="%#.00"/>
    <numFmt numFmtId="259" formatCode="_(#,##0_);_(\(#,##0\);_(&quot;-&quot;_);_(@_)"/>
    <numFmt numFmtId="260" formatCode="_(#,##0.00_);_(\(#,##0.00\);_(&quot;-&quot;_);_(@_)"/>
  </numFmts>
  <fonts count="1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68" fontId="49" fillId="1" borderId="6" applyFont="0" applyFill="0" applyBorder="0" applyAlignment="0" applyProtection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169" fontId="51" fillId="0" borderId="23">
      <protection locked="0"/>
    </xf>
    <xf numFmtId="169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9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0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0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1" fontId="51" fillId="0" borderId="0">
      <protection locked="0"/>
    </xf>
    <xf numFmtId="171" fontId="51" fillId="0" borderId="0">
      <protection locked="0"/>
    </xf>
    <xf numFmtId="9" fontId="6" fillId="33" borderId="0"/>
    <xf numFmtId="169" fontId="56" fillId="0" borderId="0">
      <protection locked="0"/>
    </xf>
    <xf numFmtId="169" fontId="56" fillId="0" borderId="0">
      <protection locked="0"/>
    </xf>
    <xf numFmtId="0" fontId="6" fillId="0" borderId="0"/>
    <xf numFmtId="0" fontId="57" fillId="0" borderId="0"/>
    <xf numFmtId="169" fontId="51" fillId="0" borderId="23">
      <protection locked="0"/>
    </xf>
    <xf numFmtId="169" fontId="51" fillId="0" borderId="23">
      <protection locked="0"/>
    </xf>
    <xf numFmtId="9" fontId="48" fillId="1" borderId="3">
      <alignment vertical="center"/>
    </xf>
    <xf numFmtId="172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3" fontId="6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5" fontId="68" fillId="53" borderId="13">
      <alignment horizontal="left" vertical="center"/>
    </xf>
    <xf numFmtId="0" fontId="69" fillId="0" borderId="0" applyNumberFormat="0" applyFill="0" applyBorder="0" applyAlignment="0" applyProtection="0"/>
    <xf numFmtId="176" fontId="70" fillId="0" borderId="2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9" fontId="71" fillId="0" borderId="0" applyFill="0" applyBorder="0" applyAlignment="0"/>
    <xf numFmtId="175" fontId="72" fillId="0" borderId="0" applyFill="0" applyBorder="0" applyAlignment="0"/>
    <xf numFmtId="180" fontId="72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2" fontId="58" fillId="0" borderId="0" applyFont="0" applyFill="0" applyBorder="0" applyAlignment="0" applyProtection="0"/>
    <xf numFmtId="183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77" fontId="71" fillId="0" borderId="0" applyFont="0" applyFill="0" applyBorder="0" applyAlignment="0" applyProtection="0"/>
    <xf numFmtId="186" fontId="24" fillId="0" borderId="0" applyFont="0" applyFill="0" applyBorder="0" applyAlignment="0" applyProtection="0"/>
    <xf numFmtId="187" fontId="77" fillId="0" borderId="0" applyFont="0" applyFill="0" applyBorder="0" applyAlignment="0" applyProtection="0"/>
    <xf numFmtId="188" fontId="78" fillId="0" borderId="0" applyFont="0" applyFill="0" applyBorder="0" applyAlignment="0" applyProtection="0"/>
    <xf numFmtId="189" fontId="77" fillId="0" borderId="0" applyFont="0" applyFill="0" applyBorder="0" applyAlignment="0" applyProtection="0"/>
    <xf numFmtId="190" fontId="78" fillId="0" borderId="0" applyFont="0" applyFill="0" applyBorder="0" applyAlignment="0" applyProtection="0"/>
    <xf numFmtId="191" fontId="7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3" fontId="83" fillId="0" borderId="0" applyFill="0" applyBorder="0" applyProtection="0"/>
    <xf numFmtId="194" fontId="24" fillId="0" borderId="0" applyFont="0" applyFill="0" applyBorder="0" applyAlignment="0" applyProtection="0"/>
    <xf numFmtId="195" fontId="84" fillId="0" borderId="0" applyFill="0" applyBorder="0" applyProtection="0"/>
    <xf numFmtId="195" fontId="84" fillId="0" borderId="2" applyFill="0" applyProtection="0"/>
    <xf numFmtId="195" fontId="84" fillId="0" borderId="8" applyFill="0" applyProtection="0"/>
    <xf numFmtId="196" fontId="6" fillId="0" borderId="0" applyFont="0" applyFill="0" applyBorder="0" applyAlignment="0" applyProtection="0"/>
    <xf numFmtId="172" fontId="62" fillId="0" borderId="0" applyFont="0" applyFill="0" applyBorder="0" applyAlignment="0" applyProtection="0"/>
    <xf numFmtId="178" fontId="71" fillId="0" borderId="0" applyFont="0" applyFill="0" applyBorder="0" applyAlignment="0" applyProtection="0"/>
    <xf numFmtId="197" fontId="78" fillId="0" borderId="0" applyFont="0" applyFill="0" applyBorder="0" applyAlignment="0" applyProtection="0"/>
    <xf numFmtId="198" fontId="77" fillId="0" borderId="0" applyFont="0" applyFill="0" applyBorder="0" applyAlignment="0" applyProtection="0"/>
    <xf numFmtId="199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7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7" fillId="0" borderId="0" applyFont="0" applyFill="0" applyBorder="0" applyAlignment="0" applyProtection="0"/>
    <xf numFmtId="205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6" fontId="6" fillId="0" borderId="0" applyFont="0" applyFill="0" applyBorder="0" applyAlignment="0" applyProtection="0"/>
    <xf numFmtId="14" fontId="85" fillId="0" borderId="0" applyFill="0" applyBorder="0" applyAlignment="0"/>
    <xf numFmtId="207" fontId="84" fillId="0" borderId="0" applyFill="0" applyBorder="0" applyProtection="0"/>
    <xf numFmtId="207" fontId="84" fillId="0" borderId="2" applyFill="0" applyProtection="0"/>
    <xf numFmtId="207" fontId="84" fillId="0" borderId="8" applyFill="0" applyProtection="0"/>
    <xf numFmtId="38" fontId="61" fillId="0" borderId="28">
      <alignment vertical="center"/>
    </xf>
    <xf numFmtId="165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90" fillId="0" borderId="0" applyNumberFormat="0" applyAlignment="0">
      <alignment horizontal="left"/>
    </xf>
    <xf numFmtId="210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1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2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3" fontId="110" fillId="0" borderId="0" applyFont="0" applyFill="0" applyBorder="0" applyAlignment="0" applyProtection="0"/>
    <xf numFmtId="214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2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5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6" fontId="6" fillId="0" borderId="0" applyFont="0" applyFill="0" applyBorder="0" applyAlignment="0" applyProtection="0"/>
    <xf numFmtId="217" fontId="6" fillId="0" borderId="0" applyFont="0" applyFill="0" applyBorder="0" applyAlignment="0" applyProtection="0"/>
    <xf numFmtId="0" fontId="26" fillId="0" borderId="0"/>
    <xf numFmtId="218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0" fontId="6" fillId="0" borderId="0" applyFont="0" applyFill="0" applyBorder="0" applyAlignment="0" applyProtection="0"/>
    <xf numFmtId="221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2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3" fontId="15" fillId="0" borderId="0"/>
    <xf numFmtId="224" fontId="15" fillId="0" borderId="0"/>
    <xf numFmtId="225" fontId="15" fillId="0" borderId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5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235" fontId="95" fillId="0" borderId="0" applyFont="0" applyFill="0" applyBorder="0" applyAlignment="0" applyProtection="0"/>
    <xf numFmtId="236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37" fontId="74" fillId="0" borderId="0" applyFont="0" applyFill="0" applyBorder="0" applyAlignment="0" applyProtection="0"/>
    <xf numFmtId="238" fontId="24" fillId="0" borderId="0" applyFont="0" applyFill="0" applyBorder="0" applyAlignment="0" applyProtection="0"/>
    <xf numFmtId="239" fontId="78" fillId="0" borderId="0" applyFont="0" applyFill="0" applyBorder="0" applyAlignment="0" applyProtection="0"/>
    <xf numFmtId="240" fontId="6" fillId="0" borderId="0" applyFont="0" applyFill="0" applyBorder="0" applyAlignment="0" applyProtection="0"/>
    <xf numFmtId="180" fontId="72" fillId="0" borderId="0" applyFont="0" applyFill="0" applyBorder="0" applyAlignment="0" applyProtection="0"/>
    <xf numFmtId="241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2" fontId="78" fillId="0" borderId="0" applyFont="0" applyFill="0" applyBorder="0" applyAlignment="0" applyProtection="0"/>
    <xf numFmtId="243" fontId="24" fillId="0" borderId="0" applyFont="0" applyFill="0" applyBorder="0" applyAlignment="0" applyProtection="0"/>
    <xf numFmtId="244" fontId="78" fillId="0" borderId="0" applyFont="0" applyFill="0" applyBorder="0" applyAlignment="0" applyProtection="0"/>
    <xf numFmtId="245" fontId="24" fillId="0" borderId="0" applyFont="0" applyFill="0" applyBorder="0" applyAlignment="0" applyProtection="0"/>
    <xf numFmtId="10" fontId="126" fillId="0" borderId="0"/>
    <xf numFmtId="246" fontId="78" fillId="0" borderId="0" applyFont="0" applyFill="0" applyBorder="0" applyAlignment="0" applyProtection="0"/>
    <xf numFmtId="247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176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48" fontId="128" fillId="0" borderId="0" applyNumberFormat="0" applyFill="0" applyBorder="0" applyAlignment="0" applyProtection="0">
      <alignment horizontal="left"/>
    </xf>
    <xf numFmtId="249" fontId="129" fillId="62" borderId="0">
      <protection locked="0"/>
    </xf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0" fontId="72" fillId="0" borderId="0" applyFill="0" applyBorder="0" applyAlignment="0"/>
    <xf numFmtId="251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2" fontId="136" fillId="0" borderId="0" applyFont="0" applyFill="0" applyBorder="0" applyAlignment="0" applyProtection="0"/>
    <xf numFmtId="253" fontId="136" fillId="0" borderId="0" applyFont="0" applyFill="0" applyBorder="0" applyAlignment="0" applyProtection="0"/>
    <xf numFmtId="0" fontId="6" fillId="0" borderId="0"/>
    <xf numFmtId="254" fontId="136" fillId="0" borderId="0" applyFont="0" applyFill="0" applyBorder="0" applyAlignment="0" applyProtection="0"/>
    <xf numFmtId="255" fontId="136" fillId="0" borderId="0" applyFont="0" applyFill="0" applyBorder="0" applyAlignment="0" applyProtection="0"/>
    <xf numFmtId="256" fontId="18" fillId="0" borderId="0" applyFont="0" applyFill="0" applyBorder="0" applyAlignment="0" applyProtection="0"/>
    <xf numFmtId="0" fontId="137" fillId="0" borderId="0"/>
    <xf numFmtId="172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57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56" fillId="0" borderId="0">
      <protection locked="0"/>
    </xf>
    <xf numFmtId="169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58" fontId="51" fillId="0" borderId="0">
      <protection locked="0"/>
    </xf>
    <xf numFmtId="258" fontId="51" fillId="0" borderId="0">
      <protection locked="0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2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68" fontId="49" fillId="1" borderId="42" applyFont="0" applyFill="0" applyBorder="0" applyAlignment="0" applyProtection="0"/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6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5" fontId="84" fillId="0" borderId="49" applyFill="0" applyProtection="0"/>
    <xf numFmtId="195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07" fontId="84" fillId="0" borderId="49" applyFill="0" applyProtection="0"/>
    <xf numFmtId="207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57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41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67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59" fontId="9" fillId="0" borderId="0" xfId="0" applyNumberFormat="1" applyFont="1"/>
    <xf numFmtId="259" fontId="9" fillId="0" borderId="0" xfId="0" applyNumberFormat="1" applyFont="1" applyFill="1" applyBorder="1"/>
    <xf numFmtId="259" fontId="10" fillId="0" borderId="8" xfId="1" applyNumberFormat="1" applyFont="1" applyFill="1" applyBorder="1"/>
    <xf numFmtId="259" fontId="9" fillId="0" borderId="0" xfId="0" applyNumberFormat="1" applyFont="1" applyFill="1"/>
    <xf numFmtId="259" fontId="9" fillId="0" borderId="0" xfId="1" applyNumberFormat="1" applyFont="1" applyFill="1"/>
    <xf numFmtId="259" fontId="9" fillId="0" borderId="0" xfId="1" applyNumberFormat="1" applyFont="1"/>
    <xf numFmtId="259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6" fontId="12" fillId="0" borderId="0" xfId="648" applyNumberFormat="1" applyFont="1" applyFill="1" applyBorder="1"/>
    <xf numFmtId="166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59" fontId="8" fillId="0" borderId="0" xfId="648" applyNumberFormat="1" applyFont="1" applyFill="1"/>
    <xf numFmtId="166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67" fontId="9" fillId="0" borderId="0" xfId="8" applyNumberFormat="1" applyFont="1"/>
    <xf numFmtId="164" fontId="11" fillId="0" borderId="0" xfId="8" applyNumberFormat="1" applyFont="1"/>
    <xf numFmtId="0" fontId="19" fillId="0" borderId="0" xfId="8" applyFont="1"/>
    <xf numFmtId="166" fontId="5" fillId="0" borderId="0" xfId="648" applyNumberFormat="1" applyFont="1" applyFill="1"/>
    <xf numFmtId="166" fontId="16" fillId="0" borderId="0" xfId="8" applyNumberFormat="1" applyFont="1" applyBorder="1" applyAlignment="1">
      <alignment wrapText="1"/>
    </xf>
    <xf numFmtId="166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6" fontId="143" fillId="0" borderId="0" xfId="8" applyNumberFormat="1" applyFont="1" applyBorder="1" applyAlignment="1">
      <alignment wrapText="1"/>
    </xf>
    <xf numFmtId="0" fontId="141" fillId="0" borderId="0" xfId="8" applyFont="1"/>
    <xf numFmtId="259" fontId="8" fillId="0" borderId="0" xfId="648" applyNumberFormat="1" applyFont="1" applyFill="1" applyAlignment="1">
      <alignment horizontal="right"/>
    </xf>
    <xf numFmtId="259" fontId="8" fillId="0" borderId="1" xfId="648" applyNumberFormat="1" applyFont="1" applyFill="1" applyBorder="1" applyAlignment="1">
      <alignment horizontal="right"/>
    </xf>
    <xf numFmtId="259" fontId="5" fillId="0" borderId="45" xfId="648" applyNumberFormat="1" applyFont="1" applyFill="1" applyBorder="1" applyAlignment="1">
      <alignment horizontal="right"/>
    </xf>
    <xf numFmtId="259" fontId="5" fillId="0" borderId="0" xfId="648" applyNumberFormat="1" applyFont="1" applyFill="1" applyAlignment="1">
      <alignment horizontal="right"/>
    </xf>
    <xf numFmtId="259" fontId="5" fillId="0" borderId="8" xfId="648" applyNumberFormat="1" applyFont="1" applyFill="1" applyBorder="1" applyAlignment="1">
      <alignment horizontal="right"/>
    </xf>
    <xf numFmtId="259" fontId="9" fillId="0" borderId="0" xfId="8" applyNumberFormat="1" applyFont="1" applyAlignment="1">
      <alignment horizontal="right"/>
    </xf>
    <xf numFmtId="259" fontId="8" fillId="0" borderId="0" xfId="648" applyNumberFormat="1" applyFont="1" applyFill="1" applyBorder="1" applyAlignment="1">
      <alignment horizontal="right"/>
    </xf>
    <xf numFmtId="259" fontId="5" fillId="0" borderId="43" xfId="648" applyNumberFormat="1" applyFont="1" applyFill="1" applyBorder="1" applyAlignment="1">
      <alignment horizontal="right"/>
    </xf>
    <xf numFmtId="259" fontId="8" fillId="0" borderId="45" xfId="648" applyNumberFormat="1" applyFont="1" applyFill="1" applyBorder="1" applyAlignment="1">
      <alignment horizontal="right"/>
    </xf>
    <xf numFmtId="259" fontId="8" fillId="0" borderId="28" xfId="648" applyNumberFormat="1" applyFont="1" applyFill="1" applyBorder="1" applyAlignment="1">
      <alignment horizontal="right"/>
    </xf>
    <xf numFmtId="259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6" fontId="141" fillId="0" borderId="0" xfId="8" applyNumberFormat="1" applyFont="1" applyBorder="1" applyAlignment="1">
      <alignment wrapText="1"/>
    </xf>
    <xf numFmtId="166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5" fontId="8" fillId="0" borderId="0" xfId="648" applyNumberFormat="1" applyFont="1" applyFill="1" applyBorder="1"/>
    <xf numFmtId="166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6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59" fontId="5" fillId="0" borderId="40" xfId="648" applyNumberFormat="1" applyFont="1" applyFill="1" applyBorder="1" applyAlignment="1">
      <alignment horizontal="right"/>
    </xf>
    <xf numFmtId="260" fontId="9" fillId="0" borderId="0" xfId="0" applyNumberFormat="1" applyFont="1" applyFill="1" applyBorder="1"/>
    <xf numFmtId="260" fontId="9" fillId="0" borderId="1" xfId="0" applyNumberFormat="1" applyFont="1" applyFill="1" applyBorder="1"/>
    <xf numFmtId="166" fontId="8" fillId="0" borderId="0" xfId="648" applyNumberFormat="1" applyFont="1" applyFill="1" applyBorder="1"/>
    <xf numFmtId="259" fontId="8" fillId="0" borderId="8" xfId="648" applyNumberFormat="1" applyFont="1" applyFill="1" applyBorder="1" applyAlignment="1">
      <alignment horizontal="right"/>
    </xf>
    <xf numFmtId="259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5" fontId="8" fillId="0" borderId="0" xfId="648" applyNumberFormat="1" applyFont="1" applyFill="1"/>
    <xf numFmtId="0" fontId="9" fillId="0" borderId="0" xfId="8" applyFont="1" applyAlignment="1">
      <alignment horizontal="right" wrapText="1"/>
    </xf>
    <xf numFmtId="259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59" fontId="5" fillId="0" borderId="41" xfId="648" applyNumberFormat="1" applyFont="1" applyFill="1" applyBorder="1"/>
    <xf numFmtId="0" fontId="22" fillId="0" borderId="0" xfId="8" applyFont="1" applyAlignment="1">
      <alignment wrapText="1"/>
    </xf>
    <xf numFmtId="259" fontId="8" fillId="0" borderId="41" xfId="648" applyNumberFormat="1" applyFont="1" applyFill="1" applyBorder="1"/>
    <xf numFmtId="259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59" fontId="9" fillId="66" borderId="0" xfId="0" applyNumberFormat="1" applyFont="1" applyFill="1" applyBorder="1"/>
    <xf numFmtId="259" fontId="9" fillId="66" borderId="0" xfId="0" applyNumberFormat="1" applyFont="1" applyFill="1"/>
    <xf numFmtId="0" fontId="9" fillId="66" borderId="0" xfId="0" applyFont="1" applyFill="1" applyBorder="1" applyAlignment="1">
      <alignment horizontal="center"/>
    </xf>
    <xf numFmtId="0" fontId="9" fillId="66" borderId="0" xfId="0" applyFont="1" applyFill="1" applyBorder="1" applyAlignment="1">
      <alignment wrapText="1"/>
    </xf>
    <xf numFmtId="259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59" fontId="10" fillId="66" borderId="40" xfId="1" applyNumberFormat="1" applyFont="1" applyFill="1" applyBorder="1"/>
    <xf numFmtId="259" fontId="10" fillId="66" borderId="41" xfId="1" applyNumberFormat="1" applyFont="1" applyFill="1" applyBorder="1"/>
    <xf numFmtId="0" fontId="5" fillId="66" borderId="0" xfId="0" applyFont="1" applyFill="1" applyAlignment="1">
      <alignment horizontal="center"/>
    </xf>
    <xf numFmtId="0" fontId="9" fillId="66" borderId="0" xfId="0" applyFont="1" applyFill="1" applyAlignment="1">
      <alignment horizontal="center"/>
    </xf>
    <xf numFmtId="0" fontId="8" fillId="66" borderId="0" xfId="0" applyFont="1" applyFill="1" applyBorder="1" applyAlignment="1">
      <alignment wrapText="1"/>
    </xf>
    <xf numFmtId="0" fontId="8" fillId="66" borderId="0" xfId="0" applyFont="1" applyFill="1" applyBorder="1" applyAlignment="1">
      <alignment horizontal="center" wrapText="1"/>
    </xf>
    <xf numFmtId="259" fontId="10" fillId="66" borderId="40" xfId="0" applyNumberFormat="1" applyFont="1" applyFill="1" applyBorder="1"/>
    <xf numFmtId="259" fontId="10" fillId="66" borderId="0" xfId="0" applyNumberFormat="1" applyFont="1" applyFill="1" applyBorder="1"/>
    <xf numFmtId="259" fontId="10" fillId="66" borderId="43" xfId="0" applyNumberFormat="1" applyFont="1" applyFill="1" applyBorder="1"/>
    <xf numFmtId="259" fontId="10" fillId="66" borderId="43" xfId="1" applyNumberFormat="1" applyFont="1" applyFill="1" applyBorder="1"/>
    <xf numFmtId="259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59" fontId="145" fillId="66" borderId="0" xfId="0" applyNumberFormat="1" applyFont="1" applyFill="1" applyBorder="1"/>
    <xf numFmtId="259" fontId="10" fillId="66" borderId="41" xfId="0" applyNumberFormat="1" applyFont="1" applyFill="1" applyBorder="1"/>
    <xf numFmtId="259" fontId="10" fillId="66" borderId="47" xfId="0" applyNumberFormat="1" applyFont="1" applyFill="1" applyBorder="1"/>
    <xf numFmtId="260" fontId="9" fillId="66" borderId="9" xfId="0" applyNumberFormat="1" applyFont="1" applyFill="1" applyBorder="1"/>
    <xf numFmtId="259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59" fontId="9" fillId="66" borderId="0" xfId="0" applyNumberFormat="1" applyFont="1" applyFill="1" applyBorder="1" applyAlignment="1">
      <alignment horizontal="right"/>
    </xf>
    <xf numFmtId="259" fontId="9" fillId="66" borderId="0" xfId="1" applyNumberFormat="1" applyFont="1" applyFill="1"/>
    <xf numFmtId="259" fontId="9" fillId="66" borderId="0" xfId="0" applyNumberFormat="1" applyFont="1" applyFill="1" applyAlignment="1">
      <alignment wrapText="1"/>
    </xf>
    <xf numFmtId="259" fontId="18" fillId="66" borderId="0" xfId="0" applyNumberFormat="1" applyFont="1" applyFill="1" applyBorder="1" applyAlignment="1">
      <alignment horizontal="right"/>
    </xf>
    <xf numFmtId="259" fontId="5" fillId="66" borderId="43" xfId="1" applyNumberFormat="1" applyFont="1" applyFill="1" applyBorder="1" applyAlignment="1">
      <alignment horizontal="right" wrapText="1"/>
    </xf>
    <xf numFmtId="259" fontId="5" fillId="66" borderId="0" xfId="1" applyNumberFormat="1" applyFont="1" applyFill="1" applyBorder="1" applyAlignment="1">
      <alignment horizontal="right" wrapText="1"/>
    </xf>
    <xf numFmtId="259" fontId="139" fillId="66" borderId="0" xfId="1" applyNumberFormat="1" applyFont="1" applyFill="1" applyBorder="1" applyAlignment="1">
      <alignment horizontal="center" wrapText="1"/>
    </xf>
    <xf numFmtId="259" fontId="5" fillId="66" borderId="40" xfId="1" applyNumberFormat="1" applyFont="1" applyFill="1" applyBorder="1" applyAlignment="1">
      <alignment horizontal="right" wrapText="1"/>
    </xf>
    <xf numFmtId="0" fontId="10" fillId="66" borderId="0" xfId="0" applyFont="1" applyFill="1" applyBorder="1" applyAlignment="1">
      <alignment wrapText="1"/>
    </xf>
    <xf numFmtId="259" fontId="10" fillId="66" borderId="41" xfId="0" applyNumberFormat="1" applyFont="1" applyFill="1" applyBorder="1" applyAlignment="1">
      <alignment horizontal="right"/>
    </xf>
    <xf numFmtId="259" fontId="10" fillId="66" borderId="0" xfId="0" applyNumberFormat="1" applyFont="1" applyFill="1" applyBorder="1" applyAlignment="1">
      <alignment horizontal="right"/>
    </xf>
    <xf numFmtId="0" fontId="5" fillId="66" borderId="1" xfId="0" applyFont="1" applyFill="1" applyBorder="1" applyAlignment="1">
      <alignment horizontal="center" wrapText="1"/>
    </xf>
    <xf numFmtId="0" fontId="5" fillId="66" borderId="0" xfId="0" applyFont="1" applyFill="1" applyBorder="1" applyAlignment="1">
      <alignment horizontal="center" wrapText="1"/>
    </xf>
    <xf numFmtId="0" fontId="8" fillId="66" borderId="0" xfId="0" applyFont="1" applyFill="1" applyAlignment="1">
      <alignment wrapText="1"/>
    </xf>
    <xf numFmtId="259" fontId="5" fillId="66" borderId="0" xfId="1" applyNumberFormat="1" applyFont="1" applyFill="1" applyAlignment="1">
      <alignment horizontal="right" wrapText="1"/>
    </xf>
    <xf numFmtId="259" fontId="5" fillId="66" borderId="0" xfId="0" applyNumberFormat="1" applyFont="1" applyFill="1" applyAlignment="1">
      <alignment horizontal="right" wrapText="1"/>
    </xf>
    <xf numFmtId="259" fontId="5" fillId="66" borderId="0" xfId="0" applyNumberFormat="1" applyFont="1" applyFill="1" applyBorder="1" applyAlignment="1">
      <alignment horizontal="right" wrapText="1"/>
    </xf>
    <xf numFmtId="259" fontId="8" fillId="66" borderId="0" xfId="1" applyNumberFormat="1" applyFont="1" applyFill="1" applyAlignment="1">
      <alignment horizontal="right" wrapText="1"/>
    </xf>
    <xf numFmtId="0" fontId="9" fillId="66" borderId="0" xfId="0" applyFont="1" applyFill="1" applyAlignment="1">
      <alignment wrapText="1"/>
    </xf>
    <xf numFmtId="259" fontId="8" fillId="66" borderId="0" xfId="1" applyNumberFormat="1" applyFont="1" applyFill="1" applyBorder="1" applyAlignment="1">
      <alignment horizontal="right" wrapText="1"/>
    </xf>
    <xf numFmtId="0" fontId="145" fillId="66" borderId="0" xfId="0" applyFont="1" applyFill="1" applyAlignment="1">
      <alignment wrapText="1"/>
    </xf>
    <xf numFmtId="259" fontId="142" fillId="66" borderId="0" xfId="1" applyNumberFormat="1" applyFont="1" applyFill="1" applyAlignment="1">
      <alignment horizontal="right" wrapText="1"/>
    </xf>
    <xf numFmtId="259" fontId="142" fillId="66" borderId="0" xfId="1" applyNumberFormat="1" applyFont="1" applyFill="1" applyBorder="1" applyAlignment="1">
      <alignment horizontal="right" wrapText="1"/>
    </xf>
    <xf numFmtId="259" fontId="146" fillId="66" borderId="0" xfId="0" applyNumberFormat="1" applyFont="1" applyFill="1" applyBorder="1" applyAlignment="1">
      <alignment horizontal="right" wrapText="1"/>
    </xf>
    <xf numFmtId="259" fontId="8" fillId="66" borderId="43" xfId="1" applyNumberFormat="1" applyFont="1" applyFill="1" applyBorder="1" applyAlignment="1">
      <alignment horizontal="right" wrapText="1"/>
    </xf>
    <xf numFmtId="259" fontId="5" fillId="66" borderId="53" xfId="1" applyNumberFormat="1" applyFont="1" applyFill="1" applyBorder="1" applyAlignment="1">
      <alignment horizontal="right" wrapText="1"/>
    </xf>
    <xf numFmtId="259" fontId="5" fillId="66" borderId="8" xfId="1" applyNumberFormat="1" applyFont="1" applyFill="1" applyBorder="1" applyAlignment="1">
      <alignment horizontal="right" wrapText="1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7">
          <cell r="O17">
            <v>674792.71000000008</v>
          </cell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</sheetNames>
    <sheetDataSet>
      <sheetData sheetId="0"/>
      <sheetData sheetId="1" refreshError="1">
        <row r="3">
          <cell r="A3">
            <v>4.91</v>
          </cell>
        </row>
        <row r="6">
          <cell r="A6">
            <v>13.41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/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</sheetNames>
    <sheetDataSet>
      <sheetData sheetId="0"/>
      <sheetData sheetId="1"/>
      <sheetData sheetId="2"/>
      <sheetData sheetId="3" refreshError="1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A11" t="str">
            <v>Mining ( HG)</v>
          </cell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Shipment 134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Shipment 135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Shipment 136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Shipment 137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Shipment 141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B77" t="str">
            <v>Shipment 142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 t="str">
            <v/>
          </cell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 refreshError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463.82650756835937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269.33706665039062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102.09188842773437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165.23788452148437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2785.7188110351562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162.67477416992187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1321.0479125976562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302.59957885742187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52.055557250976562</v>
          </cell>
        </row>
        <row r="490">
          <cell r="A490" t="str">
            <v>213.102602</v>
          </cell>
          <cell r="N490">
            <v>465.38064575195312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1381.0034790039062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118.80001831054687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393.73837280273437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4028.3635864257812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208.36404418945312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330.11624145507812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359.87881469726562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4384.7606811523437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297.83724975585937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309958.80493164062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186.50338745117187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457.10415649414062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104208.72143554687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193.44815063476562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168.23684692382812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7767.8419799804687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312.58157348632812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271.53280639648437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2041.3012084960937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348.75894165039062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1527.3385620117187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381.60928344726562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140.10739135742187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10.588302612304687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722.91000366210937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73.577224731445312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442.17916870117187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454.93435668945312</v>
          </cell>
        </row>
        <row r="3363">
          <cell r="A3363" t="str">
            <v>801.503202</v>
          </cell>
          <cell r="N3363">
            <v>380.57003784179687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1369.0255737304687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302.59957885742187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2376.9186401367187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893.58010864257812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370.49789428710937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1945.1998901367187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604.57717895507812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140.97146606445312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2058.3439331054687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143.71347045898437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140.97146606445312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1803.1963500976562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381.60928344726562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3"/>
  <sheetViews>
    <sheetView topLeftCell="A13" zoomScaleNormal="100" workbookViewId="0">
      <selection activeCell="C10" sqref="C10"/>
    </sheetView>
  </sheetViews>
  <sheetFormatPr defaultColWidth="0" defaultRowHeight="12.75" zeroHeight="1"/>
  <cols>
    <col min="1" max="1" width="46.42578125" style="96" customWidth="1"/>
    <col min="2" max="2" width="6.28515625" style="95" customWidth="1"/>
    <col min="3" max="3" width="13.85546875" style="104" customWidth="1"/>
    <col min="4" max="4" width="0.7109375" style="104" customWidth="1"/>
    <col min="5" max="5" width="13.85546875" style="104" customWidth="1"/>
    <col min="6" max="16384" width="14.42578125" style="104" hidden="1"/>
  </cols>
  <sheetData>
    <row r="1" spans="1:5" s="96" customFormat="1">
      <c r="A1" s="94" t="s">
        <v>83</v>
      </c>
      <c r="B1" s="95"/>
    </row>
    <row r="2" spans="1:5" s="96" customFormat="1">
      <c r="A2" s="158" t="s">
        <v>115</v>
      </c>
      <c r="B2" s="159"/>
      <c r="C2" s="159"/>
      <c r="D2" s="159"/>
      <c r="E2" s="159"/>
    </row>
    <row r="3" spans="1:5" s="96" customFormat="1">
      <c r="A3" s="159"/>
      <c r="B3" s="159"/>
      <c r="C3" s="159"/>
      <c r="D3" s="159"/>
      <c r="E3" s="159"/>
    </row>
    <row r="4" spans="1:5" s="96" customFormat="1">
      <c r="A4" s="97"/>
      <c r="B4" s="98"/>
    </row>
    <row r="5" spans="1:5" s="96" customFormat="1" ht="51">
      <c r="A5" s="97"/>
      <c r="B5" s="99" t="s">
        <v>8</v>
      </c>
      <c r="C5" s="100" t="s">
        <v>116</v>
      </c>
      <c r="D5" s="101"/>
      <c r="E5" s="100" t="s">
        <v>84</v>
      </c>
    </row>
    <row r="6" spans="1:5">
      <c r="A6" s="102" t="s">
        <v>58</v>
      </c>
      <c r="B6" s="98"/>
      <c r="C6" s="103"/>
    </row>
    <row r="7" spans="1:5">
      <c r="A7" s="97" t="s">
        <v>22</v>
      </c>
      <c r="B7" s="105">
        <v>11</v>
      </c>
      <c r="C7" s="103">
        <v>112405272</v>
      </c>
      <c r="E7" s="104">
        <v>112083022</v>
      </c>
    </row>
    <row r="8" spans="1:5" ht="38.25">
      <c r="A8" s="106" t="s">
        <v>23</v>
      </c>
      <c r="B8" s="105">
        <v>12</v>
      </c>
      <c r="C8" s="103">
        <v>77206689</v>
      </c>
      <c r="E8" s="104">
        <v>4547700</v>
      </c>
    </row>
    <row r="9" spans="1:5">
      <c r="A9" s="97" t="s">
        <v>24</v>
      </c>
      <c r="B9" s="105">
        <v>13</v>
      </c>
      <c r="C9" s="103">
        <v>4583688</v>
      </c>
      <c r="E9" s="104">
        <v>5913836</v>
      </c>
    </row>
    <row r="10" spans="1:5">
      <c r="A10" s="97" t="s">
        <v>85</v>
      </c>
      <c r="B10" s="105">
        <v>14</v>
      </c>
      <c r="C10" s="103">
        <v>6588695</v>
      </c>
      <c r="E10" s="104">
        <v>13476169</v>
      </c>
    </row>
    <row r="11" spans="1:5" hidden="1">
      <c r="A11" s="97" t="s">
        <v>86</v>
      </c>
      <c r="B11" s="105"/>
      <c r="C11" s="103">
        <v>0</v>
      </c>
      <c r="E11" s="104">
        <v>0</v>
      </c>
    </row>
    <row r="12" spans="1:5">
      <c r="A12" s="97" t="s">
        <v>25</v>
      </c>
      <c r="B12" s="105">
        <v>15</v>
      </c>
      <c r="C12" s="103">
        <v>633707204</v>
      </c>
      <c r="E12" s="104">
        <v>588232099</v>
      </c>
    </row>
    <row r="13" spans="1:5">
      <c r="A13" s="97" t="s">
        <v>26</v>
      </c>
      <c r="B13" s="105">
        <v>16</v>
      </c>
      <c r="C13" s="103">
        <v>15173436</v>
      </c>
      <c r="E13" s="104">
        <v>35184257</v>
      </c>
    </row>
    <row r="14" spans="1:5">
      <c r="A14" s="97" t="s">
        <v>27</v>
      </c>
      <c r="B14" s="105"/>
      <c r="C14" s="103">
        <v>2007379</v>
      </c>
      <c r="E14" s="104">
        <v>2146329</v>
      </c>
    </row>
    <row r="15" spans="1:5">
      <c r="A15" s="97" t="s">
        <v>28</v>
      </c>
      <c r="B15" s="105"/>
      <c r="C15" s="103">
        <v>24132267</v>
      </c>
      <c r="E15" s="104">
        <v>22847412</v>
      </c>
    </row>
    <row r="16" spans="1:5" ht="12.75" hidden="1" customHeight="1">
      <c r="A16" s="97" t="s">
        <v>29</v>
      </c>
      <c r="B16" s="105"/>
      <c r="C16" s="103"/>
    </row>
    <row r="17" spans="1:5">
      <c r="A17" s="97" t="s">
        <v>30</v>
      </c>
      <c r="B17" s="105">
        <v>17</v>
      </c>
      <c r="C17" s="103">
        <v>18803885</v>
      </c>
      <c r="E17" s="104">
        <v>24171260</v>
      </c>
    </row>
    <row r="18" spans="1:5" ht="13.5" thickBot="1">
      <c r="A18" s="102" t="s">
        <v>95</v>
      </c>
      <c r="B18" s="105"/>
      <c r="C18" s="107">
        <v>894608515</v>
      </c>
      <c r="E18" s="107">
        <v>808602084</v>
      </c>
    </row>
    <row r="19" spans="1:5" ht="13.5" thickTop="1">
      <c r="A19" s="102" t="s">
        <v>31</v>
      </c>
      <c r="B19" s="105"/>
      <c r="C19" s="103"/>
    </row>
    <row r="20" spans="1:5" ht="38.25">
      <c r="A20" s="106" t="s">
        <v>23</v>
      </c>
      <c r="B20" s="105">
        <v>12</v>
      </c>
      <c r="C20" s="103">
        <v>2100</v>
      </c>
      <c r="E20" s="104">
        <v>0</v>
      </c>
    </row>
    <row r="21" spans="1:5">
      <c r="A21" s="106" t="s">
        <v>73</v>
      </c>
      <c r="B21" s="105">
        <v>18</v>
      </c>
      <c r="C21" s="103">
        <v>7711664</v>
      </c>
      <c r="E21" s="104">
        <v>3469981</v>
      </c>
    </row>
    <row r="22" spans="1:5">
      <c r="A22" s="106" t="s">
        <v>91</v>
      </c>
      <c r="B22" s="105"/>
      <c r="C22" s="103">
        <v>12491787</v>
      </c>
      <c r="E22" s="104">
        <v>7353570</v>
      </c>
    </row>
    <row r="23" spans="1:5">
      <c r="A23" s="106" t="s">
        <v>32</v>
      </c>
      <c r="B23" s="105">
        <v>19</v>
      </c>
      <c r="C23" s="103">
        <v>564277454</v>
      </c>
      <c r="E23" s="104">
        <v>548499125</v>
      </c>
    </row>
    <row r="24" spans="1:5">
      <c r="A24" s="106" t="s">
        <v>56</v>
      </c>
      <c r="B24" s="105">
        <v>20</v>
      </c>
      <c r="C24" s="103">
        <v>156147392</v>
      </c>
      <c r="E24" s="104">
        <v>103242607</v>
      </c>
    </row>
    <row r="25" spans="1:5" ht="11.25" customHeight="1">
      <c r="A25" s="106" t="s">
        <v>57</v>
      </c>
      <c r="B25" s="105">
        <v>21</v>
      </c>
      <c r="C25" s="103">
        <v>21558764</v>
      </c>
      <c r="E25" s="104">
        <v>26028695</v>
      </c>
    </row>
    <row r="26" spans="1:5">
      <c r="A26" s="106" t="s">
        <v>33</v>
      </c>
      <c r="B26" s="105">
        <v>22</v>
      </c>
      <c r="C26" s="103">
        <v>44658991</v>
      </c>
      <c r="E26" s="104">
        <v>37862573</v>
      </c>
    </row>
    <row r="27" spans="1:5">
      <c r="A27" s="106" t="s">
        <v>126</v>
      </c>
      <c r="B27" s="105"/>
      <c r="C27" s="103">
        <v>1754511</v>
      </c>
      <c r="E27" s="104">
        <v>1795183</v>
      </c>
    </row>
    <row r="28" spans="1:5">
      <c r="A28" s="106" t="s">
        <v>34</v>
      </c>
      <c r="B28" s="105">
        <v>23</v>
      </c>
      <c r="C28" s="103">
        <v>15190803</v>
      </c>
      <c r="E28" s="104">
        <v>13662318</v>
      </c>
    </row>
    <row r="29" spans="1:5" ht="13.5" thickBot="1">
      <c r="A29" s="102" t="s">
        <v>96</v>
      </c>
      <c r="B29" s="105"/>
      <c r="C29" s="107">
        <v>823793466</v>
      </c>
      <c r="D29" s="104">
        <v>-1</v>
      </c>
      <c r="E29" s="107">
        <v>741914052</v>
      </c>
    </row>
    <row r="30" spans="1:5" ht="13.5" thickTop="1">
      <c r="A30" s="108" t="s">
        <v>35</v>
      </c>
      <c r="B30" s="105"/>
      <c r="C30" s="103"/>
    </row>
    <row r="31" spans="1:5">
      <c r="A31" s="106" t="s">
        <v>36</v>
      </c>
      <c r="B31" s="105">
        <v>24</v>
      </c>
      <c r="C31" s="103">
        <v>30110207</v>
      </c>
      <c r="E31" s="104">
        <v>30110207</v>
      </c>
    </row>
    <row r="32" spans="1:5">
      <c r="A32" s="106" t="s">
        <v>64</v>
      </c>
      <c r="B32" s="105"/>
      <c r="C32" s="103">
        <v>25632</v>
      </c>
      <c r="E32" s="104">
        <v>25632</v>
      </c>
    </row>
    <row r="33" spans="1:5">
      <c r="A33" s="106" t="s">
        <v>71</v>
      </c>
      <c r="B33" s="105"/>
      <c r="C33" s="103">
        <v>8234923</v>
      </c>
      <c r="E33" s="104">
        <v>8234923</v>
      </c>
    </row>
    <row r="34" spans="1:5">
      <c r="A34" s="106" t="s">
        <v>69</v>
      </c>
      <c r="B34" s="105"/>
      <c r="C34" s="103">
        <v>6733233</v>
      </c>
      <c r="E34" s="104">
        <v>6733233</v>
      </c>
    </row>
    <row r="35" spans="1:5" ht="25.5">
      <c r="A35" s="106" t="s">
        <v>72</v>
      </c>
      <c r="B35" s="105"/>
      <c r="C35" s="103">
        <v>-89288</v>
      </c>
      <c r="E35" s="104">
        <v>-74143</v>
      </c>
    </row>
    <row r="36" spans="1:5" ht="25.5">
      <c r="A36" s="106" t="s">
        <v>61</v>
      </c>
      <c r="B36" s="105"/>
      <c r="C36" s="103">
        <v>-709949</v>
      </c>
      <c r="E36" s="104">
        <v>-2213707</v>
      </c>
    </row>
    <row r="37" spans="1:5">
      <c r="A37" s="106" t="s">
        <v>60</v>
      </c>
      <c r="B37" s="105"/>
      <c r="C37" s="103">
        <v>26510291</v>
      </c>
      <c r="D37" s="104" t="s">
        <v>6</v>
      </c>
      <c r="E37" s="104">
        <v>23871887</v>
      </c>
    </row>
    <row r="38" spans="1:5">
      <c r="A38" s="102" t="s">
        <v>97</v>
      </c>
      <c r="B38" s="105"/>
      <c r="C38" s="109">
        <v>70815049</v>
      </c>
      <c r="E38" s="109">
        <v>66688032</v>
      </c>
    </row>
    <row r="39" spans="1:5" ht="13.5" thickBot="1">
      <c r="A39" s="102" t="s">
        <v>98</v>
      </c>
      <c r="B39" s="105"/>
      <c r="C39" s="110">
        <v>894608515</v>
      </c>
      <c r="E39" s="110">
        <v>808602084</v>
      </c>
    </row>
    <row r="40" spans="1:5" ht="13.5" thickTop="1"/>
    <row r="41" spans="1:5" hidden="1"/>
    <row r="42" spans="1:5" hidden="1"/>
    <row r="43" spans="1:5"/>
  </sheetData>
  <mergeCells count="1">
    <mergeCell ref="A2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71" t="str">
        <f>BS!C5</f>
        <v>30 сентября       2015 г. 
(не аудировано) 
тыс. тенге</v>
      </c>
      <c r="D3" s="14"/>
      <c r="E3" s="71" t="str">
        <f>BS!E5</f>
        <v>31 декабря 2014 г. 
тыс. тенге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>
        <f>BS!E10</f>
        <v>13476169</v>
      </c>
      <c r="I8" s="35">
        <f t="shared" si="1"/>
        <v>-9990756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>
        <f>BS!C12</f>
        <v>633707204</v>
      </c>
      <c r="G10" s="35">
        <f t="shared" si="0"/>
        <v>-201178118</v>
      </c>
      <c r="H10" s="48">
        <f>BS!E12</f>
        <v>588232099</v>
      </c>
      <c r="I10" s="35">
        <f t="shared" si="1"/>
        <v>-233589812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>
        <f>BS!C13</f>
        <v>15173436</v>
      </c>
      <c r="G11" s="35">
        <f t="shared" si="0"/>
        <v>8288870</v>
      </c>
      <c r="H11" s="48">
        <f>BS!E13</f>
        <v>35184257</v>
      </c>
      <c r="I11" s="35">
        <f t="shared" si="1"/>
        <v>-24857065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BS!C21</f>
        <v>7711664</v>
      </c>
      <c r="R5" s="35">
        <f t="shared" ref="R5:R16" si="0">O5-Q5</f>
        <v>6404969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BS!C22</f>
        <v>12491787</v>
      </c>
      <c r="R6" s="35">
        <f t="shared" si="0"/>
        <v>-3688502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BS!C23</f>
        <v>564277454</v>
      </c>
      <c r="R7" s="35">
        <f t="shared" si="0"/>
        <v>-159603668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BS!C24</f>
        <v>156147392</v>
      </c>
      <c r="R8" s="35">
        <f t="shared" si="0"/>
        <v>-123361036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>
        <f>BS!C25</f>
        <v>21558764</v>
      </c>
      <c r="R9" s="35">
        <f t="shared" si="0"/>
        <v>14110524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>
        <f>BS!C26</f>
        <v>44658991</v>
      </c>
      <c r="R10" s="35">
        <f t="shared" si="0"/>
        <v>-23248642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>
        <f>BS!$C$7</f>
        <v>112405272</v>
      </c>
      <c r="T5" s="35">
        <f t="shared" ref="T5:T13" si="1">Q5-S5</f>
        <v>-29258894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>
        <f>BS!$C$9</f>
        <v>4583688</v>
      </c>
      <c r="T7" s="35">
        <f t="shared" si="1"/>
        <v>6396184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>
        <f>BS!$C$10</f>
        <v>6588695</v>
      </c>
      <c r="T8" s="35">
        <f t="shared" si="1"/>
        <v>-3666322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>
        <f>BS!$C$12</f>
        <v>633707204</v>
      </c>
      <c r="T9" s="35">
        <f t="shared" si="1"/>
        <v>-201178118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>
        <f>BS!$C$13</f>
        <v>15173436</v>
      </c>
      <c r="T10" s="35">
        <f t="shared" si="1"/>
        <v>8288870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>
        <f>BS!$C$14</f>
        <v>2007379</v>
      </c>
      <c r="T11" s="35">
        <f t="shared" si="1"/>
        <v>-723101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>
        <f>BS!$C$15</f>
        <v>24132267</v>
      </c>
      <c r="T12" s="35">
        <f t="shared" si="1"/>
        <v>-4373676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>
        <f>BS!$C$17</f>
        <v>18803885</v>
      </c>
      <c r="T13" s="35">
        <f t="shared" si="1"/>
        <v>-5392989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BS!$C$21</f>
        <v>7711664</v>
      </c>
      <c r="T16" s="35">
        <f t="shared" ref="T16:T23" si="3">Q16-S16</f>
        <v>6404969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BS!$C$22</f>
        <v>12491787</v>
      </c>
      <c r="T17" s="35">
        <f t="shared" si="3"/>
        <v>-3688502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BS!$C$23</f>
        <v>564277454</v>
      </c>
      <c r="T18" s="35">
        <f t="shared" si="3"/>
        <v>-159603668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BS!$C$24</f>
        <v>156147392</v>
      </c>
      <c r="T19" s="35">
        <f t="shared" si="3"/>
        <v>-123361036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>
        <f>BS!$C$25</f>
        <v>21558764</v>
      </c>
      <c r="T20" s="35">
        <f t="shared" si="3"/>
        <v>14110524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>
        <f>BS!$C$26</f>
        <v>44658991</v>
      </c>
      <c r="T21" s="35">
        <f>Q21-S21</f>
        <v>-23248642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>
        <f>BS!$C$27</f>
        <v>1754511</v>
      </c>
      <c r="T22" s="35">
        <f t="shared" si="3"/>
        <v>-1496969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>
        <f>BS!$C$28</f>
        <v>15190803</v>
      </c>
      <c r="T23" s="35">
        <f t="shared" si="3"/>
        <v>-3095276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>
        <f>BS!$E$7</f>
        <v>112083022</v>
      </c>
      <c r="T33" s="35">
        <f t="shared" ref="T33:T41" si="5">Q33-S33</f>
        <v>-52460268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>
        <f>BS!$E$9</f>
        <v>5913836</v>
      </c>
      <c r="T35" s="35">
        <f t="shared" si="5"/>
        <v>12509710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>
        <f>BS!$E$10</f>
        <v>13476169</v>
      </c>
      <c r="T36" s="35">
        <f t="shared" si="5"/>
        <v>-9990756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>
        <f>BS!$E$12</f>
        <v>588232099</v>
      </c>
      <c r="T37" s="35">
        <f t="shared" si="5"/>
        <v>-233589812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>
        <f>BS!$E$13</f>
        <v>35184257</v>
      </c>
      <c r="T38" s="35">
        <f t="shared" si="5"/>
        <v>-24857065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>
        <f>BS!$E$14</f>
        <v>2146329</v>
      </c>
      <c r="T39" s="35">
        <f t="shared" si="5"/>
        <v>-1261188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>
        <f>BS!$E$15</f>
        <v>22847412</v>
      </c>
      <c r="T40" s="35">
        <f t="shared" si="5"/>
        <v>-6086814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>
        <f>BS!$E$17</f>
        <v>24171260</v>
      </c>
      <c r="T41" s="35">
        <f t="shared" si="5"/>
        <v>-19070505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BS!$E$21</f>
        <v>3469981</v>
      </c>
      <c r="T44" s="35">
        <f t="shared" ref="T44:T48" si="7">Q44-S44</f>
        <v>17758595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BS!$E$22</f>
        <v>7353570</v>
      </c>
      <c r="T45" s="35">
        <f t="shared" si="7"/>
        <v>-7353570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BS!$E$23</f>
        <v>548499125</v>
      </c>
      <c r="T46" s="35">
        <f t="shared" si="7"/>
        <v>-233778727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BS!$E$24</f>
        <v>103242607</v>
      </c>
      <c r="T47" s="35">
        <f t="shared" si="7"/>
        <v>-68800843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>
        <f>BS!$E$25</f>
        <v>26028695</v>
      </c>
      <c r="T48" s="35">
        <f t="shared" si="7"/>
        <v>1842809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>
        <f>BS!$E$26</f>
        <v>37862573</v>
      </c>
      <c r="T49" s="35">
        <f>Q49-S49</f>
        <v>-19300417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>
        <f>BS!$E$27</f>
        <v>1795183</v>
      </c>
      <c r="T50" s="35">
        <f t="shared" ref="T50:T51" si="8">Q50-S50</f>
        <v>-1753611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>
        <f>BS!$E$28</f>
        <v>13662318</v>
      </c>
      <c r="T51" s="35">
        <f t="shared" si="8"/>
        <v>-7803055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59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63.75">
      <c r="B3" s="27"/>
      <c r="C3" s="24" t="str">
        <f>BS!$C$5</f>
        <v>30 сентября       2015 г. 
(не аудировано) 
тыс. тенге</v>
      </c>
      <c r="D3" s="24" t="str">
        <f>BS!$C$5</f>
        <v>30 сентября       2015 г. 
(не аудировано) 
тыс. тенге</v>
      </c>
      <c r="E3" s="27"/>
      <c r="F3" s="3" t="str">
        <f>BS!$C$5</f>
        <v>30 сентября       2015 г. 
(не аудировано) 
тыс. тенге</v>
      </c>
      <c r="G3" s="1"/>
      <c r="H3" s="3" t="str">
        <f>BS!$E$5</f>
        <v>31 декабря 2014 г. 
тыс. тенге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65" t="s">
        <v>68</v>
      </c>
      <c r="C10" s="165"/>
      <c r="D10" s="165"/>
      <c r="E10" s="165"/>
      <c r="F10" s="166"/>
      <c r="G10" s="166"/>
      <c r="H10" s="166"/>
    </row>
    <row r="11" spans="1:10">
      <c r="B11" s="166"/>
      <c r="C11" s="166"/>
      <c r="D11" s="166"/>
      <c r="E11" s="166"/>
      <c r="F11" s="166"/>
      <c r="G11" s="166"/>
      <c r="H11" s="166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24" t="str">
        <f>BS!$C$5</f>
        <v>30 сентября       2015 г. 
(не аудировано) 
тыс. тенге</v>
      </c>
      <c r="D3" s="25"/>
      <c r="E3" s="24" t="str">
        <f>BS!$E$5</f>
        <v>31 декабря 2014 г. 
тыс. тенге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BS!$C$5</f>
        <v>30 сентября       2015 г. 
(не аудировано) 
тыс. тенге</v>
      </c>
      <c r="D9" s="14"/>
      <c r="E9" s="71" t="e">
        <f>#REF!</f>
        <v>#REF!</v>
      </c>
      <c r="G9" s="24" t="str">
        <f>BS!$E$5</f>
        <v>31 декабря 2014 г. 
тыс. тенге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63.75">
      <c r="B16" s="27"/>
      <c r="C16" s="24" t="str">
        <f>BS!$C$5</f>
        <v>30 сентября       2015 г. 
(не аудировано) 
тыс. тенге</v>
      </c>
      <c r="D16" s="25"/>
      <c r="E16" s="24" t="str">
        <f>BS!$E$5</f>
        <v>31 декабря 2014 г. 
тыс. тенге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62" t="e">
        <f>#REF!</f>
        <v>#REF!</v>
      </c>
      <c r="D22" s="162"/>
      <c r="E22" s="162"/>
      <c r="F22" s="43"/>
      <c r="G22" s="162" t="e">
        <f>#REF!</f>
        <v>#REF!</v>
      </c>
      <c r="H22" s="162"/>
      <c r="I22" s="162"/>
      <c r="J22" s="43"/>
      <c r="K22" s="162" t="e">
        <f>#REF!</f>
        <v>#REF!</v>
      </c>
      <c r="L22" s="162"/>
      <c r="M22" s="162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62" t="e">
        <f>#REF!</f>
        <v>#REF!</v>
      </c>
      <c r="D42" s="162"/>
      <c r="E42" s="162"/>
      <c r="F42" s="43"/>
      <c r="G42" s="162" t="e">
        <f>#REF!</f>
        <v>#REF!</v>
      </c>
      <c r="H42" s="162"/>
      <c r="I42" s="162"/>
      <c r="J42" s="43"/>
      <c r="K42" s="162" t="e">
        <f>#REF!</f>
        <v>#REF!</v>
      </c>
      <c r="L42" s="162"/>
      <c r="M42" s="162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>
        <f>BS!$C$7</f>
        <v>112405272</v>
      </c>
      <c r="R4" s="35">
        <f>M4-Q4</f>
        <v>-29258894</v>
      </c>
      <c r="S4" s="35">
        <f>O4-Q4</f>
        <v>-29258894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BS!$C$8</f>
        <v>77206689</v>
      </c>
      <c r="R5" s="35">
        <f>M5-Q5</f>
        <v>-76067061</v>
      </c>
      <c r="S5" s="35">
        <f>O5-Q5</f>
        <v>-76067061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>
        <f>BS!$C$9</f>
        <v>4583688</v>
      </c>
      <c r="R6" s="35">
        <f>M6-Q6</f>
        <v>6396184</v>
      </c>
      <c r="S6" s="35">
        <f>O6-Q6</f>
        <v>6396184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>
        <f>BS!$C$10</f>
        <v>6588695</v>
      </c>
      <c r="R7" s="35">
        <f t="shared" ref="R7:R14" si="0">M7-Q7</f>
        <v>-3666322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>
        <f>BS!$C$12</f>
        <v>633707204</v>
      </c>
      <c r="R8" s="35">
        <f>SUM(M9:M10)-Q8</f>
        <v>-201178118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>
        <f>BS!$C$13</f>
        <v>15173436</v>
      </c>
      <c r="R11" s="35">
        <f>SUM(M11:M13)-Q11</f>
        <v>8288870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BS!$C$21</f>
        <v>7711664</v>
      </c>
      <c r="R17" s="35">
        <f t="shared" si="2"/>
        <v>6404969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BS!$C$22</f>
        <v>12491787</v>
      </c>
      <c r="R18" s="35">
        <f>M18-Q18</f>
        <v>-3688502</v>
      </c>
      <c r="S18" s="35">
        <f>O18-Q18</f>
        <v>-3688502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BS!$C$23</f>
        <v>564277454</v>
      </c>
      <c r="R19" s="35">
        <f t="shared" si="2"/>
        <v>-159603668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BS!$C$24</f>
        <v>156147392</v>
      </c>
      <c r="R20" s="35">
        <f t="shared" si="2"/>
        <v>-123361036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>
        <f>BS!$C$25</f>
        <v>21558764</v>
      </c>
      <c r="R21" s="35">
        <f t="shared" si="2"/>
        <v>14110524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>
        <f>BS!$C$26</f>
        <v>44658991</v>
      </c>
      <c r="R22" s="35">
        <f t="shared" si="2"/>
        <v>-23248642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>
        <f>BS!$E$7</f>
        <v>112083022</v>
      </c>
      <c r="R29" s="35">
        <f>M29-Q29</f>
        <v>-52460268</v>
      </c>
      <c r="S29" s="35">
        <f>O29-Q29</f>
        <v>-52460268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BS!$E$8</f>
        <v>4547700</v>
      </c>
      <c r="R30" s="35">
        <f>M30-Q30</f>
        <v>-3284827</v>
      </c>
      <c r="S30" s="35">
        <f>O30-Q30</f>
        <v>-3284827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>
        <f>BS!$E$9</f>
        <v>5913836</v>
      </c>
      <c r="R31" s="35">
        <f>M31-Q31</f>
        <v>12509710</v>
      </c>
      <c r="S31" s="35">
        <f>O31-Q31</f>
        <v>12509710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>
        <f>BS!$E$10</f>
        <v>13476169</v>
      </c>
      <c r="R32" s="35">
        <f t="shared" ref="R32" si="3">M32-Q32</f>
        <v>-9990756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>
        <f>BS!$E$12</f>
        <v>588232099</v>
      </c>
      <c r="R33" s="35">
        <f>SUM(M34:M35)-Q33</f>
        <v>-233589812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>
        <f>BS!$E$13</f>
        <v>35184257</v>
      </c>
      <c r="R36" s="35">
        <f>SUM(M37:M38)-Q36</f>
        <v>-24857065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BS!$E$21</f>
        <v>3469981</v>
      </c>
      <c r="R42" s="35">
        <f t="shared" si="6"/>
        <v>17758595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BS!$E$23</f>
        <v>548499125</v>
      </c>
      <c r="R43" s="35">
        <f t="shared" ref="R43:R47" si="7">M43-Q43</f>
        <v>-233778727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BS!$E$24</f>
        <v>103242607</v>
      </c>
      <c r="R44" s="35">
        <f t="shared" si="7"/>
        <v>-68800843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>
        <f>BS!$E$25</f>
        <v>26028695</v>
      </c>
      <c r="R45" s="35">
        <f t="shared" si="7"/>
        <v>1842809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>
        <f>BS!$E$26</f>
        <v>37862573</v>
      </c>
      <c r="R46" s="35">
        <f t="shared" si="7"/>
        <v>-19300417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67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topLeftCell="A16" zoomScaleNormal="100" workbookViewId="0">
      <selection activeCell="A31" sqref="A31"/>
    </sheetView>
  </sheetViews>
  <sheetFormatPr defaultColWidth="0" defaultRowHeight="12.75" zeroHeight="1"/>
  <cols>
    <col min="1" max="1" width="49.85546875" style="96" customWidth="1"/>
    <col min="2" max="2" width="6" style="112" customWidth="1"/>
    <col min="3" max="3" width="13.85546875" style="104" customWidth="1"/>
    <col min="4" max="4" width="1.140625" style="104" customWidth="1"/>
    <col min="5" max="5" width="13.85546875" style="104" customWidth="1"/>
    <col min="6" max="6" width="1.140625" style="96" hidden="1" customWidth="1"/>
    <col min="7" max="7" width="14.42578125" style="96" hidden="1" customWidth="1"/>
    <col min="8" max="8" width="1.140625" style="96" hidden="1" customWidth="1"/>
    <col min="9" max="9" width="14.42578125" style="96" hidden="1" customWidth="1"/>
    <col min="10" max="16384" width="21" style="96" hidden="1"/>
  </cols>
  <sheetData>
    <row r="1" spans="1:9">
      <c r="A1" s="94" t="s">
        <v>83</v>
      </c>
      <c r="B1" s="111"/>
      <c r="C1" s="96"/>
      <c r="D1" s="96"/>
      <c r="E1" s="96"/>
    </row>
    <row r="2" spans="1:9">
      <c r="A2" s="158" t="s">
        <v>117</v>
      </c>
      <c r="B2" s="159"/>
      <c r="C2" s="159"/>
      <c r="D2" s="159"/>
      <c r="E2" s="159"/>
      <c r="F2" s="159"/>
      <c r="G2" s="159"/>
      <c r="H2" s="160"/>
    </row>
    <row r="3" spans="1:9" ht="25.5" customHeight="1">
      <c r="A3" s="159"/>
      <c r="B3" s="159"/>
      <c r="C3" s="159"/>
      <c r="D3" s="159"/>
      <c r="E3" s="159"/>
      <c r="F3" s="159"/>
      <c r="G3" s="159"/>
      <c r="H3" s="160"/>
    </row>
    <row r="4" spans="1:9">
      <c r="D4" s="98"/>
      <c r="E4" s="98"/>
    </row>
    <row r="5" spans="1:9" ht="107.25" customHeight="1">
      <c r="A5" s="97"/>
      <c r="B5" s="99" t="s">
        <v>8</v>
      </c>
      <c r="C5" s="100" t="s">
        <v>118</v>
      </c>
      <c r="D5" s="101"/>
      <c r="E5" s="100" t="s">
        <v>119</v>
      </c>
      <c r="G5" s="100"/>
      <c r="H5" s="101"/>
      <c r="I5" s="100"/>
    </row>
    <row r="6" spans="1:9">
      <c r="A6" s="113" t="s">
        <v>9</v>
      </c>
      <c r="B6" s="114">
        <v>4</v>
      </c>
      <c r="C6" s="103">
        <v>66864259</v>
      </c>
      <c r="D6" s="103"/>
      <c r="E6" s="103">
        <v>57297542</v>
      </c>
      <c r="G6" s="103"/>
      <c r="H6" s="103"/>
      <c r="I6" s="103"/>
    </row>
    <row r="7" spans="1:9">
      <c r="A7" s="113" t="s">
        <v>10</v>
      </c>
      <c r="B7" s="114">
        <v>4</v>
      </c>
      <c r="C7" s="103">
        <v>-35278032</v>
      </c>
      <c r="D7" s="103"/>
      <c r="E7" s="103">
        <v>-28165365</v>
      </c>
      <c r="G7" s="103"/>
      <c r="H7" s="103"/>
      <c r="I7" s="103"/>
    </row>
    <row r="8" spans="1:9">
      <c r="A8" s="108" t="s">
        <v>11</v>
      </c>
      <c r="B8" s="114"/>
      <c r="C8" s="115">
        <v>31586227</v>
      </c>
      <c r="D8" s="116"/>
      <c r="E8" s="115">
        <v>29132177</v>
      </c>
      <c r="G8" s="115"/>
      <c r="H8" s="116"/>
      <c r="I8" s="115"/>
    </row>
    <row r="9" spans="1:9">
      <c r="A9" s="113" t="s">
        <v>12</v>
      </c>
      <c r="B9" s="114">
        <v>5</v>
      </c>
      <c r="C9" s="103">
        <v>7375961</v>
      </c>
      <c r="D9" s="103"/>
      <c r="E9" s="103">
        <v>8433964</v>
      </c>
      <c r="G9" s="103"/>
      <c r="H9" s="103"/>
      <c r="I9" s="103"/>
    </row>
    <row r="10" spans="1:9">
      <c r="A10" s="113" t="s">
        <v>13</v>
      </c>
      <c r="B10" s="114"/>
      <c r="C10" s="103">
        <v>-437986</v>
      </c>
      <c r="D10" s="103"/>
      <c r="E10" s="103">
        <v>-539109</v>
      </c>
      <c r="G10" s="103"/>
      <c r="H10" s="103"/>
      <c r="I10" s="103"/>
    </row>
    <row r="11" spans="1:9">
      <c r="A11" s="108" t="s">
        <v>14</v>
      </c>
      <c r="B11" s="114"/>
      <c r="C11" s="115">
        <v>6937975</v>
      </c>
      <c r="D11" s="116"/>
      <c r="E11" s="115">
        <v>7894855</v>
      </c>
      <c r="G11" s="115"/>
      <c r="H11" s="116"/>
      <c r="I11" s="115"/>
    </row>
    <row r="12" spans="1:9" ht="51">
      <c r="A12" s="113" t="s">
        <v>87</v>
      </c>
      <c r="B12" s="114"/>
      <c r="C12" s="103">
        <v>71767545</v>
      </c>
      <c r="D12" s="103"/>
      <c r="E12" s="103">
        <v>-276538</v>
      </c>
      <c r="G12" s="103"/>
      <c r="H12" s="103"/>
      <c r="I12" s="103"/>
    </row>
    <row r="13" spans="1:9">
      <c r="A13" s="113" t="s">
        <v>88</v>
      </c>
      <c r="B13" s="114">
        <v>6</v>
      </c>
      <c r="C13" s="103">
        <v>-71537636</v>
      </c>
      <c r="D13" s="103"/>
      <c r="E13" s="103">
        <v>3122337</v>
      </c>
      <c r="G13" s="103"/>
      <c r="H13" s="103"/>
      <c r="I13" s="103"/>
    </row>
    <row r="14" spans="1:9" ht="25.5">
      <c r="A14" s="113" t="s">
        <v>129</v>
      </c>
      <c r="B14" s="114"/>
      <c r="C14" s="103">
        <v>13324</v>
      </c>
      <c r="D14" s="103"/>
      <c r="E14" s="103">
        <v>-356</v>
      </c>
      <c r="G14" s="103"/>
      <c r="H14" s="103"/>
      <c r="I14" s="103"/>
    </row>
    <row r="15" spans="1:9" ht="25.5">
      <c r="A15" s="113" t="s">
        <v>89</v>
      </c>
      <c r="B15" s="114"/>
      <c r="C15" s="103">
        <v>494598</v>
      </c>
      <c r="D15" s="103"/>
      <c r="E15" s="103">
        <v>621436</v>
      </c>
      <c r="G15" s="103"/>
      <c r="H15" s="103"/>
      <c r="I15" s="103"/>
    </row>
    <row r="16" spans="1:9">
      <c r="A16" s="113" t="s">
        <v>104</v>
      </c>
      <c r="B16" s="114"/>
      <c r="C16" s="103">
        <v>-129451</v>
      </c>
      <c r="D16" s="103"/>
      <c r="E16" s="103">
        <v>-276282</v>
      </c>
      <c r="G16" s="103"/>
      <c r="H16" s="103"/>
      <c r="I16" s="103"/>
    </row>
    <row r="17" spans="1:9">
      <c r="A17" s="108" t="s">
        <v>15</v>
      </c>
      <c r="B17" s="114"/>
      <c r="C17" s="117">
        <v>39132582</v>
      </c>
      <c r="D17" s="116"/>
      <c r="E17" s="117">
        <v>40217629</v>
      </c>
      <c r="G17" s="117"/>
      <c r="H17" s="116"/>
      <c r="I17" s="117"/>
    </row>
    <row r="18" spans="1:9">
      <c r="A18" s="113" t="s">
        <v>16</v>
      </c>
      <c r="B18" s="114">
        <v>7</v>
      </c>
      <c r="C18" s="103">
        <v>-11986583</v>
      </c>
      <c r="D18" s="103"/>
      <c r="E18" s="103">
        <v>-7944102</v>
      </c>
      <c r="G18" s="103"/>
      <c r="H18" s="103"/>
      <c r="I18" s="103"/>
    </row>
    <row r="19" spans="1:9">
      <c r="A19" s="113" t="s">
        <v>17</v>
      </c>
      <c r="B19" s="114">
        <v>8</v>
      </c>
      <c r="C19" s="103">
        <v>-13293040</v>
      </c>
      <c r="D19" s="103"/>
      <c r="E19" s="103">
        <v>-12302300</v>
      </c>
      <c r="G19" s="103"/>
      <c r="H19" s="103"/>
      <c r="I19" s="103"/>
    </row>
    <row r="20" spans="1:9">
      <c r="A20" s="113" t="s">
        <v>18</v>
      </c>
      <c r="B20" s="114">
        <v>9</v>
      </c>
      <c r="C20" s="103">
        <v>-10356358</v>
      </c>
      <c r="D20" s="103"/>
      <c r="E20" s="103">
        <v>-9428461</v>
      </c>
      <c r="G20" s="103"/>
      <c r="H20" s="103"/>
      <c r="I20" s="103"/>
    </row>
    <row r="21" spans="1:9">
      <c r="A21" s="108" t="s">
        <v>19</v>
      </c>
      <c r="B21" s="114"/>
      <c r="C21" s="118">
        <v>3496601</v>
      </c>
      <c r="D21" s="119"/>
      <c r="E21" s="118">
        <v>10542766</v>
      </c>
      <c r="G21" s="118"/>
      <c r="H21" s="119"/>
      <c r="I21" s="118"/>
    </row>
    <row r="22" spans="1:9">
      <c r="A22" s="113" t="s">
        <v>20</v>
      </c>
      <c r="B22" s="114">
        <v>10</v>
      </c>
      <c r="C22" s="103">
        <v>-858197</v>
      </c>
      <c r="D22" s="103"/>
      <c r="E22" s="103">
        <v>-2352239</v>
      </c>
      <c r="G22" s="103"/>
      <c r="H22" s="103"/>
      <c r="I22" s="103"/>
    </row>
    <row r="23" spans="1:9" ht="13.5" thickBot="1">
      <c r="A23" s="108" t="s">
        <v>70</v>
      </c>
      <c r="B23" s="114"/>
      <c r="C23" s="110">
        <v>2638404</v>
      </c>
      <c r="D23" s="119"/>
      <c r="E23" s="110">
        <v>8190527</v>
      </c>
      <c r="G23" s="110"/>
      <c r="H23" s="119"/>
      <c r="I23" s="110"/>
    </row>
    <row r="24" spans="1:9" ht="13.5" thickTop="1">
      <c r="A24" s="120" t="s">
        <v>132</v>
      </c>
      <c r="B24" s="114"/>
      <c r="C24" s="103"/>
      <c r="D24" s="103"/>
      <c r="E24" s="103"/>
    </row>
    <row r="25" spans="1:9" ht="25.5">
      <c r="A25" s="121" t="s">
        <v>78</v>
      </c>
      <c r="B25" s="114"/>
      <c r="C25" s="103"/>
      <c r="D25" s="103"/>
      <c r="E25" s="103"/>
    </row>
    <row r="26" spans="1:9" ht="25.5">
      <c r="A26" s="122" t="s">
        <v>21</v>
      </c>
      <c r="B26" s="114"/>
      <c r="C26" s="103"/>
      <c r="D26" s="103"/>
      <c r="E26" s="103"/>
    </row>
    <row r="27" spans="1:9">
      <c r="A27" s="122" t="s">
        <v>79</v>
      </c>
      <c r="B27" s="114"/>
      <c r="C27" s="103">
        <v>-1821</v>
      </c>
      <c r="D27" s="103"/>
      <c r="E27" s="103">
        <v>23428</v>
      </c>
      <c r="G27" s="103"/>
      <c r="H27" s="103"/>
      <c r="I27" s="103"/>
    </row>
    <row r="28" spans="1:9" ht="25.5">
      <c r="A28" s="122" t="s">
        <v>80</v>
      </c>
      <c r="B28" s="114"/>
      <c r="C28" s="103">
        <v>-13324</v>
      </c>
      <c r="D28" s="103"/>
      <c r="E28" s="103">
        <v>356</v>
      </c>
      <c r="G28" s="103"/>
      <c r="H28" s="103"/>
      <c r="I28" s="103"/>
    </row>
    <row r="29" spans="1:9">
      <c r="A29" s="122" t="s">
        <v>101</v>
      </c>
      <c r="B29" s="114"/>
      <c r="C29" s="103">
        <v>1503758</v>
      </c>
      <c r="D29" s="103"/>
      <c r="E29" s="103">
        <v>-227486</v>
      </c>
      <c r="G29" s="103"/>
      <c r="H29" s="103"/>
      <c r="I29" s="103"/>
    </row>
    <row r="30" spans="1:9" ht="38.25">
      <c r="A30" s="121" t="s">
        <v>81</v>
      </c>
      <c r="B30" s="114"/>
      <c r="C30" s="123">
        <v>1488613</v>
      </c>
      <c r="D30" s="123"/>
      <c r="E30" s="123">
        <v>-203702</v>
      </c>
      <c r="G30" s="123"/>
      <c r="H30" s="123"/>
      <c r="I30" s="123"/>
    </row>
    <row r="31" spans="1:9">
      <c r="A31" s="120" t="s">
        <v>133</v>
      </c>
      <c r="B31" s="114"/>
      <c r="C31" s="115">
        <v>1488613</v>
      </c>
      <c r="D31" s="116"/>
      <c r="E31" s="115">
        <v>-203702</v>
      </c>
      <c r="G31" s="115"/>
      <c r="H31" s="116"/>
      <c r="I31" s="115"/>
    </row>
    <row r="32" spans="1:9" ht="13.5" thickBot="1">
      <c r="A32" s="120" t="s">
        <v>99</v>
      </c>
      <c r="B32" s="114"/>
      <c r="C32" s="124">
        <v>4127017</v>
      </c>
      <c r="D32" s="116"/>
      <c r="E32" s="124">
        <v>7986825</v>
      </c>
      <c r="G32" s="124"/>
      <c r="H32" s="116"/>
      <c r="I32" s="124"/>
    </row>
    <row r="33" spans="1:9" ht="6.75" customHeight="1" thickTop="1">
      <c r="A33" s="120"/>
      <c r="B33" s="114"/>
      <c r="C33" s="125"/>
      <c r="D33" s="116"/>
      <c r="E33" s="125"/>
      <c r="G33" s="125"/>
      <c r="H33" s="116"/>
      <c r="I33" s="125"/>
    </row>
    <row r="34" spans="1:9" ht="26.25" thickBot="1">
      <c r="A34" s="122" t="s">
        <v>90</v>
      </c>
      <c r="B34" s="114">
        <v>25</v>
      </c>
      <c r="C34" s="126">
        <v>162.75259724289472</v>
      </c>
      <c r="D34" s="103"/>
      <c r="E34" s="126">
        <v>505.24087366379632</v>
      </c>
      <c r="G34" s="126"/>
      <c r="H34" s="103"/>
      <c r="I34" s="126"/>
    </row>
    <row r="35" spans="1:9" ht="13.5" thickTop="1">
      <c r="C35" s="127"/>
    </row>
    <row r="36" spans="1:9" hidden="1">
      <c r="C36" s="127"/>
    </row>
    <row r="37" spans="1:9" hidden="1">
      <c r="C37" s="127"/>
    </row>
    <row r="38" spans="1:9" hidden="1">
      <c r="C38" s="127"/>
    </row>
    <row r="39" spans="1:9" hidden="1">
      <c r="C39" s="127"/>
    </row>
    <row r="40" spans="1:9" hidden="1">
      <c r="C40" s="127"/>
    </row>
    <row r="41" spans="1:9" hidden="1">
      <c r="C41" s="127"/>
    </row>
  </sheetData>
  <mergeCells count="1">
    <mergeCell ref="A2:H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7"/>
  <sheetViews>
    <sheetView topLeftCell="A31" zoomScaleNormal="100" workbookViewId="0">
      <selection activeCell="A52" sqref="A52"/>
    </sheetView>
  </sheetViews>
  <sheetFormatPr defaultColWidth="0" defaultRowHeight="12.75" zeroHeight="1"/>
  <cols>
    <col min="1" max="1" width="57" style="96" customWidth="1"/>
    <col min="2" max="2" width="16.7109375" style="104" customWidth="1"/>
    <col min="3" max="3" width="1" style="104" customWidth="1"/>
    <col min="4" max="4" width="16.7109375" style="104" customWidth="1"/>
    <col min="5" max="5" width="11.140625" style="104" hidden="1" customWidth="1"/>
    <col min="6" max="6" width="13.5703125" style="104" hidden="1" customWidth="1"/>
    <col min="7" max="7" width="13.140625" style="104" hidden="1" customWidth="1"/>
    <col min="8" max="16384" width="33" style="104" hidden="1"/>
  </cols>
  <sheetData>
    <row r="1" spans="1:9" s="96" customFormat="1">
      <c r="A1" s="94" t="s">
        <v>83</v>
      </c>
      <c r="B1" s="95"/>
    </row>
    <row r="2" spans="1:9" s="96" customFormat="1" ht="12.75" customHeight="1">
      <c r="A2" s="158" t="s">
        <v>120</v>
      </c>
      <c r="B2" s="159"/>
      <c r="C2" s="159"/>
      <c r="D2" s="159"/>
    </row>
    <row r="3" spans="1:9" s="96" customFormat="1" ht="12.75" customHeight="1">
      <c r="A3" s="161"/>
      <c r="B3" s="161"/>
      <c r="C3" s="161"/>
      <c r="D3" s="161"/>
      <c r="E3" s="95"/>
      <c r="F3" s="95"/>
      <c r="G3" s="95"/>
      <c r="H3" s="95"/>
      <c r="I3" s="95"/>
    </row>
    <row r="4" spans="1:9" s="96" customFormat="1">
      <c r="A4" s="108"/>
      <c r="C4" s="98"/>
      <c r="D4" s="98"/>
      <c r="E4" s="98"/>
      <c r="F4" s="95"/>
      <c r="G4" s="95"/>
      <c r="H4" s="95"/>
      <c r="I4" s="95"/>
    </row>
    <row r="5" spans="1:9" s="96" customFormat="1" ht="89.25">
      <c r="A5" s="108"/>
      <c r="B5" s="100" t="s">
        <v>121</v>
      </c>
      <c r="C5" s="101"/>
      <c r="D5" s="100" t="s">
        <v>122</v>
      </c>
      <c r="E5" s="99"/>
    </row>
    <row r="6" spans="1:9" ht="25.5">
      <c r="A6" s="128" t="s">
        <v>40</v>
      </c>
      <c r="B6" s="103"/>
      <c r="C6" s="103"/>
      <c r="D6" s="103"/>
      <c r="E6" s="103"/>
      <c r="H6" s="129"/>
    </row>
    <row r="7" spans="1:9">
      <c r="A7" s="130" t="s">
        <v>9</v>
      </c>
      <c r="B7" s="131">
        <v>53996848</v>
      </c>
      <c r="C7" s="131"/>
      <c r="D7" s="131">
        <v>50014798</v>
      </c>
      <c r="E7" s="103"/>
      <c r="F7" s="132"/>
      <c r="H7" s="133"/>
    </row>
    <row r="8" spans="1:9">
      <c r="A8" s="130" t="s">
        <v>10</v>
      </c>
      <c r="B8" s="131">
        <v>-33635710</v>
      </c>
      <c r="C8" s="131"/>
      <c r="D8" s="131">
        <v>-26384666</v>
      </c>
      <c r="E8" s="103"/>
      <c r="H8" s="133"/>
    </row>
    <row r="9" spans="1:9">
      <c r="A9" s="130" t="s">
        <v>12</v>
      </c>
      <c r="B9" s="131">
        <v>6914665</v>
      </c>
      <c r="C9" s="131"/>
      <c r="D9" s="131">
        <v>8224959</v>
      </c>
      <c r="E9" s="103"/>
      <c r="H9" s="133"/>
    </row>
    <row r="10" spans="1:9">
      <c r="A10" s="130" t="s">
        <v>13</v>
      </c>
      <c r="B10" s="131">
        <v>-437986</v>
      </c>
      <c r="C10" s="131"/>
      <c r="D10" s="131">
        <v>-539109</v>
      </c>
      <c r="E10" s="103"/>
      <c r="H10" s="133"/>
    </row>
    <row r="11" spans="1:9" ht="38.25">
      <c r="A11" s="130" t="s">
        <v>130</v>
      </c>
      <c r="B11" s="131">
        <v>-980188</v>
      </c>
      <c r="C11" s="131"/>
      <c r="D11" s="131">
        <v>-1396591</v>
      </c>
      <c r="E11" s="103"/>
      <c r="H11" s="133"/>
    </row>
    <row r="12" spans="1:9">
      <c r="A12" s="130" t="s">
        <v>41</v>
      </c>
      <c r="B12" s="131">
        <v>3440027</v>
      </c>
      <c r="C12" s="131"/>
      <c r="D12" s="131">
        <v>2643140</v>
      </c>
      <c r="E12" s="103"/>
      <c r="H12" s="133"/>
    </row>
    <row r="13" spans="1:9">
      <c r="A13" s="130" t="s">
        <v>105</v>
      </c>
      <c r="B13" s="131">
        <v>-138295.09</v>
      </c>
      <c r="C13" s="131"/>
      <c r="D13" s="134">
        <v>-278135</v>
      </c>
      <c r="E13" s="103"/>
      <c r="H13" s="133"/>
    </row>
    <row r="14" spans="1:9">
      <c r="A14" s="130" t="s">
        <v>42</v>
      </c>
      <c r="B14" s="131">
        <v>-11722783</v>
      </c>
      <c r="C14" s="131"/>
      <c r="D14" s="131">
        <v>-12661080</v>
      </c>
      <c r="E14" s="103"/>
      <c r="H14" s="133"/>
    </row>
    <row r="15" spans="1:9">
      <c r="A15" s="130" t="s">
        <v>43</v>
      </c>
      <c r="B15" s="131">
        <v>-7243480</v>
      </c>
      <c r="C15" s="131"/>
      <c r="D15" s="131">
        <v>-7366003</v>
      </c>
      <c r="E15" s="103"/>
      <c r="H15" s="133"/>
    </row>
    <row r="16" spans="1:9">
      <c r="A16" s="128" t="s">
        <v>44</v>
      </c>
      <c r="B16" s="131"/>
      <c r="C16" s="131"/>
      <c r="D16" s="131"/>
      <c r="E16" s="103"/>
      <c r="H16" s="133"/>
    </row>
    <row r="17" spans="1:8" ht="38.25">
      <c r="A17" s="130" t="s">
        <v>23</v>
      </c>
      <c r="B17" s="131">
        <v>510586</v>
      </c>
      <c r="C17" s="131"/>
      <c r="D17" s="131">
        <v>347047</v>
      </c>
      <c r="E17" s="103"/>
      <c r="H17" s="133"/>
    </row>
    <row r="18" spans="1:8">
      <c r="A18" s="130" t="s">
        <v>45</v>
      </c>
      <c r="B18" s="131">
        <v>-38906</v>
      </c>
      <c r="C18" s="131"/>
      <c r="D18" s="131">
        <v>155521</v>
      </c>
      <c r="E18" s="103"/>
      <c r="H18" s="133"/>
    </row>
    <row r="19" spans="1:8">
      <c r="A19" s="130" t="s">
        <v>85</v>
      </c>
      <c r="B19" s="131">
        <v>7490722</v>
      </c>
      <c r="C19" s="131"/>
      <c r="D19" s="131">
        <v>-6800424</v>
      </c>
      <c r="E19" s="103"/>
      <c r="H19" s="133"/>
    </row>
    <row r="20" spans="1:8" hidden="1">
      <c r="A20" s="130" t="s">
        <v>86</v>
      </c>
      <c r="B20" s="131">
        <v>0</v>
      </c>
      <c r="C20" s="131"/>
      <c r="D20" s="131">
        <v>0</v>
      </c>
      <c r="E20" s="103"/>
      <c r="H20" s="133"/>
    </row>
    <row r="21" spans="1:8">
      <c r="A21" s="130" t="s">
        <v>25</v>
      </c>
      <c r="B21" s="131">
        <v>21401515.09</v>
      </c>
      <c r="C21" s="131"/>
      <c r="D21" s="131">
        <v>-136953068</v>
      </c>
      <c r="E21" s="103"/>
      <c r="H21" s="133"/>
    </row>
    <row r="22" spans="1:8">
      <c r="A22" s="130" t="s">
        <v>30</v>
      </c>
      <c r="B22" s="131">
        <v>-1287801</v>
      </c>
      <c r="C22" s="131"/>
      <c r="D22" s="131">
        <v>-2976583</v>
      </c>
      <c r="E22" s="103"/>
      <c r="H22" s="133"/>
    </row>
    <row r="23" spans="1:8">
      <c r="A23" s="128" t="s">
        <v>46</v>
      </c>
      <c r="B23" s="131"/>
      <c r="C23" s="131"/>
      <c r="D23" s="131"/>
      <c r="E23" s="103"/>
      <c r="H23" s="133"/>
    </row>
    <row r="24" spans="1:8">
      <c r="A24" s="130" t="s">
        <v>73</v>
      </c>
      <c r="B24" s="131">
        <v>3582471</v>
      </c>
      <c r="C24" s="131"/>
      <c r="D24" s="131">
        <v>-5719067</v>
      </c>
      <c r="E24" s="103"/>
      <c r="H24" s="133"/>
    </row>
    <row r="25" spans="1:8">
      <c r="A25" s="130" t="s">
        <v>91</v>
      </c>
      <c r="B25" s="131">
        <v>5159003</v>
      </c>
      <c r="C25" s="131"/>
      <c r="D25" s="131">
        <v>22294012</v>
      </c>
      <c r="E25" s="103"/>
      <c r="H25" s="133"/>
    </row>
    <row r="26" spans="1:8">
      <c r="A26" s="130" t="s">
        <v>32</v>
      </c>
      <c r="B26" s="131">
        <v>-105748510</v>
      </c>
      <c r="C26" s="131"/>
      <c r="D26" s="131">
        <v>101826531</v>
      </c>
      <c r="E26" s="103"/>
      <c r="H26" s="133"/>
    </row>
    <row r="27" spans="1:8">
      <c r="A27" s="130" t="s">
        <v>34</v>
      </c>
      <c r="B27" s="131">
        <v>-1533048</v>
      </c>
      <c r="C27" s="131"/>
      <c r="D27" s="131">
        <v>1371640</v>
      </c>
      <c r="E27" s="103"/>
      <c r="H27" s="133"/>
    </row>
    <row r="28" spans="1:8" ht="25.5">
      <c r="A28" s="128" t="s">
        <v>109</v>
      </c>
      <c r="B28" s="135">
        <v>-60270870</v>
      </c>
      <c r="C28" s="136"/>
      <c r="D28" s="135">
        <v>-14197078</v>
      </c>
      <c r="E28" s="137">
        <v>0</v>
      </c>
      <c r="H28" s="133"/>
    </row>
    <row r="29" spans="1:8">
      <c r="A29" s="130" t="s">
        <v>63</v>
      </c>
      <c r="B29" s="131">
        <v>-759919</v>
      </c>
      <c r="C29" s="131"/>
      <c r="D29" s="131">
        <v>-1445331</v>
      </c>
      <c r="E29" s="103"/>
      <c r="H29" s="133"/>
    </row>
    <row r="30" spans="1:8" ht="25.5">
      <c r="A30" s="128" t="s">
        <v>110</v>
      </c>
      <c r="B30" s="138">
        <v>-61030789</v>
      </c>
      <c r="C30" s="136"/>
      <c r="D30" s="138">
        <v>-15642409</v>
      </c>
      <c r="E30" s="137">
        <v>0</v>
      </c>
      <c r="H30" s="133"/>
    </row>
    <row r="31" spans="1:8" ht="25.5">
      <c r="A31" s="128" t="s">
        <v>47</v>
      </c>
      <c r="B31" s="131"/>
      <c r="C31" s="131"/>
      <c r="D31" s="131"/>
      <c r="E31" s="103"/>
      <c r="H31" s="133"/>
    </row>
    <row r="32" spans="1:8" ht="25.5">
      <c r="A32" s="130" t="s">
        <v>48</v>
      </c>
      <c r="B32" s="131">
        <v>-527826</v>
      </c>
      <c r="C32" s="131"/>
      <c r="D32" s="131">
        <v>-21763533</v>
      </c>
      <c r="E32" s="103"/>
      <c r="H32" s="133"/>
    </row>
    <row r="33" spans="1:8" ht="25.5">
      <c r="A33" s="130" t="s">
        <v>49</v>
      </c>
      <c r="B33" s="131">
        <v>2463967</v>
      </c>
      <c r="C33" s="131"/>
      <c r="D33" s="131">
        <v>22666445</v>
      </c>
      <c r="E33" s="103"/>
      <c r="H33" s="133"/>
    </row>
    <row r="34" spans="1:8">
      <c r="A34" s="130" t="s">
        <v>106</v>
      </c>
      <c r="B34" s="131">
        <v>0</v>
      </c>
      <c r="C34" s="131"/>
      <c r="D34" s="131">
        <v>-32535716</v>
      </c>
      <c r="E34" s="103"/>
      <c r="H34" s="133"/>
    </row>
    <row r="35" spans="1:8">
      <c r="A35" s="130" t="s">
        <v>74</v>
      </c>
      <c r="B35" s="131">
        <v>21500000</v>
      </c>
      <c r="C35" s="131"/>
      <c r="D35" s="131">
        <v>19419634</v>
      </c>
      <c r="E35" s="103"/>
      <c r="H35" s="133"/>
    </row>
    <row r="36" spans="1:8">
      <c r="A36" s="130" t="s">
        <v>75</v>
      </c>
      <c r="B36" s="131">
        <v>-4490090</v>
      </c>
      <c r="C36" s="131"/>
      <c r="D36" s="131">
        <v>-4624719</v>
      </c>
      <c r="E36" s="103"/>
      <c r="H36" s="133"/>
    </row>
    <row r="37" spans="1:8">
      <c r="A37" s="130" t="s">
        <v>50</v>
      </c>
      <c r="B37" s="131">
        <v>62307</v>
      </c>
      <c r="C37" s="131"/>
      <c r="D37" s="131">
        <v>242608</v>
      </c>
      <c r="E37" s="103"/>
      <c r="H37" s="133"/>
    </row>
    <row r="38" spans="1:8">
      <c r="A38" s="130" t="s">
        <v>51</v>
      </c>
      <c r="B38" s="131">
        <v>194583</v>
      </c>
      <c r="C38" s="131"/>
      <c r="D38" s="131">
        <v>37690</v>
      </c>
      <c r="E38" s="103"/>
      <c r="H38" s="133"/>
    </row>
    <row r="39" spans="1:8" ht="25.5">
      <c r="A39" s="128" t="s">
        <v>131</v>
      </c>
      <c r="B39" s="138">
        <v>19202941</v>
      </c>
      <c r="C39" s="136"/>
      <c r="D39" s="138">
        <v>-16557591</v>
      </c>
      <c r="E39" s="137">
        <v>0</v>
      </c>
      <c r="H39" s="133"/>
    </row>
    <row r="40" spans="1:8" ht="25.5">
      <c r="A40" s="128" t="s">
        <v>52</v>
      </c>
      <c r="B40" s="131"/>
      <c r="C40" s="131"/>
      <c r="D40" s="131"/>
      <c r="E40" s="103"/>
      <c r="H40" s="133"/>
    </row>
    <row r="41" spans="1:8">
      <c r="A41" s="130" t="s">
        <v>92</v>
      </c>
      <c r="B41" s="131">
        <v>21676479</v>
      </c>
      <c r="C41" s="131"/>
      <c r="D41" s="131">
        <v>0</v>
      </c>
      <c r="E41" s="103"/>
      <c r="H41" s="133"/>
    </row>
    <row r="42" spans="1:8">
      <c r="A42" s="130" t="s">
        <v>53</v>
      </c>
      <c r="B42" s="131">
        <v>0</v>
      </c>
      <c r="C42" s="131"/>
      <c r="D42" s="131">
        <v>-2236200</v>
      </c>
      <c r="E42" s="103"/>
      <c r="H42" s="133"/>
    </row>
    <row r="43" spans="1:8">
      <c r="A43" s="130" t="s">
        <v>65</v>
      </c>
      <c r="B43" s="131">
        <v>-10572320</v>
      </c>
      <c r="C43" s="131"/>
      <c r="D43" s="131">
        <v>-9375</v>
      </c>
      <c r="E43" s="103"/>
      <c r="H43" s="133"/>
    </row>
    <row r="44" spans="1:8" ht="25.5">
      <c r="A44" s="130" t="s">
        <v>127</v>
      </c>
      <c r="B44" s="131">
        <v>0</v>
      </c>
      <c r="C44" s="131"/>
      <c r="D44" s="131">
        <v>12461</v>
      </c>
      <c r="E44" s="103"/>
      <c r="H44" s="133"/>
    </row>
    <row r="45" spans="1:8" ht="13.5" customHeight="1">
      <c r="A45" s="130" t="s">
        <v>128</v>
      </c>
      <c r="B45" s="131">
        <v>-5000000</v>
      </c>
      <c r="C45" s="131"/>
      <c r="D45" s="131">
        <v>-9210360</v>
      </c>
      <c r="E45" s="103"/>
      <c r="H45" s="133"/>
    </row>
    <row r="46" spans="1:8">
      <c r="A46" s="130" t="s">
        <v>107</v>
      </c>
      <c r="B46" s="131">
        <v>-12543</v>
      </c>
      <c r="C46" s="131"/>
      <c r="D46" s="131">
        <v>-829123</v>
      </c>
      <c r="E46" s="103"/>
      <c r="H46" s="133"/>
    </row>
    <row r="47" spans="1:8">
      <c r="A47" s="130" t="s">
        <v>54</v>
      </c>
      <c r="B47" s="131">
        <v>10464968</v>
      </c>
      <c r="C47" s="131"/>
      <c r="D47" s="131">
        <v>17474508</v>
      </c>
      <c r="E47" s="103"/>
      <c r="H47" s="133"/>
    </row>
    <row r="48" spans="1:8">
      <c r="A48" s="130" t="s">
        <v>55</v>
      </c>
      <c r="B48" s="131">
        <v>-4628009</v>
      </c>
      <c r="C48" s="131"/>
      <c r="D48" s="131">
        <v>-5745991</v>
      </c>
      <c r="E48" s="103"/>
      <c r="H48" s="133"/>
    </row>
    <row r="49" spans="1:8">
      <c r="A49" s="130" t="s">
        <v>108</v>
      </c>
      <c r="B49" s="131">
        <v>0</v>
      </c>
      <c r="C49" s="131"/>
      <c r="D49" s="131">
        <v>-1500016</v>
      </c>
      <c r="E49" s="103"/>
      <c r="H49" s="133"/>
    </row>
    <row r="50" spans="1:8" ht="25.5">
      <c r="A50" s="128" t="s">
        <v>93</v>
      </c>
      <c r="B50" s="138">
        <v>11928575</v>
      </c>
      <c r="C50" s="136"/>
      <c r="D50" s="138">
        <v>-2044096</v>
      </c>
      <c r="E50" s="137">
        <v>0</v>
      </c>
      <c r="H50" s="133"/>
    </row>
    <row r="51" spans="1:8">
      <c r="A51" s="128" t="s">
        <v>111</v>
      </c>
      <c r="B51" s="136">
        <v>-29899273</v>
      </c>
      <c r="C51" s="136"/>
      <c r="D51" s="136">
        <v>-34244096</v>
      </c>
      <c r="E51" s="137">
        <v>0</v>
      </c>
      <c r="H51" s="133"/>
    </row>
    <row r="52" spans="1:8" ht="25.5">
      <c r="A52" s="130" t="s">
        <v>76</v>
      </c>
      <c r="B52" s="131">
        <v>30221523</v>
      </c>
      <c r="C52" s="131"/>
      <c r="D52" s="131">
        <v>12307850</v>
      </c>
      <c r="E52" s="103"/>
      <c r="H52" s="133"/>
    </row>
    <row r="53" spans="1:8">
      <c r="A53" s="130" t="s">
        <v>77</v>
      </c>
      <c r="B53" s="131">
        <v>112083022</v>
      </c>
      <c r="C53" s="131"/>
      <c r="D53" s="131">
        <v>83146378</v>
      </c>
      <c r="E53" s="103" t="s">
        <v>66</v>
      </c>
      <c r="H53" s="133"/>
    </row>
    <row r="54" spans="1:8" ht="26.25" thickBot="1">
      <c r="A54" s="139" t="s">
        <v>94</v>
      </c>
      <c r="B54" s="140">
        <v>112405272</v>
      </c>
      <c r="C54" s="141"/>
      <c r="D54" s="140">
        <v>61210132</v>
      </c>
      <c r="E54" s="137">
        <v>0</v>
      </c>
      <c r="H54" s="133"/>
    </row>
    <row r="55" spans="1:8" ht="13.5" thickTop="1"/>
    <row r="56" spans="1:8" hidden="1"/>
    <row r="57" spans="1:8" hidden="1"/>
    <row r="58" spans="1:8" hidden="1"/>
    <row r="59" spans="1:8" hidden="1"/>
    <row r="60" spans="1:8" hidden="1"/>
    <row r="61" spans="1:8" hidden="1"/>
    <row r="62" spans="1:8" hidden="1"/>
    <row r="63" spans="1:8" hidden="1"/>
    <row r="64" spans="1:8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/>
    <row r="75"/>
    <row r="76"/>
    <row r="77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52"/>
  <sheetViews>
    <sheetView tabSelected="1" zoomScaleNormal="100" workbookViewId="0">
      <pane xSplit="1" ySplit="4" topLeftCell="B20" activePane="bottomRight" state="frozen"/>
      <selection pane="topRight" activeCell="B1" sqref="B1"/>
      <selection pane="bottomLeft" activeCell="A5" sqref="A5"/>
      <selection pane="bottomRight" activeCell="A29" sqref="A29"/>
    </sheetView>
  </sheetViews>
  <sheetFormatPr defaultColWidth="0" defaultRowHeight="12.75" zeroHeight="1"/>
  <cols>
    <col min="1" max="1" width="37.42578125" style="96" customWidth="1"/>
    <col min="2" max="2" width="14.85546875" style="104" customWidth="1"/>
    <col min="3" max="3" width="1.28515625" style="103" customWidth="1"/>
    <col min="4" max="4" width="14.85546875" style="104" customWidth="1"/>
    <col min="5" max="5" width="1.28515625" style="103" customWidth="1"/>
    <col min="6" max="6" width="14.85546875" style="104" customWidth="1"/>
    <col min="7" max="7" width="1.28515625" style="103" customWidth="1"/>
    <col min="8" max="8" width="14.85546875" style="103" customWidth="1"/>
    <col min="9" max="9" width="1.28515625" style="103" customWidth="1"/>
    <col min="10" max="10" width="14.85546875" style="104" customWidth="1"/>
    <col min="11" max="11" width="1.28515625" style="103" customWidth="1"/>
    <col min="12" max="12" width="14.85546875" style="104" customWidth="1"/>
    <col min="13" max="13" width="1.28515625" style="103" customWidth="1"/>
    <col min="14" max="14" width="14.85546875" style="104" customWidth="1"/>
    <col min="15" max="15" width="1.28515625" style="103" customWidth="1"/>
    <col min="16" max="16" width="14.85546875" style="104" customWidth="1"/>
    <col min="17" max="17" width="1.42578125" style="104" hidden="1" customWidth="1"/>
    <col min="18" max="16384" width="24.28515625" style="104" hidden="1"/>
  </cols>
  <sheetData>
    <row r="1" spans="1:16" s="96" customFormat="1">
      <c r="A1" s="94" t="s">
        <v>83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123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6" customFormat="1" ht="89.25">
      <c r="A4" s="108" t="s">
        <v>7</v>
      </c>
      <c r="B4" s="142" t="s">
        <v>36</v>
      </c>
      <c r="C4" s="143"/>
      <c r="D4" s="142" t="s">
        <v>64</v>
      </c>
      <c r="E4" s="143"/>
      <c r="F4" s="142" t="s">
        <v>71</v>
      </c>
      <c r="G4" s="143"/>
      <c r="H4" s="142" t="s">
        <v>69</v>
      </c>
      <c r="I4" s="143"/>
      <c r="J4" s="142" t="s">
        <v>72</v>
      </c>
      <c r="K4" s="143"/>
      <c r="L4" s="142" t="s">
        <v>61</v>
      </c>
      <c r="M4" s="143"/>
      <c r="N4" s="142" t="s">
        <v>60</v>
      </c>
      <c r="O4" s="143"/>
      <c r="P4" s="142" t="s">
        <v>4</v>
      </c>
    </row>
    <row r="5" spans="1:16">
      <c r="A5" s="144" t="s">
        <v>82</v>
      </c>
      <c r="B5" s="145">
        <v>30110207</v>
      </c>
      <c r="C5" s="136"/>
      <c r="D5" s="145">
        <v>25632</v>
      </c>
      <c r="E5" s="136"/>
      <c r="F5" s="145">
        <v>8234923</v>
      </c>
      <c r="G5" s="136"/>
      <c r="H5" s="136">
        <v>6733233</v>
      </c>
      <c r="I5" s="136"/>
      <c r="J5" s="145">
        <v>-51653</v>
      </c>
      <c r="K5" s="136"/>
      <c r="L5" s="145">
        <v>-182251</v>
      </c>
      <c r="M5" s="136"/>
      <c r="N5" s="145">
        <v>13948273</v>
      </c>
      <c r="O5" s="136"/>
      <c r="P5" s="145">
        <v>58818364</v>
      </c>
    </row>
    <row r="6" spans="1:16" ht="15" customHeight="1">
      <c r="A6" s="129" t="s">
        <v>100</v>
      </c>
      <c r="B6" s="146"/>
      <c r="C6" s="147"/>
      <c r="D6" s="146"/>
      <c r="E6" s="147"/>
      <c r="F6" s="146"/>
      <c r="G6" s="147"/>
      <c r="H6" s="147"/>
      <c r="I6" s="147"/>
      <c r="J6" s="146"/>
      <c r="K6" s="147"/>
      <c r="L6" s="146"/>
      <c r="M6" s="147"/>
      <c r="N6" s="146"/>
      <c r="O6" s="147"/>
      <c r="P6" s="148"/>
    </row>
    <row r="7" spans="1:16">
      <c r="A7" s="149" t="s">
        <v>70</v>
      </c>
      <c r="B7" s="148">
        <v>0</v>
      </c>
      <c r="C7" s="150"/>
      <c r="D7" s="148">
        <v>0</v>
      </c>
      <c r="E7" s="150"/>
      <c r="F7" s="148">
        <v>0</v>
      </c>
      <c r="G7" s="150"/>
      <c r="H7" s="150">
        <v>0</v>
      </c>
      <c r="I7" s="150"/>
      <c r="J7" s="148">
        <v>0</v>
      </c>
      <c r="K7" s="150"/>
      <c r="L7" s="148">
        <v>0</v>
      </c>
      <c r="M7" s="150"/>
      <c r="N7" s="148">
        <v>8190527</v>
      </c>
      <c r="O7" s="147"/>
      <c r="P7" s="148">
        <v>8190527</v>
      </c>
    </row>
    <row r="8" spans="1:16" ht="15" customHeight="1">
      <c r="A8" s="129" t="s">
        <v>134</v>
      </c>
      <c r="B8" s="148"/>
      <c r="C8" s="150"/>
      <c r="D8" s="148"/>
      <c r="E8" s="150"/>
      <c r="F8" s="148"/>
      <c r="G8" s="150"/>
      <c r="H8" s="150"/>
      <c r="I8" s="150"/>
      <c r="J8" s="148"/>
      <c r="K8" s="150"/>
      <c r="L8" s="148"/>
      <c r="M8" s="150"/>
      <c r="N8" s="148"/>
      <c r="O8" s="147"/>
      <c r="P8" s="148"/>
    </row>
    <row r="9" spans="1:16" ht="38.25">
      <c r="A9" s="151" t="s">
        <v>78</v>
      </c>
      <c r="B9" s="148"/>
      <c r="C9" s="150"/>
      <c r="D9" s="148"/>
      <c r="E9" s="150"/>
      <c r="F9" s="148"/>
      <c r="G9" s="150"/>
      <c r="H9" s="150"/>
      <c r="I9" s="150"/>
      <c r="J9" s="148"/>
      <c r="K9" s="150"/>
      <c r="L9" s="148"/>
      <c r="M9" s="150"/>
      <c r="N9" s="148"/>
      <c r="O9" s="147"/>
      <c r="P9" s="148"/>
    </row>
    <row r="10" spans="1:16" ht="51">
      <c r="A10" s="149" t="s">
        <v>38</v>
      </c>
      <c r="B10" s="148">
        <v>0</v>
      </c>
      <c r="C10" s="150"/>
      <c r="D10" s="148">
        <v>0</v>
      </c>
      <c r="E10" s="150"/>
      <c r="F10" s="148">
        <v>0</v>
      </c>
      <c r="G10" s="150"/>
      <c r="H10" s="150">
        <v>0</v>
      </c>
      <c r="I10" s="150"/>
      <c r="J10" s="148">
        <v>23428</v>
      </c>
      <c r="K10" s="150"/>
      <c r="L10" s="148">
        <v>0</v>
      </c>
      <c r="M10" s="150"/>
      <c r="N10" s="148">
        <v>0</v>
      </c>
      <c r="O10" s="147"/>
      <c r="P10" s="148">
        <v>23428</v>
      </c>
    </row>
    <row r="11" spans="1:16" ht="52.5" customHeight="1">
      <c r="A11" s="149" t="s">
        <v>39</v>
      </c>
      <c r="B11" s="148">
        <v>0</v>
      </c>
      <c r="C11" s="150"/>
      <c r="D11" s="148">
        <v>0</v>
      </c>
      <c r="E11" s="150"/>
      <c r="F11" s="148">
        <v>0</v>
      </c>
      <c r="G11" s="150"/>
      <c r="H11" s="150">
        <v>0</v>
      </c>
      <c r="I11" s="150"/>
      <c r="J11" s="148">
        <v>356</v>
      </c>
      <c r="K11" s="150"/>
      <c r="L11" s="148">
        <v>0</v>
      </c>
      <c r="M11" s="150"/>
      <c r="N11" s="148">
        <v>0</v>
      </c>
      <c r="O11" s="147"/>
      <c r="P11" s="148">
        <v>356</v>
      </c>
    </row>
    <row r="12" spans="1:16">
      <c r="A12" s="149" t="s">
        <v>101</v>
      </c>
      <c r="B12" s="148">
        <v>0</v>
      </c>
      <c r="C12" s="150"/>
      <c r="D12" s="148">
        <v>0</v>
      </c>
      <c r="E12" s="150"/>
      <c r="F12" s="148">
        <v>0</v>
      </c>
      <c r="G12" s="150"/>
      <c r="H12" s="150">
        <v>0</v>
      </c>
      <c r="I12" s="150"/>
      <c r="J12" s="148">
        <v>0</v>
      </c>
      <c r="K12" s="150"/>
      <c r="L12" s="148">
        <v>-227486</v>
      </c>
      <c r="M12" s="150"/>
      <c r="N12" s="148">
        <v>0</v>
      </c>
      <c r="O12" s="147"/>
      <c r="P12" s="148">
        <v>-227486</v>
      </c>
    </row>
    <row r="13" spans="1:16" ht="39">
      <c r="A13" s="151" t="s">
        <v>112</v>
      </c>
      <c r="B13" s="152">
        <v>0</v>
      </c>
      <c r="C13" s="153"/>
      <c r="D13" s="152">
        <v>0</v>
      </c>
      <c r="E13" s="153"/>
      <c r="F13" s="152">
        <v>0</v>
      </c>
      <c r="G13" s="153"/>
      <c r="H13" s="153">
        <v>0</v>
      </c>
      <c r="I13" s="153"/>
      <c r="J13" s="152">
        <v>23784</v>
      </c>
      <c r="K13" s="153"/>
      <c r="L13" s="152">
        <v>-227486</v>
      </c>
      <c r="M13" s="153"/>
      <c r="N13" s="152">
        <v>0</v>
      </c>
      <c r="O13" s="154"/>
      <c r="P13" s="152">
        <v>-203702</v>
      </c>
    </row>
    <row r="14" spans="1:16" ht="15" customHeight="1">
      <c r="A14" s="149" t="s">
        <v>135</v>
      </c>
      <c r="B14" s="155">
        <v>0</v>
      </c>
      <c r="C14" s="150"/>
      <c r="D14" s="155">
        <v>0</v>
      </c>
      <c r="E14" s="150"/>
      <c r="F14" s="155">
        <v>0</v>
      </c>
      <c r="G14" s="150"/>
      <c r="H14" s="155">
        <v>0</v>
      </c>
      <c r="I14" s="150"/>
      <c r="J14" s="155">
        <v>23784</v>
      </c>
      <c r="K14" s="150"/>
      <c r="L14" s="155">
        <v>-227486</v>
      </c>
      <c r="M14" s="150"/>
      <c r="N14" s="155">
        <v>0</v>
      </c>
      <c r="O14" s="150"/>
      <c r="P14" s="155">
        <v>-203702</v>
      </c>
    </row>
    <row r="15" spans="1:16" ht="15" customHeight="1">
      <c r="A15" s="129" t="s">
        <v>99</v>
      </c>
      <c r="B15" s="156">
        <v>0</v>
      </c>
      <c r="C15" s="136"/>
      <c r="D15" s="156">
        <v>0</v>
      </c>
      <c r="E15" s="136"/>
      <c r="F15" s="156">
        <v>0</v>
      </c>
      <c r="G15" s="136"/>
      <c r="H15" s="156">
        <v>0</v>
      </c>
      <c r="I15" s="136"/>
      <c r="J15" s="156">
        <v>23784</v>
      </c>
      <c r="K15" s="136"/>
      <c r="L15" s="156">
        <v>-227486</v>
      </c>
      <c r="M15" s="136"/>
      <c r="N15" s="156">
        <v>8190527</v>
      </c>
      <c r="O15" s="136"/>
      <c r="P15" s="156">
        <v>7986825</v>
      </c>
    </row>
    <row r="16" spans="1:16" ht="25.5">
      <c r="A16" s="129" t="s">
        <v>113</v>
      </c>
      <c r="B16" s="135"/>
      <c r="C16" s="136"/>
      <c r="D16" s="135"/>
      <c r="E16" s="136"/>
      <c r="F16" s="135"/>
      <c r="G16" s="136"/>
      <c r="H16" s="135"/>
      <c r="I16" s="136"/>
      <c r="J16" s="135"/>
      <c r="K16" s="136"/>
      <c r="L16" s="135"/>
      <c r="M16" s="136"/>
      <c r="N16" s="135"/>
      <c r="O16" s="136"/>
      <c r="P16" s="135"/>
    </row>
    <row r="17" spans="1:16" ht="15" customHeight="1">
      <c r="A17" s="149" t="s">
        <v>114</v>
      </c>
      <c r="B17" s="150">
        <v>0</v>
      </c>
      <c r="C17" s="150"/>
      <c r="D17" s="150">
        <v>0</v>
      </c>
      <c r="E17" s="150"/>
      <c r="F17" s="150">
        <v>0</v>
      </c>
      <c r="G17" s="150"/>
      <c r="H17" s="150">
        <v>0</v>
      </c>
      <c r="I17" s="150"/>
      <c r="J17" s="150">
        <v>0</v>
      </c>
      <c r="K17" s="150"/>
      <c r="L17" s="150">
        <v>0</v>
      </c>
      <c r="M17" s="150"/>
      <c r="N17" s="150">
        <v>-1500016</v>
      </c>
      <c r="O17" s="150"/>
      <c r="P17" s="150">
        <v>-1500016</v>
      </c>
    </row>
    <row r="18" spans="1:16" ht="26.25" thickBot="1">
      <c r="A18" s="128" t="s">
        <v>124</v>
      </c>
      <c r="B18" s="157">
        <v>30110207</v>
      </c>
      <c r="C18" s="136"/>
      <c r="D18" s="157">
        <v>25632</v>
      </c>
      <c r="E18" s="136"/>
      <c r="F18" s="157">
        <v>8234923</v>
      </c>
      <c r="G18" s="136"/>
      <c r="H18" s="157">
        <v>6733233</v>
      </c>
      <c r="I18" s="136"/>
      <c r="J18" s="157">
        <v>-27869</v>
      </c>
      <c r="K18" s="136"/>
      <c r="L18" s="157">
        <v>-409737</v>
      </c>
      <c r="M18" s="136"/>
      <c r="N18" s="157">
        <v>20638784</v>
      </c>
      <c r="O18" s="136"/>
      <c r="P18" s="157">
        <v>65305173</v>
      </c>
    </row>
    <row r="19" spans="1:16" ht="15" customHeight="1" thickTop="1">
      <c r="A19" s="108"/>
      <c r="B19" s="146"/>
      <c r="C19" s="147"/>
      <c r="D19" s="146"/>
      <c r="E19" s="147"/>
      <c r="F19" s="146"/>
      <c r="G19" s="147"/>
      <c r="H19" s="147"/>
      <c r="I19" s="147"/>
      <c r="J19" s="146"/>
      <c r="K19" s="147"/>
      <c r="L19" s="146"/>
      <c r="M19" s="147"/>
      <c r="N19" s="146"/>
      <c r="O19" s="147"/>
      <c r="P19" s="146"/>
    </row>
    <row r="20" spans="1:16">
      <c r="A20" s="144" t="s">
        <v>103</v>
      </c>
      <c r="B20" s="145">
        <v>30110207</v>
      </c>
      <c r="C20" s="136"/>
      <c r="D20" s="145">
        <v>25632</v>
      </c>
      <c r="E20" s="136"/>
      <c r="F20" s="145">
        <v>8234923</v>
      </c>
      <c r="G20" s="136"/>
      <c r="H20" s="136">
        <v>6733233</v>
      </c>
      <c r="I20" s="136"/>
      <c r="J20" s="145">
        <v>-74143</v>
      </c>
      <c r="K20" s="136"/>
      <c r="L20" s="145">
        <v>-2213707</v>
      </c>
      <c r="M20" s="136"/>
      <c r="N20" s="145">
        <v>23871887</v>
      </c>
      <c r="O20" s="136"/>
      <c r="P20" s="145">
        <v>66688032</v>
      </c>
    </row>
    <row r="21" spans="1:16">
      <c r="A21" s="129" t="s">
        <v>100</v>
      </c>
      <c r="B21" s="148"/>
      <c r="C21" s="150"/>
      <c r="D21" s="148"/>
      <c r="E21" s="150"/>
      <c r="F21" s="148"/>
      <c r="G21" s="150"/>
      <c r="H21" s="150"/>
      <c r="I21" s="150"/>
      <c r="J21" s="148"/>
      <c r="K21" s="150"/>
      <c r="L21" s="148"/>
      <c r="M21" s="150"/>
      <c r="N21" s="148"/>
      <c r="O21" s="150"/>
      <c r="P21" s="148"/>
    </row>
    <row r="22" spans="1:16">
      <c r="A22" s="149" t="s">
        <v>70</v>
      </c>
      <c r="B22" s="148">
        <v>0</v>
      </c>
      <c r="C22" s="150"/>
      <c r="D22" s="148">
        <v>0</v>
      </c>
      <c r="E22" s="150"/>
      <c r="F22" s="148">
        <v>0</v>
      </c>
      <c r="G22" s="150"/>
      <c r="H22" s="150">
        <v>0</v>
      </c>
      <c r="I22" s="150"/>
      <c r="J22" s="148">
        <v>0</v>
      </c>
      <c r="K22" s="150"/>
      <c r="L22" s="148">
        <v>0</v>
      </c>
      <c r="M22" s="150"/>
      <c r="N22" s="148">
        <v>2638404</v>
      </c>
      <c r="O22" s="150"/>
      <c r="P22" s="148">
        <v>2638404</v>
      </c>
    </row>
    <row r="23" spans="1:16">
      <c r="A23" s="129" t="s">
        <v>37</v>
      </c>
      <c r="B23" s="148"/>
      <c r="C23" s="150"/>
      <c r="D23" s="148"/>
      <c r="E23" s="150"/>
      <c r="F23" s="148"/>
      <c r="G23" s="150"/>
      <c r="H23" s="150"/>
      <c r="I23" s="150"/>
      <c r="J23" s="148"/>
      <c r="K23" s="150"/>
      <c r="L23" s="148"/>
      <c r="M23" s="150"/>
      <c r="N23" s="148"/>
      <c r="O23" s="150"/>
      <c r="P23" s="148"/>
    </row>
    <row r="24" spans="1:16" ht="38.25">
      <c r="A24" s="151" t="s">
        <v>78</v>
      </c>
      <c r="B24" s="148"/>
      <c r="C24" s="150"/>
      <c r="D24" s="148"/>
      <c r="E24" s="150"/>
      <c r="F24" s="148"/>
      <c r="G24" s="150"/>
      <c r="H24" s="150"/>
      <c r="I24" s="150"/>
      <c r="J24" s="148"/>
      <c r="K24" s="150"/>
      <c r="L24" s="148"/>
      <c r="M24" s="150"/>
      <c r="N24" s="148"/>
      <c r="O24" s="150"/>
      <c r="P24" s="148"/>
    </row>
    <row r="25" spans="1:16" ht="41.25" customHeight="1">
      <c r="A25" s="149" t="s">
        <v>38</v>
      </c>
      <c r="B25" s="148">
        <v>0</v>
      </c>
      <c r="C25" s="150"/>
      <c r="D25" s="148">
        <v>0</v>
      </c>
      <c r="E25" s="150"/>
      <c r="F25" s="148">
        <v>0</v>
      </c>
      <c r="G25" s="150"/>
      <c r="H25" s="150">
        <v>0</v>
      </c>
      <c r="I25" s="150"/>
      <c r="J25" s="148">
        <v>-1821</v>
      </c>
      <c r="K25" s="150"/>
      <c r="L25" s="148">
        <v>0</v>
      </c>
      <c r="M25" s="150"/>
      <c r="N25" s="148">
        <v>0</v>
      </c>
      <c r="O25" s="150"/>
      <c r="P25" s="148">
        <v>-1821</v>
      </c>
    </row>
    <row r="26" spans="1:16" ht="53.25" customHeight="1">
      <c r="A26" s="149" t="s">
        <v>39</v>
      </c>
      <c r="B26" s="148">
        <v>0</v>
      </c>
      <c r="C26" s="150"/>
      <c r="D26" s="148">
        <v>0</v>
      </c>
      <c r="E26" s="150"/>
      <c r="F26" s="148">
        <v>0</v>
      </c>
      <c r="G26" s="150"/>
      <c r="H26" s="150">
        <v>0</v>
      </c>
      <c r="I26" s="150"/>
      <c r="J26" s="148">
        <v>-13324</v>
      </c>
      <c r="K26" s="150"/>
      <c r="L26" s="148">
        <v>0</v>
      </c>
      <c r="M26" s="150"/>
      <c r="N26" s="148">
        <v>0</v>
      </c>
      <c r="O26" s="150"/>
      <c r="P26" s="148">
        <v>-13324</v>
      </c>
    </row>
    <row r="27" spans="1:16">
      <c r="A27" s="149" t="s">
        <v>101</v>
      </c>
      <c r="B27" s="148">
        <v>0</v>
      </c>
      <c r="C27" s="150"/>
      <c r="D27" s="148">
        <v>0</v>
      </c>
      <c r="E27" s="150"/>
      <c r="F27" s="148">
        <v>0</v>
      </c>
      <c r="G27" s="150"/>
      <c r="H27" s="150">
        <v>0</v>
      </c>
      <c r="I27" s="150"/>
      <c r="J27" s="148">
        <v>0</v>
      </c>
      <c r="K27" s="150"/>
      <c r="L27" s="148">
        <v>1503758</v>
      </c>
      <c r="M27" s="150"/>
      <c r="N27" s="148">
        <v>0</v>
      </c>
      <c r="O27" s="150"/>
      <c r="P27" s="148">
        <v>1503758</v>
      </c>
    </row>
    <row r="28" spans="1:16" ht="38.25">
      <c r="A28" s="151" t="s">
        <v>112</v>
      </c>
      <c r="B28" s="152">
        <v>0</v>
      </c>
      <c r="C28" s="153"/>
      <c r="D28" s="152">
        <v>0</v>
      </c>
      <c r="E28" s="153"/>
      <c r="F28" s="152">
        <v>0</v>
      </c>
      <c r="G28" s="153"/>
      <c r="H28" s="153">
        <v>0</v>
      </c>
      <c r="I28" s="153"/>
      <c r="J28" s="152">
        <v>-15145</v>
      </c>
      <c r="K28" s="153"/>
      <c r="L28" s="152">
        <v>1503758</v>
      </c>
      <c r="M28" s="153"/>
      <c r="N28" s="152">
        <v>0</v>
      </c>
      <c r="O28" s="153"/>
      <c r="P28" s="152">
        <v>1488613</v>
      </c>
    </row>
    <row r="29" spans="1:16">
      <c r="A29" s="149" t="s">
        <v>102</v>
      </c>
      <c r="B29" s="155">
        <v>0</v>
      </c>
      <c r="C29" s="150"/>
      <c r="D29" s="155">
        <v>0</v>
      </c>
      <c r="E29" s="150"/>
      <c r="F29" s="155">
        <v>0</v>
      </c>
      <c r="G29" s="150"/>
      <c r="H29" s="155">
        <v>0</v>
      </c>
      <c r="I29" s="150"/>
      <c r="J29" s="155">
        <v>-15145</v>
      </c>
      <c r="K29" s="150"/>
      <c r="L29" s="155">
        <v>1503758</v>
      </c>
      <c r="M29" s="150"/>
      <c r="N29" s="155">
        <v>0</v>
      </c>
      <c r="O29" s="150"/>
      <c r="P29" s="155">
        <v>1488613</v>
      </c>
    </row>
    <row r="30" spans="1:16">
      <c r="A30" s="129" t="s">
        <v>99</v>
      </c>
      <c r="B30" s="156">
        <v>0</v>
      </c>
      <c r="C30" s="136"/>
      <c r="D30" s="156">
        <v>0</v>
      </c>
      <c r="E30" s="136"/>
      <c r="F30" s="156">
        <v>0</v>
      </c>
      <c r="G30" s="136"/>
      <c r="H30" s="156">
        <v>0</v>
      </c>
      <c r="I30" s="136"/>
      <c r="J30" s="156">
        <v>-15145</v>
      </c>
      <c r="K30" s="136"/>
      <c r="L30" s="156">
        <v>1503758</v>
      </c>
      <c r="M30" s="136"/>
      <c r="N30" s="156">
        <v>2638404</v>
      </c>
      <c r="O30" s="136"/>
      <c r="P30" s="156">
        <v>4127017</v>
      </c>
    </row>
    <row r="31" spans="1:16" ht="26.25" thickBot="1">
      <c r="A31" s="139" t="s">
        <v>125</v>
      </c>
      <c r="B31" s="157">
        <v>30110207</v>
      </c>
      <c r="C31" s="136"/>
      <c r="D31" s="157">
        <v>25632</v>
      </c>
      <c r="E31" s="136"/>
      <c r="F31" s="157">
        <v>8234923</v>
      </c>
      <c r="G31" s="136"/>
      <c r="H31" s="157">
        <v>6733233</v>
      </c>
      <c r="I31" s="136"/>
      <c r="J31" s="157">
        <v>-89288</v>
      </c>
      <c r="K31" s="136"/>
      <c r="L31" s="157">
        <v>-709949</v>
      </c>
      <c r="M31" s="136"/>
      <c r="N31" s="157">
        <v>26510291</v>
      </c>
      <c r="O31" s="136"/>
      <c r="P31" s="157">
        <v>70815049</v>
      </c>
    </row>
    <row r="32" spans="1:16" ht="13.5" thickTop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/>
    <row r="48"/>
    <row r="49"/>
    <row r="50"/>
    <row r="51"/>
    <row r="52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3" t="str">
        <f>BS!$C$5</f>
        <v>30 сентября       2015 г. 
(не аудировано) 
тыс. тенге</v>
      </c>
      <c r="D3" s="1"/>
      <c r="E3" s="3" t="str">
        <f>BS!$E$5</f>
        <v>31 декабря 2014 г. 
тыс. тенге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51">
      <c r="A23" s="21"/>
      <c r="B23" s="27"/>
      <c r="C23" s="3" t="str">
        <f>BS!$C$5</f>
        <v>30 сентября       2015 г. 
(не аудировано) 
тыс. тенге</v>
      </c>
      <c r="D23" s="1"/>
      <c r="E23" s="3" t="str">
        <f>BS!$E$5</f>
        <v>31 декабря 2014 г. 
тыс. тенге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51">
      <c r="B29" s="33"/>
      <c r="C29" s="3" t="str">
        <f>BS!$C$5</f>
        <v>30 сентября       2015 г. 
(не аудировано) 
тыс. тенге</v>
      </c>
      <c r="D29" s="1"/>
      <c r="E29" s="3" t="str">
        <f>BS!$E$5</f>
        <v>31 декабря 2014 г. 
тыс. тенге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BS!C18</f>
        <v>894608515</v>
      </c>
      <c r="D34" s="47"/>
      <c r="E34" s="48">
        <f>BS!E18</f>
        <v>808602084</v>
      </c>
    </row>
    <row r="35" spans="1:19">
      <c r="A35" s="38" t="s">
        <v>2</v>
      </c>
      <c r="B35" s="39"/>
      <c r="C35" s="35">
        <f>C27-C34</f>
        <v>-305975107</v>
      </c>
      <c r="D35" s="39"/>
      <c r="E35" s="35">
        <f>E27-E34</f>
        <v>-338091525</v>
      </c>
      <c r="S35" s="40"/>
    </row>
    <row r="36" spans="1:19">
      <c r="A36" s="49" t="s">
        <v>3</v>
      </c>
      <c r="B36" s="49"/>
      <c r="C36" s="48">
        <f>BS!C29</f>
        <v>823793466</v>
      </c>
      <c r="D36" s="47"/>
      <c r="E36" s="48">
        <f>BS!E29</f>
        <v>741914052</v>
      </c>
      <c r="S36" s="41"/>
    </row>
    <row r="37" spans="1:19">
      <c r="A37" s="38" t="s">
        <v>2</v>
      </c>
      <c r="C37" s="35">
        <f>C36-C33</f>
        <v>293978422</v>
      </c>
      <c r="D37" s="39"/>
      <c r="E37" s="35">
        <f>E36-E33</f>
        <v>319187696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62</v>
      </c>
      <c r="C89" s="35"/>
      <c r="D89" s="39"/>
      <c r="E89" s="35"/>
      <c r="O89" s="35"/>
    </row>
    <row r="90" spans="1:18" ht="51">
      <c r="B90" s="27"/>
      <c r="C90" s="3" t="str">
        <f>BS!$C$5</f>
        <v>30 сентября       2015 г. 
(не аудировано) 
тыс. тенге</v>
      </c>
      <c r="D90" s="1"/>
      <c r="E90" s="3" t="str">
        <f>BS!$E$5</f>
        <v>31 декабря 2014 г. 
тыс. тенге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5</v>
      </c>
      <c r="B102" s="47"/>
      <c r="C102" s="48">
        <f>SUM(IS!C6,IS!C9,IS!C13)</f>
        <v>2702584</v>
      </c>
      <c r="D102" s="47"/>
      <c r="E102" s="48">
        <f>SUM(IS!E6,IS!E9,IS!E13)</f>
        <v>68853843</v>
      </c>
    </row>
    <row r="103" spans="1:9">
      <c r="A103" s="38" t="s">
        <v>2</v>
      </c>
      <c r="B103" s="39"/>
      <c r="C103" s="35">
        <f>C95-C102</f>
        <v>80930335</v>
      </c>
      <c r="D103" s="39"/>
      <c r="E103" s="35">
        <f>E95-E102</f>
        <v>-5405563</v>
      </c>
    </row>
    <row r="104" spans="1:9">
      <c r="A104" s="49" t="s">
        <v>5</v>
      </c>
      <c r="B104" s="47"/>
      <c r="C104" s="48">
        <f>IS!C23</f>
        <v>2638404</v>
      </c>
      <c r="D104" s="47"/>
      <c r="E104" s="48">
        <f>IS!E23</f>
        <v>8190527</v>
      </c>
    </row>
    <row r="105" spans="1:9">
      <c r="A105" s="38" t="s">
        <v>2</v>
      </c>
      <c r="B105" s="39"/>
      <c r="C105" s="35">
        <f>C101-C104</f>
        <v>10507777</v>
      </c>
      <c r="D105" s="39"/>
      <c r="E105" s="35">
        <f>E101-E104</f>
        <v>1641526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>
        <f>BS!$C$7</f>
        <v>112405272</v>
      </c>
      <c r="R6" s="35">
        <f t="shared" ref="R6:R12" si="1">O6-Q6</f>
        <v>-29258894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BS!$C$8</f>
        <v>77206689</v>
      </c>
      <c r="R7" s="35">
        <f t="shared" si="1"/>
        <v>-76067061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>
        <f>BS!$C$9</f>
        <v>4583688</v>
      </c>
      <c r="R8" s="35">
        <f t="shared" si="1"/>
        <v>6396184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>
        <f>BS!$C$10</f>
        <v>6588695</v>
      </c>
      <c r="R9" s="35">
        <f t="shared" si="1"/>
        <v>-3666322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>
        <f>BS!$C$12</f>
        <v>633707204</v>
      </c>
      <c r="R11" s="35">
        <f t="shared" si="1"/>
        <v>-201178118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>
        <f>BS!$C$13</f>
        <v>15173436</v>
      </c>
      <c r="R12" s="35">
        <f t="shared" si="1"/>
        <v>8288870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BS!$C$21</f>
        <v>7711664</v>
      </c>
      <c r="R16" s="35">
        <f t="shared" si="3"/>
        <v>6404969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BS!$C$22</f>
        <v>12491787</v>
      </c>
      <c r="R17" s="35">
        <f t="shared" si="3"/>
        <v>-3688502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BS!$C$23</f>
        <v>564277454</v>
      </c>
      <c r="R18" s="35">
        <f t="shared" si="3"/>
        <v>-159603668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BS!$C$24</f>
        <v>156147392</v>
      </c>
      <c r="R19" s="35">
        <f t="shared" si="3"/>
        <v>-123361036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>
        <f>BS!$C$25</f>
        <v>21558764</v>
      </c>
      <c r="R20" s="35">
        <f t="shared" si="3"/>
        <v>14110524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>
        <f>BS!$C$26</f>
        <v>44658991</v>
      </c>
      <c r="R21" s="35">
        <f t="shared" si="3"/>
        <v>-23248642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>
        <f>BS!$E$7</f>
        <v>112083022</v>
      </c>
      <c r="R31" s="35">
        <f t="shared" ref="R31:R37" si="5">O31-Q31</f>
        <v>-52460268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BS!$E$8</f>
        <v>4547700</v>
      </c>
      <c r="R32" s="35">
        <f t="shared" si="5"/>
        <v>-3284827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>
        <f>BS!$E$9</f>
        <v>5913836</v>
      </c>
      <c r="R33" s="35">
        <f t="shared" si="5"/>
        <v>12509710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>
        <f>BS!$E$10</f>
        <v>13476169</v>
      </c>
      <c r="R34" s="35">
        <f t="shared" si="5"/>
        <v>-9990756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>
        <f>BS!$E$12</f>
        <v>588232099</v>
      </c>
      <c r="R36" s="35">
        <f t="shared" si="5"/>
        <v>-233589812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>
        <f>BS!$E$13</f>
        <v>35184257</v>
      </c>
      <c r="R37" s="35">
        <f t="shared" si="5"/>
        <v>-24857065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BS!$E$21</f>
        <v>3469981</v>
      </c>
      <c r="R41" s="35">
        <f t="shared" si="7"/>
        <v>17758595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BS!$E$22</f>
        <v>7353570</v>
      </c>
      <c r="R42" s="35">
        <f t="shared" si="7"/>
        <v>-7353570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BS!$E$23</f>
        <v>548499125</v>
      </c>
      <c r="R43" s="35">
        <f t="shared" si="7"/>
        <v>-233778727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BS!$E$24</f>
        <v>103242607</v>
      </c>
      <c r="R44" s="35">
        <f t="shared" si="7"/>
        <v>-68800843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>
        <f>BS!$E$25</f>
        <v>26028695</v>
      </c>
      <c r="R45" s="35">
        <f t="shared" si="7"/>
        <v>1842809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>
        <f>BS!$E$26</f>
        <v>37862573</v>
      </c>
      <c r="R46" s="35">
        <f t="shared" si="7"/>
        <v>-19300417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62" t="e">
        <f>#REF!&amp;CHAR(10)&amp;#REF!</f>
        <v>#REF!</v>
      </c>
      <c r="D3" s="162"/>
      <c r="E3" s="162"/>
      <c r="F3" s="162"/>
      <c r="G3" s="162"/>
      <c r="H3" s="68"/>
      <c r="I3" s="162" t="e">
        <f>#REF!&amp;CHAR(10)&amp;#REF!</f>
        <v>#REF!</v>
      </c>
      <c r="J3" s="162"/>
      <c r="K3" s="162"/>
      <c r="L3" s="162"/>
      <c r="M3" s="162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63" t="e">
        <f>#REF!</f>
        <v>#REF!</v>
      </c>
      <c r="D3" s="163"/>
      <c r="E3" s="163"/>
      <c r="F3" s="2"/>
      <c r="G3" s="163" t="e">
        <f>#REF!</f>
        <v>#REF!</v>
      </c>
      <c r="H3" s="163"/>
      <c r="I3" s="163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63" t="e">
        <f>#REF!</f>
        <v>#REF!</v>
      </c>
      <c r="D8" s="163"/>
      <c r="E8" s="163"/>
      <c r="F8" s="2"/>
      <c r="G8" s="163" t="e">
        <f>#REF!</f>
        <v>#REF!</v>
      </c>
      <c r="H8" s="163"/>
      <c r="I8" s="163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64" t="str">
        <f>BS!$C$5</f>
        <v>30 сентября       2015 г. 
(не аудировано) 
тыс. тенге</v>
      </c>
      <c r="D29" s="164"/>
      <c r="E29" s="164"/>
      <c r="F29" s="19"/>
      <c r="G29" s="164" t="str">
        <f>BS!$E$5</f>
        <v>31 декабря 2014 г. 
тыс. тенге</v>
      </c>
      <c r="H29" s="164"/>
      <c r="I29" s="164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Пак Софья Олеговна</cp:lastModifiedBy>
  <dcterms:created xsi:type="dcterms:W3CDTF">2012-02-08T04:34:09Z</dcterms:created>
  <dcterms:modified xsi:type="dcterms:W3CDTF">2015-10-29T10:59:20Z</dcterms:modified>
</cp:coreProperties>
</file>