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3"/>
  </bookViews>
  <sheets>
    <sheet name="BS" sheetId="2" r:id="rId1"/>
    <sheet name="SCI" sheetId="1" r:id="rId2"/>
    <sheet name="CFS" sheetId="4" r:id="rId3"/>
    <sheet name="SES" sheetId="3" r:id="rId4"/>
    <sheet name="Лист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C18" i="4"/>
  <c r="D51" i="2"/>
  <c r="D46"/>
  <c r="C46"/>
  <c r="C51"/>
  <c r="C50" l="1"/>
  <c r="C53" s="1"/>
  <c r="E16" i="5"/>
  <c r="E19"/>
  <c r="E9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2"/>
  <c r="C41"/>
  <c r="C39"/>
  <c r="C38"/>
  <c r="C37"/>
  <c r="C36"/>
  <c r="C30"/>
  <c r="C24"/>
  <c r="C23"/>
  <c r="C17"/>
  <c r="D53" i="2"/>
  <c r="D44"/>
  <c r="D37"/>
  <c r="C37"/>
  <c r="D26"/>
  <c r="C26"/>
  <c r="D15"/>
  <c r="C15"/>
  <c r="C10" i="1"/>
  <c r="D55" i="2" l="1"/>
  <c r="D57" s="1"/>
  <c r="B55" i="4"/>
  <c r="B65" s="1"/>
  <c r="B20"/>
  <c r="C16"/>
  <c r="B11"/>
  <c r="B34"/>
  <c r="B44"/>
  <c r="C49"/>
  <c r="C55" s="1"/>
  <c r="D28" i="2"/>
  <c r="C28"/>
  <c r="C44" i="4"/>
  <c r="C59"/>
  <c r="C8"/>
  <c r="C29"/>
  <c r="C34" s="1"/>
  <c r="C44" i="2"/>
  <c r="C55" s="1"/>
  <c r="B10" i="1"/>
  <c r="B20" s="1"/>
  <c r="C20"/>
  <c r="C57" i="2" l="1"/>
  <c r="H14" i="3"/>
  <c r="C46" i="4"/>
  <c r="B46"/>
  <c r="B26"/>
  <c r="C11"/>
  <c r="C60"/>
  <c r="C63" s="1"/>
  <c r="C65" s="1"/>
  <c r="C20"/>
  <c r="C24" i="1"/>
  <c r="B67" i="4" l="1"/>
  <c r="C26"/>
  <c r="C67" s="1"/>
  <c r="B24" i="1"/>
  <c r="B70" i="4" l="1"/>
</calcChain>
</file>

<file path=xl/sharedStrings.xml><?xml version="1.0" encoding="utf-8"?>
<sst xmlns="http://schemas.openxmlformats.org/spreadsheetml/2006/main" count="147" uniqueCount="118">
  <si>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</si>
  <si>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</si>
  <si>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</si>
  <si>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</si>
  <si>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</si>
  <si>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</si>
  <si>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</si>
  <si>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</si>
  <si>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</si>
  <si>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</si>
  <si>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</si>
  <si>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</si>
  <si>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</si>
  <si>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</si>
  <si>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</si>
  <si>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</si>
  <si>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</si>
  <si>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</si>
  <si>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</si>
  <si>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</si>
  <si>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</si>
  <si>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</si>
  <si>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</si>
  <si>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</si>
  <si>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</si>
  <si>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</si>
  <si>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</si>
  <si>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</si>
  <si>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</si>
  <si>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</si>
  <si>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</si>
  <si>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</si>
  <si>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</si>
  <si>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</si>
  <si>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</si>
  <si>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</si>
  <si>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</si>
  <si>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</si>
  <si>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</si>
  <si>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</si>
  <si>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</si>
  <si>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</si>
  <si>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</si>
  <si>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</si>
  <si>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</si>
  <si>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</si>
  <si>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</si>
  <si>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</si>
  <si>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</si>
  <si>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</si>
  <si>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</si>
  <si>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</si>
  <si>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</si>
  <si>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</si>
  <si>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</si>
  <si>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</si>
  <si>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</si>
  <si>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</si>
  <si>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</si>
  <si>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</si>
  <si>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</si>
  <si>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</si>
  <si>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</si>
  <si>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</si>
  <si>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</si>
  <si>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</si>
  <si>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</si>
  <si>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</si>
  <si>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</si>
  <si>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</si>
  <si>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</si>
  <si>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</si>
  <si>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</si>
  <si>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</si>
  <si>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</si>
  <si>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</si>
  <si>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</si>
  <si>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</si>
  <si>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</si>
  <si>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</si>
  <si>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</si>
  <si>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</si>
  <si>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</si>
  <si>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</si>
  <si>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</si>
  <si>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</si>
  <si>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</si>
  <si>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</si>
  <si>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</si>
  <si>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</si>
  <si>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</si>
  <si>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</si>
  <si>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</si>
  <si>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</si>
  <si>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</si>
  <si>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</si>
  <si>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</si>
  <si>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</si>
  <si>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</si>
  <si>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</si>
  <si>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</si>
  <si>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</si>
  <si>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</si>
  <si>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</si>
  <si>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</si>
  <si>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</si>
  <si>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</si>
  <si>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</si>
  <si>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>за 6 мес</t>
  </si>
  <si>
    <t>ПО СОСТОЯНИЮ НА 31 МАРТА 2016 Г.</t>
  </si>
  <si>
    <t>01 января 2016 г.</t>
  </si>
  <si>
    <t>31 марта 2016 г.</t>
  </si>
  <si>
    <t>ПО СОСТОЯНИЮ НА НА 31 МАРТА 2016 Г.</t>
  </si>
  <si>
    <t>На 1 ЯНВАРЯ 2015 г.</t>
  </si>
  <si>
    <t>На 31 декабря 2015 г.</t>
  </si>
  <si>
    <t>На 31 марта 2016 г.</t>
  </si>
  <si>
    <t xml:space="preserve">Главный бухгалтер </t>
  </si>
  <si>
    <t>не предусмотрен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</si>
</sst>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4" fontId="0" fillId="0" borderId="0" xfId="0" applyNumberFormat="1"/>
    <xf numFmtId="164" fontId="18" fillId="0" borderId="0" xfId="0" applyNumberFormat="1" applyFo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opLeftCell="A34" zoomScaleNormal="100" workbookViewId="0">
      <selection activeCell="A61" sqref="A61:B61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109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111</v>
      </c>
      <c r="D4" s="28" t="s">
        <v>110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/>
      <c r="C8" s="12"/>
      <c r="D8" s="33"/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1</v>
      </c>
      <c r="C13" s="12">
        <v>13994385</v>
      </c>
      <c r="D13" s="12">
        <v>14255880</v>
      </c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13994385</v>
      </c>
      <c r="D15" s="41">
        <f>SUM(D8:D13)</f>
        <v>14255880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/>
      <c r="C17" s="12"/>
      <c r="D17" s="33"/>
      <c r="F17" s="16"/>
    </row>
    <row r="18" spans="1:6">
      <c r="A18" s="32" t="s">
        <v>23</v>
      </c>
      <c r="B18" s="45">
        <v>2</v>
      </c>
      <c r="C18" s="12">
        <v>813</v>
      </c>
      <c r="D18" s="12">
        <v>93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3</v>
      </c>
      <c r="C20" s="12">
        <v>59</v>
      </c>
      <c r="D20" s="12">
        <v>59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1"/>
      <c r="C22" s="12"/>
      <c r="D22" s="12"/>
    </row>
    <row r="23" spans="1:6">
      <c r="A23" s="47" t="s">
        <v>28</v>
      </c>
      <c r="B23" s="30">
        <v>4</v>
      </c>
      <c r="C23" s="12">
        <v>17554</v>
      </c>
      <c r="D23" s="12">
        <v>43000</v>
      </c>
    </row>
    <row r="24" spans="1:6">
      <c r="A24" s="32" t="s">
        <v>29</v>
      </c>
      <c r="B24" s="30">
        <v>5</v>
      </c>
      <c r="C24" s="12">
        <v>47253</v>
      </c>
      <c r="D24" s="12">
        <v>1338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65679</v>
      </c>
      <c r="D26" s="41">
        <f>SUM(D17:D24)</f>
        <v>44490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14060064</v>
      </c>
      <c r="D28" s="53">
        <f>D15+D26</f>
        <v>14300370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11817632</v>
      </c>
      <c r="D35" s="57">
        <v>11924042</v>
      </c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11818632</v>
      </c>
      <c r="D37" s="57">
        <f>SUM(D32:D35)</f>
        <v>11925042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6</v>
      </c>
      <c r="C41" s="12">
        <v>4526</v>
      </c>
      <c r="D41" s="12">
        <v>4526</v>
      </c>
    </row>
    <row r="42" spans="1:8">
      <c r="A42" s="59" t="s">
        <v>40</v>
      </c>
      <c r="B42" s="36">
        <v>7</v>
      </c>
      <c r="C42" s="12">
        <v>295</v>
      </c>
      <c r="D42" s="12">
        <v>295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4821</v>
      </c>
      <c r="D44" s="41">
        <f>SUM(D39:D42)</f>
        <v>4821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8</v>
      </c>
      <c r="C46" s="12">
        <f>122919-68917</f>
        <v>54002</v>
      </c>
      <c r="D46" s="12">
        <f>45559-20582</f>
        <v>24977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9</v>
      </c>
      <c r="C48" s="12">
        <v>4250</v>
      </c>
      <c r="D48" s="12">
        <v>4250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10</v>
      </c>
      <c r="C50" s="12">
        <f>111+93</f>
        <v>204</v>
      </c>
      <c r="D50" s="12">
        <v>144</v>
      </c>
    </row>
    <row r="51" spans="1:6">
      <c r="A51" s="32" t="s">
        <v>47</v>
      </c>
      <c r="B51" s="30">
        <v>11</v>
      </c>
      <c r="C51" s="12">
        <f>2109238+68917</f>
        <v>2178155</v>
      </c>
      <c r="D51" s="12">
        <f>2320554+20582</f>
        <v>2341136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2236611</v>
      </c>
      <c r="D53" s="41">
        <f>SUM(D46:D51)</f>
        <v>2370507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14060064</v>
      </c>
      <c r="D55" s="65">
        <f>D37+D44+D53</f>
        <v>14300370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30">
        <f>C28-C55</f>
        <v>0</v>
      </c>
      <c r="D57" s="130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31"/>
      <c r="F60" s="16"/>
    </row>
    <row r="61" spans="1:6">
      <c r="A61" s="31" t="s">
        <v>116</v>
      </c>
      <c r="B61" s="31" t="s">
        <v>117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A29" sqref="A29:B29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112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42460</v>
      </c>
      <c r="C4" s="122">
        <v>42094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>
        <v>50</v>
      </c>
      <c r="C7" s="13"/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50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-60746</v>
      </c>
      <c r="C12" s="19">
        <v>-994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9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9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2786</v>
      </c>
      <c r="C15" s="19"/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-48501</v>
      </c>
      <c r="C16" s="19"/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>
        <v>-31</v>
      </c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-106411</v>
      </c>
      <c r="C20" s="12">
        <f>SUM(C10:C18)</f>
        <v>-1025</v>
      </c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-106411</v>
      </c>
      <c r="C24" s="12">
        <f>SUM(C20:C22)</f>
        <v>-1025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3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116</v>
      </c>
      <c r="B29" s="31" t="s">
        <v>117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opLeftCell="A46" zoomScale="80" zoomScaleNormal="80" workbookViewId="0">
      <selection activeCell="A75" sqref="A75:B75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112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42460</v>
      </c>
      <c r="C5" s="122">
        <v>42094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>
        <v>50</v>
      </c>
      <c r="C7" s="96"/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1071433</v>
      </c>
      <c r="C9" s="96"/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1071483</v>
      </c>
      <c r="C11" s="102">
        <f>SUM(C7:C9)</f>
        <v>0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29523</v>
      </c>
      <c r="C13" s="96">
        <v>138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1370</v>
      </c>
      <c r="C14" s="94">
        <v>400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428</v>
      </c>
      <c r="C15" s="94"/>
      <c r="D15" s="97"/>
      <c r="E15" s="97"/>
      <c r="F15" s="97"/>
      <c r="G15" s="97"/>
    </row>
    <row r="16" spans="1:7" s="43" customFormat="1">
      <c r="A16" s="92" t="s">
        <v>67</v>
      </c>
      <c r="B16" s="94">
        <v>0</v>
      </c>
      <c r="C16" s="96">
        <f>SUM(B16:B16)</f>
        <v>0</v>
      </c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994080</v>
      </c>
      <c r="C18" s="96">
        <f>114+113</f>
        <v>227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1025401</v>
      </c>
      <c r="C20" s="102">
        <f>SUM(C13:C18)</f>
        <v>765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46082</v>
      </c>
      <c r="C26" s="105">
        <f>C11-C20</f>
        <v>-765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>
        <f>SUM(B42:B42)</f>
        <v>0</v>
      </c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>
        <f>SUM(B49:B49)</f>
        <v>0</v>
      </c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0</v>
      </c>
      <c r="C53" s="96">
        <v>800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0</v>
      </c>
      <c r="C55" s="114">
        <f>SUM(C49:C53)</f>
        <v>800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>
        <v>0</v>
      </c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167</v>
      </c>
      <c r="C61" s="96"/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167</v>
      </c>
      <c r="C63" s="114">
        <f>SUM(C57:C61)</f>
        <v>0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-167</v>
      </c>
      <c r="C65" s="120">
        <f>C55-C63</f>
        <v>800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45915</v>
      </c>
      <c r="C67" s="109">
        <f>C65+C46+C26</f>
        <v>35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1338</v>
      </c>
      <c r="C69" s="96">
        <v>588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47253</v>
      </c>
      <c r="C70" s="121">
        <v>623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116</v>
      </c>
      <c r="B75" s="31" t="s">
        <v>117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5" zoomScaleNormal="85" workbookViewId="0">
      <selection activeCell="A36" sqref="A36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112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113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11924042</v>
      </c>
      <c r="E12" s="79"/>
      <c r="F12" s="82"/>
      <c r="G12" s="79"/>
      <c r="H12" s="19">
        <f t="shared" si="0"/>
        <v>11924042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114</v>
      </c>
      <c r="B14" s="123">
        <f>SUM(B8:B12)</f>
        <v>1000</v>
      </c>
      <c r="C14" s="123"/>
      <c r="D14" s="124">
        <f>SUM(D8:D12)</f>
        <v>11924042</v>
      </c>
      <c r="E14" s="123"/>
      <c r="F14" s="123">
        <f>SUM(F8:F12)</f>
        <v>0</v>
      </c>
      <c r="G14" s="123"/>
      <c r="H14" s="124">
        <f>SUM(H6:H12)</f>
        <v>11925042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-106411</v>
      </c>
      <c r="E21" s="79"/>
      <c r="F21" s="82"/>
      <c r="G21" s="79"/>
      <c r="H21" s="82">
        <f t="shared" si="1"/>
        <v>-106411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115</v>
      </c>
      <c r="B23" s="125">
        <f>SUM(B14:B21)</f>
        <v>1000</v>
      </c>
      <c r="C23" s="126"/>
      <c r="D23" s="125">
        <f>SUM(D14:D21)</f>
        <v>11817631</v>
      </c>
      <c r="E23" s="127"/>
      <c r="F23" s="125">
        <f>SUM(F14:F21)</f>
        <v>0</v>
      </c>
      <c r="G23" s="128"/>
      <c r="H23" s="125">
        <f>SUM(B23:F23)</f>
        <v>11818631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116</v>
      </c>
      <c r="B30" s="31" t="s">
        <v>117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E7:F19"/>
  <sheetViews>
    <sheetView workbookViewId="0">
      <selection activeCell="E19" sqref="E19"/>
    </sheetView>
  </sheetViews>
  <sheetFormatPr defaultRowHeight="12.75"/>
  <cols>
    <col min="5" max="5" width="15.85546875" style="129" customWidth="1"/>
    <col min="6" max="6" width="13.85546875" customWidth="1"/>
  </cols>
  <sheetData>
    <row r="7" spans="5:6">
      <c r="E7" s="129">
        <v>9087341</v>
      </c>
    </row>
    <row r="8" spans="5:6">
      <c r="E8" s="129">
        <v>1227</v>
      </c>
    </row>
    <row r="9" spans="5:6">
      <c r="E9" s="129">
        <f>SUM(E7:E8)</f>
        <v>9088568</v>
      </c>
      <c r="F9" t="s">
        <v>108</v>
      </c>
    </row>
    <row r="16" spans="5:6">
      <c r="E16" s="129">
        <f>-5766-1400</f>
        <v>-7166</v>
      </c>
    </row>
    <row r="17" spans="5:5">
      <c r="E17" s="129">
        <v>-62</v>
      </c>
    </row>
    <row r="18" spans="5:5">
      <c r="E18" s="129">
        <v>9095796</v>
      </c>
    </row>
    <row r="19" spans="5:5">
      <c r="E19" s="129">
        <f>SUM(E16:E18)</f>
        <v>9088568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BS</vt:lpstr>
      <vt:lpstr>SCI</vt:lpstr>
      <vt:lpstr>CFS</vt:lpstr>
      <vt:lpstr>SES</vt:lpstr>
      <vt:lpstr>Лист1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</cp:lastModifiedBy>
  <cp:lastPrinted>2016-05-18T09:27:30Z</cp:lastPrinted>
  <dcterms:created xsi:type="dcterms:W3CDTF">2015-08-18T09:37:01Z</dcterms:created>
  <dcterms:modified xsi:type="dcterms:W3CDTF">2016-05-18T09:27:31Z</dcterms:modified>
</cp:coreProperties>
</file>