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19\03_март_2019\для KASE\"/>
    </mc:Choice>
  </mc:AlternateContent>
  <bookViews>
    <workbookView xWindow="0" yWindow="0" windowWidth="28800" windowHeight="12300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D48" i="4" l="1"/>
  <c r="D17" i="4" l="1"/>
  <c r="I21" i="5" l="1"/>
  <c r="H21" i="5"/>
  <c r="G21" i="5"/>
  <c r="F21" i="5"/>
  <c r="E21" i="5"/>
  <c r="D21" i="5"/>
  <c r="C21" i="5"/>
  <c r="I20" i="5"/>
  <c r="I18" i="5"/>
  <c r="I17" i="5"/>
  <c r="I16" i="5"/>
  <c r="I15" i="5"/>
  <c r="I14" i="5"/>
  <c r="I13" i="5"/>
  <c r="I12" i="5"/>
  <c r="I11" i="5"/>
  <c r="C11" i="5"/>
  <c r="I10" i="5"/>
  <c r="H11" i="5"/>
  <c r="G11" i="5"/>
  <c r="F11" i="5"/>
  <c r="E11" i="5"/>
  <c r="D11" i="5"/>
  <c r="I23" i="5"/>
  <c r="G14" i="5"/>
  <c r="H28" i="5"/>
  <c r="I8" i="5" l="1"/>
  <c r="C21" i="2" l="1"/>
  <c r="C11" i="2"/>
  <c r="I5" i="5"/>
  <c r="E6" i="4"/>
  <c r="D6" i="2"/>
  <c r="H27" i="5" l="1"/>
  <c r="H33" i="5" s="1"/>
  <c r="G27" i="5"/>
  <c r="F27" i="5"/>
  <c r="E27" i="5"/>
  <c r="D27" i="5"/>
  <c r="C27" i="5"/>
  <c r="F33" i="5" l="1"/>
  <c r="G33" i="5"/>
  <c r="I29" i="5" l="1"/>
  <c r="C33" i="5"/>
  <c r="D55" i="4"/>
  <c r="D54" i="4"/>
  <c r="D31" i="4" l="1"/>
  <c r="B45" i="5"/>
  <c r="B44" i="5"/>
  <c r="G40" i="5"/>
  <c r="G38" i="5"/>
  <c r="B40" i="5"/>
  <c r="B38" i="5"/>
  <c r="C69" i="4"/>
  <c r="C68" i="4"/>
  <c r="E62" i="4"/>
  <c r="E60" i="4"/>
  <c r="C62" i="4"/>
  <c r="C60" i="4"/>
  <c r="B42" i="2"/>
  <c r="B51" i="2"/>
  <c r="B50" i="2"/>
  <c r="D44" i="2"/>
  <c r="D42" i="2"/>
  <c r="B44" i="2"/>
  <c r="C44" i="6" l="1"/>
  <c r="B44" i="6"/>
  <c r="C35" i="6"/>
  <c r="B35" i="6"/>
  <c r="C20" i="6"/>
  <c r="B20" i="6"/>
  <c r="C46" i="6" l="1"/>
  <c r="C48" i="6" s="1"/>
  <c r="B46" i="6"/>
  <c r="B48" i="6" s="1"/>
  <c r="F14" i="5"/>
  <c r="I31" i="5" l="1"/>
  <c r="I19" i="5" l="1"/>
  <c r="D21" i="2"/>
  <c r="I28" i="5" l="1"/>
  <c r="D11" i="2" l="1"/>
  <c r="E48" i="4"/>
  <c r="E42" i="4"/>
  <c r="E17" i="4"/>
  <c r="E31" i="4" s="1"/>
  <c r="E35" i="4" l="1"/>
  <c r="E52" i="4" s="1"/>
  <c r="D23" i="2"/>
  <c r="E55" i="4" l="1"/>
  <c r="D26" i="2"/>
  <c r="D30" i="2"/>
  <c r="I32" i="5"/>
  <c r="I30" i="5"/>
  <c r="D34" i="2" l="1"/>
  <c r="D42" i="4"/>
  <c r="H14" i="5" l="1"/>
  <c r="E14" i="5"/>
  <c r="D14" i="5"/>
  <c r="C14" i="5"/>
  <c r="C23" i="2" l="1"/>
  <c r="C26" i="2" l="1"/>
  <c r="I26" i="5"/>
  <c r="I24" i="5"/>
  <c r="I25" i="5"/>
  <c r="C30" i="2" l="1"/>
  <c r="I27" i="5"/>
  <c r="I33" i="5" s="1"/>
  <c r="E33" i="5"/>
  <c r="D33" i="5"/>
  <c r="C34" i="2" l="1"/>
  <c r="D35" i="4" l="1"/>
  <c r="D52" i="4" l="1"/>
</calcChain>
</file>

<file path=xl/sharedStrings.xml><?xml version="1.0" encoding="utf-8"?>
<sst xmlns="http://schemas.openxmlformats.org/spreadsheetml/2006/main" count="146" uniqueCount="127">
  <si>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</si>
  <si>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</si>
  <si>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</si>
  <si>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</si>
  <si>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</si>
  <si>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</si>
  <si>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</si>
  <si>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</si>
  <si>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</si>
  <si>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</si>
  <si>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</si>
  <si>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</si>
  <si>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</si>
  <si>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</si>
  <si>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</si>
  <si>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</si>
  <si>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</si>
  <si>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</si>
  <si>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</si>
  <si>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</si>
  <si>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</si>
  <si>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</si>
  <si>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</si>
  <si>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</si>
  <si>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</si>
  <si>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</si>
  <si>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</si>
  <si>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</si>
  <si>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</si>
  <si>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</si>
  <si>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</si>
  <si>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</si>
  <si>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</si>
  <si>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</si>
  <si>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</si>
  <si>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</si>
  <si>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</si>
  <si>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</si>
  <si>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</si>
  <si>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</si>
  <si>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</si>
  <si>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</si>
  <si>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</si>
  <si>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</si>
  <si>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</si>
  <si>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</si>
  <si>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</si>
  <si>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</si>
  <si>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</si>
  <si>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</si>
  <si>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</si>
  <si>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</si>
  <si>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</si>
  <si>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</si>
  <si>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</si>
  <si>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</si>
  <si>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 АО "Kaspi Bank"</t>
  </si>
  <si>
    <t xml:space="preserve"> 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</si>
  <si>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</si>
  <si>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</si>
  <si>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</si>
  <si>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Выплата дивидендов</t>
  </si>
  <si>
    <t>Выкуп собственных акций</t>
  </si>
  <si>
    <t xml:space="preserve">    простые акции</t>
  </si>
  <si>
    <t xml:space="preserve">    привилегированные акции</t>
  </si>
  <si>
    <t>Дебиторы по страхованию</t>
  </si>
  <si>
    <t>Страховые резервы</t>
  </si>
  <si>
    <t>Страховые премии, за вычетом оплаченных убытков</t>
  </si>
  <si>
    <t>И.о Председателя Правления</t>
  </si>
  <si>
    <t>Миронов П.В.</t>
  </si>
  <si>
    <t>Прочий совокупный доход</t>
  </si>
  <si>
    <t>Главный бухгалтер</t>
  </si>
  <si>
    <t>Уалибекова Н.А.</t>
  </si>
  <si>
    <t>Текущее налоговое обязательство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</si>
  <si>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</si>
  <si>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</si>
  <si>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</si>
  <si>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Прибыль на акцию - базовая и разводненная (тенге)</t>
  </si>
  <si>
    <t>Консолидированный отчет о прибылях и убытках
 АО "Kaspi Bank"</t>
  </si>
  <si>
    <t>Консолидированный бухгалтерский баланс
АО "Kaspi Bank"</t>
  </si>
  <si>
    <t>Консолидированный отчет об изменениях в капитале АО "Kaspi Bank"</t>
  </si>
  <si>
    <t xml:space="preserve">Консолидированный отчет о движении денежных средств            </t>
  </si>
  <si>
    <t>по состоянию на 1 апреля 2019 года</t>
  </si>
  <si>
    <t>по состоянию 
на 01.04.2019 г.</t>
  </si>
  <si>
    <t>по состоянию 
на 01.01.2019 г.</t>
  </si>
  <si>
    <t>в млн.тенге</t>
  </si>
  <si>
    <t>Финансовые активы, оцениваемые по справедливой стоимости через прочий совокупный доход</t>
  </si>
  <si>
    <t>Исполнитель Данабекова А.Ж.</t>
  </si>
  <si>
    <t>Тел.258-59-55 вн.2029</t>
  </si>
  <si>
    <t>За 3 месяца, закончившихся 31.03.2019 г.</t>
  </si>
  <si>
    <t>За 3 месяца, закончившихся 31.03.2018 г.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</si>
  <si>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</si>
  <si>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</si>
  <si>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</si>
  <si>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</si>
  <si>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</si>
  <si>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</si>
  <si>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</si>
  <si>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Приток/(отток) денежных средств от операционной деятельности до налогооблажения</t>
  </si>
  <si>
    <t>Процентные расходы</t>
  </si>
  <si>
    <t>Процентные доходы</t>
  </si>
  <si>
    <t>Чистый убыток по операциям с финансовыми инструментами, оцениваемыми по справедливой стоимости через прибыли или убытки</t>
  </si>
  <si>
    <t>Чистый доход по операциям с иностранной валютой</t>
  </si>
  <si>
    <t>ВАЛОВАЯ ОПЕРАЦИОННАЯ ПРИБЫЛЬ</t>
  </si>
  <si>
    <t>Расходы по созданию резервов</t>
  </si>
  <si>
    <t>Обязательные резервы в НБРК</t>
  </si>
  <si>
    <t>Требования по текущему налогу на прибыль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</si>
  <si>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</si>
  <si>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</si>
  <si>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</si>
  <si>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</si>
  <si>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</si>
  <si>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</si>
  <si>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</si>
  <si>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</si>
  <si>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Погашение выпущенных долговых ценных бумаг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</si>
  <si>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</si>
  <si>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</si>
  <si>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Чистое увеличение/(уменьшение) денежных средств и их эквивалентов</t>
  </si>
  <si>
    <t>31 декабря 2018 г.</t>
  </si>
  <si>
    <t xml:space="preserve">Резерв переоценки финансовых активов, оцениваемых по справедливой стоимости через прочий совокупный доход </t>
  </si>
  <si>
    <t>31 марта 2018 г.</t>
  </si>
  <si>
    <t>Амортизация отсроченного налога по фонду переоценки основных средств</t>
  </si>
  <si>
    <t>31 декабря 2017 г.</t>
  </si>
  <si>
    <t>31 марта 2019 г.</t>
  </si>
  <si>
    <t>Эффект применения МСФО (IFRS) 9 на 1 января 2018 г.</t>
  </si>
  <si>
    <t>Остаток на 1 января 2018 г. (пересмотренные данные)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</si>
</sst>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4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0" fontId="2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9" fillId="0" borderId="0" xfId="1" applyNumberFormat="1" applyFont="1" applyFill="1" applyBorder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2" fontId="9" fillId="0" borderId="0" xfId="1" applyNumberFormat="1" applyFont="1" applyFill="1" applyBorder="1" applyAlignment="1" applyProtection="1">
      <alignment horizontal="right"/>
    </xf>
    <xf numFmtId="192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3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0" fillId="0" borderId="0" xfId="0" applyNumberFormat="1" applyFill="1" applyAlignment="1">
      <alignment wrapText="1"/>
    </xf>
    <xf numFmtId="3" fontId="9" fillId="0" borderId="0" xfId="0" applyNumberFormat="1" applyFont="1" applyFill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3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31" fillId="0" borderId="0" xfId="1" applyNumberFormat="1" applyFont="1" applyFill="1" applyBorder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2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194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wrapText="1"/>
    </xf>
    <xf numFmtId="195" fontId="0" fillId="0" borderId="0" xfId="0" applyNumberFormat="1" applyFill="1"/>
    <xf numFmtId="194" fontId="0" fillId="0" borderId="0" xfId="62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1" fontId="0" fillId="0" borderId="0" xfId="0" applyNumberFormat="1" applyFont="1" applyFill="1"/>
    <xf numFmtId="195" fontId="2" fillId="0" borderId="6" xfId="60" applyNumberFormat="1" applyFont="1" applyFill="1" applyBorder="1" applyAlignment="1">
      <alignment horizontal="right"/>
    </xf>
    <xf numFmtId="195" fontId="24" fillId="0" borderId="6" xfId="60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64" fontId="0" fillId="0" borderId="0" xfId="62" applyFont="1" applyFill="1"/>
    <xf numFmtId="4" fontId="0" fillId="0" borderId="0" xfId="0" applyNumberFormat="1" applyFill="1" applyAlignment="1">
      <alignment horizontal="right"/>
    </xf>
    <xf numFmtId="195" fontId="0" fillId="0" borderId="6" xfId="60" applyNumberFormat="1" applyFont="1" applyFill="1" applyBorder="1" applyAlignment="1">
      <alignment horizontal="right"/>
    </xf>
    <xf numFmtId="9" fontId="2" fillId="0" borderId="0" xfId="63" applyFont="1" applyFill="1" applyBorder="1" applyAlignment="1" applyProtection="1"/>
    <xf numFmtId="195" fontId="19" fillId="0" borderId="6" xfId="60" applyNumberFormat="1" applyFont="1" applyFill="1" applyBorder="1" applyAlignment="1">
      <alignment horizontal="right"/>
    </xf>
    <xf numFmtId="195" fontId="0" fillId="0" borderId="0" xfId="0" applyNumberFormat="1"/>
    <xf numFmtId="195" fontId="24" fillId="0" borderId="9" xfId="0" applyNumberFormat="1" applyFont="1" applyFill="1" applyBorder="1" applyAlignment="1">
      <alignment wrapText="1"/>
    </xf>
    <xf numFmtId="3" fontId="34" fillId="0" borderId="0" xfId="0" applyNumberFormat="1" applyFont="1"/>
    <xf numFmtId="195" fontId="2" fillId="0" borderId="6" xfId="1" applyNumberFormat="1" applyFill="1" applyBorder="1"/>
    <xf numFmtId="195" fontId="7" fillId="0" borderId="6" xfId="1" applyNumberFormat="1" applyFont="1" applyFill="1" applyBorder="1"/>
    <xf numFmtId="195" fontId="0" fillId="0" borderId="9" xfId="0" applyNumberFormat="1" applyFill="1" applyBorder="1"/>
    <xf numFmtId="0" fontId="19" fillId="0" borderId="9" xfId="0" applyFont="1" applyFill="1" applyBorder="1" applyAlignment="1">
      <alignment wrapText="1"/>
    </xf>
    <xf numFmtId="0" fontId="19" fillId="0" borderId="0" xfId="0" applyFont="1" applyFill="1"/>
    <xf numFmtId="195" fontId="19" fillId="0" borderId="0" xfId="0" applyNumberFormat="1" applyFont="1" applyFill="1"/>
    <xf numFmtId="0" fontId="24" fillId="0" borderId="0" xfId="0" applyFont="1" applyFill="1"/>
    <xf numFmtId="195" fontId="24" fillId="0" borderId="0" xfId="0" applyNumberFormat="1" applyFont="1" applyFill="1"/>
    <xf numFmtId="0" fontId="24" fillId="0" borderId="9" xfId="0" applyFont="1" applyFill="1" applyBorder="1" applyAlignment="1">
      <alignment wrapText="1"/>
    </xf>
    <xf numFmtId="195" fontId="7" fillId="0" borderId="6" xfId="1" applyNumberFormat="1" applyFont="1" applyFill="1" applyBorder="1" applyAlignment="1">
      <alignment horizontal="right"/>
    </xf>
    <xf numFmtId="195" fontId="24" fillId="0" borderId="6" xfId="1" applyNumberFormat="1" applyFont="1" applyFill="1" applyBorder="1" applyAlignment="1">
      <alignment horizontal="right"/>
    </xf>
    <xf numFmtId="195" fontId="2" fillId="0" borderId="6" xfId="1" applyNumberFormat="1" applyFont="1" applyFill="1" applyBorder="1" applyAlignment="1" applyProtection="1">
      <alignment horizontal="right"/>
    </xf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5" fillId="0" borderId="0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wrapText="1"/>
    </xf>
    <xf numFmtId="0" fontId="0" fillId="0" borderId="6" xfId="0" applyFont="1" applyFill="1" applyBorder="1"/>
    <xf numFmtId="195" fontId="7" fillId="0" borderId="6" xfId="60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36" fillId="0" borderId="0" xfId="1" applyNumberFormat="1" applyFont="1" applyFill="1" applyBorder="1" applyAlignment="1" applyProtection="1"/>
    <xf numFmtId="195" fontId="0" fillId="0" borderId="0" xfId="0" applyNumberFormat="1" applyFont="1" applyFill="1"/>
    <xf numFmtId="195" fontId="2" fillId="0" borderId="0" xfId="1" applyNumberFormat="1" applyFill="1" applyBorder="1"/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</cellXfs>
  <cellStyles count="64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" xfId="63" builtinId="5"/>
    <cellStyle name="Процентный 2" xfId="61"/>
    <cellStyle name="Финансовый" xfId="62" builtinId="3"/>
    <cellStyle name="Финансовый 2" xfId="59"/>
    <cellStyle name="Финансовый 3" xfId="60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1"/>
  <sheetViews>
    <sheetView tabSelected="1" zoomScale="80" zoomScaleNormal="80" workbookViewId="0"/>
  </sheetViews>
  <sheetFormatPr defaultColWidth="9.140625" defaultRowHeight="12.75" x14ac:dyDescent="0.2"/>
  <cols>
    <col min="1" max="1" width="55.5703125" style="2" customWidth="1"/>
    <col min="2" max="2" width="20.85546875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47" t="s">
        <v>57</v>
      </c>
    </row>
    <row r="2" spans="1:8" ht="39.75" customHeight="1" x14ac:dyDescent="0.3">
      <c r="A2" s="105" t="s">
        <v>79</v>
      </c>
      <c r="B2" s="106"/>
      <c r="C2" s="106"/>
    </row>
    <row r="3" spans="1:8" ht="20.25" x14ac:dyDescent="0.3">
      <c r="A3" s="106" t="s">
        <v>82</v>
      </c>
      <c r="B3" s="106"/>
      <c r="C3" s="106"/>
    </row>
    <row r="4" spans="1:8" ht="20.25" x14ac:dyDescent="0.3">
      <c r="A4" s="103"/>
      <c r="B4" s="103"/>
      <c r="C4" s="1"/>
    </row>
    <row r="5" spans="1:8" ht="20.25" x14ac:dyDescent="0.3">
      <c r="A5" s="1"/>
      <c r="B5" s="3"/>
      <c r="C5" s="3" t="s">
        <v>85</v>
      </c>
    </row>
    <row r="6" spans="1:8" ht="12.75" customHeight="1" x14ac:dyDescent="0.2">
      <c r="A6" s="104"/>
      <c r="B6" s="101" t="s">
        <v>83</v>
      </c>
      <c r="C6" s="101" t="s">
        <v>84</v>
      </c>
    </row>
    <row r="7" spans="1:8" ht="27.75" customHeight="1" x14ac:dyDescent="0.2">
      <c r="A7" s="104"/>
      <c r="B7" s="102"/>
      <c r="C7" s="102"/>
    </row>
    <row r="8" spans="1:8" x14ac:dyDescent="0.2">
      <c r="A8" s="12" t="s">
        <v>0</v>
      </c>
      <c r="B8" s="13"/>
      <c r="C8" s="13"/>
    </row>
    <row r="9" spans="1:8" x14ac:dyDescent="0.2">
      <c r="A9" s="15" t="s">
        <v>1</v>
      </c>
      <c r="B9" s="77">
        <v>129226</v>
      </c>
      <c r="C9" s="77">
        <v>168463</v>
      </c>
      <c r="E9" s="48"/>
      <c r="F9" s="48"/>
      <c r="G9" s="53"/>
      <c r="H9" s="53"/>
    </row>
    <row r="10" spans="1:8" x14ac:dyDescent="0.2">
      <c r="A10" s="15" t="s">
        <v>105</v>
      </c>
      <c r="B10" s="77">
        <v>17554</v>
      </c>
      <c r="C10" s="77">
        <v>17215</v>
      </c>
      <c r="E10" s="48"/>
      <c r="F10" s="48"/>
      <c r="G10" s="53"/>
      <c r="H10" s="53"/>
    </row>
    <row r="11" spans="1:8" ht="25.5" x14ac:dyDescent="0.2">
      <c r="A11" s="15" t="s">
        <v>3</v>
      </c>
      <c r="B11" s="77">
        <v>6</v>
      </c>
      <c r="C11" s="77">
        <v>9942</v>
      </c>
      <c r="E11" s="48"/>
      <c r="F11" s="48"/>
      <c r="G11" s="53"/>
      <c r="H11" s="53"/>
    </row>
    <row r="12" spans="1:8" x14ac:dyDescent="0.2">
      <c r="A12" s="15" t="s">
        <v>4</v>
      </c>
      <c r="B12" s="77">
        <v>26520</v>
      </c>
      <c r="C12" s="77">
        <v>22872</v>
      </c>
      <c r="E12" s="48"/>
      <c r="F12" s="48"/>
      <c r="G12" s="53"/>
      <c r="H12" s="53"/>
    </row>
    <row r="13" spans="1:8" x14ac:dyDescent="0.2">
      <c r="A13" s="15" t="s">
        <v>5</v>
      </c>
      <c r="B13" s="77">
        <v>1084091</v>
      </c>
      <c r="C13" s="77">
        <v>1067002</v>
      </c>
      <c r="E13" s="48"/>
      <c r="F13" s="48"/>
      <c r="G13" s="53"/>
      <c r="H13" s="53"/>
    </row>
    <row r="14" spans="1:8" ht="25.5" x14ac:dyDescent="0.2">
      <c r="A14" s="15" t="s">
        <v>86</v>
      </c>
      <c r="B14" s="77">
        <v>453990</v>
      </c>
      <c r="C14" s="77">
        <v>356689</v>
      </c>
      <c r="E14" s="48"/>
      <c r="F14" s="48"/>
      <c r="G14" s="53"/>
      <c r="H14" s="53"/>
    </row>
    <row r="15" spans="1:8" x14ac:dyDescent="0.2">
      <c r="A15" s="15" t="s">
        <v>6</v>
      </c>
      <c r="B15" s="77">
        <v>36849</v>
      </c>
      <c r="C15" s="77">
        <v>36035</v>
      </c>
      <c r="E15" s="48"/>
      <c r="F15" s="48"/>
      <c r="G15" s="53"/>
      <c r="H15" s="53"/>
    </row>
    <row r="16" spans="1:8" x14ac:dyDescent="0.2">
      <c r="A16" s="15" t="s">
        <v>106</v>
      </c>
      <c r="B16" s="77">
        <v>78</v>
      </c>
      <c r="C16" s="77">
        <v>86</v>
      </c>
      <c r="E16" s="48"/>
      <c r="F16" s="48"/>
      <c r="G16" s="53"/>
      <c r="H16" s="53"/>
    </row>
    <row r="17" spans="1:8" x14ac:dyDescent="0.2">
      <c r="A17" s="15" t="s">
        <v>65</v>
      </c>
      <c r="B17" s="77">
        <v>39</v>
      </c>
      <c r="C17" s="77">
        <v>35</v>
      </c>
      <c r="E17" s="48"/>
      <c r="F17" s="48"/>
      <c r="G17" s="53"/>
      <c r="H17" s="53"/>
    </row>
    <row r="18" spans="1:8" x14ac:dyDescent="0.2">
      <c r="A18" s="15" t="s">
        <v>7</v>
      </c>
      <c r="B18" s="77">
        <v>22304</v>
      </c>
      <c r="C18" s="77">
        <v>20524</v>
      </c>
      <c r="E18" s="72"/>
      <c r="F18" s="48"/>
      <c r="G18" s="53"/>
      <c r="H18" s="53"/>
    </row>
    <row r="19" spans="1:8" x14ac:dyDescent="0.2">
      <c r="A19" s="16"/>
      <c r="B19" s="77"/>
      <c r="C19" s="77"/>
      <c r="E19" s="48"/>
      <c r="F19" s="48"/>
      <c r="G19" s="53"/>
      <c r="H19" s="53"/>
    </row>
    <row r="20" spans="1:8" s="7" customFormat="1" x14ac:dyDescent="0.2">
      <c r="A20" s="12" t="s">
        <v>8</v>
      </c>
      <c r="B20" s="78">
        <f>SUM(B9:B19)</f>
        <v>1770657</v>
      </c>
      <c r="C20" s="78">
        <f>SUM(C9:C19)</f>
        <v>1698863</v>
      </c>
      <c r="E20" s="48"/>
      <c r="F20" s="48"/>
      <c r="G20" s="53"/>
      <c r="H20" s="53"/>
    </row>
    <row r="21" spans="1:8" x14ac:dyDescent="0.2">
      <c r="A21" s="16"/>
      <c r="B21" s="77"/>
      <c r="C21" s="77"/>
      <c r="E21" s="48"/>
      <c r="F21" s="48"/>
      <c r="G21" s="53"/>
      <c r="H21" s="53"/>
    </row>
    <row r="22" spans="1:8" x14ac:dyDescent="0.2">
      <c r="A22" s="12" t="s">
        <v>9</v>
      </c>
      <c r="B22" s="77"/>
      <c r="C22" s="77"/>
      <c r="E22" s="48"/>
      <c r="F22" s="48"/>
      <c r="G22" s="53"/>
      <c r="H22" s="53"/>
    </row>
    <row r="23" spans="1:8" x14ac:dyDescent="0.2">
      <c r="A23" s="16"/>
      <c r="B23" s="77"/>
      <c r="C23" s="77"/>
      <c r="E23" s="48"/>
      <c r="F23" s="48"/>
      <c r="G23" s="53"/>
      <c r="H23" s="53"/>
    </row>
    <row r="24" spans="1:8" x14ac:dyDescent="0.2">
      <c r="A24" s="12" t="s">
        <v>10</v>
      </c>
      <c r="B24" s="77"/>
      <c r="C24" s="77"/>
      <c r="E24" s="48"/>
      <c r="F24" s="48"/>
      <c r="G24" s="53"/>
      <c r="H24" s="53"/>
    </row>
    <row r="25" spans="1:8" x14ac:dyDescent="0.2">
      <c r="A25" s="15" t="s">
        <v>12</v>
      </c>
      <c r="B25" s="77">
        <v>6058</v>
      </c>
      <c r="C25" s="77">
        <v>49</v>
      </c>
      <c r="E25" s="48"/>
      <c r="F25" s="5"/>
      <c r="G25" s="53"/>
      <c r="H25" s="53"/>
    </row>
    <row r="26" spans="1:8" x14ac:dyDescent="0.2">
      <c r="A26" s="15" t="s">
        <v>13</v>
      </c>
      <c r="B26" s="77">
        <v>1293012</v>
      </c>
      <c r="C26" s="77">
        <v>1237216</v>
      </c>
      <c r="E26" s="48"/>
      <c r="F26" s="5"/>
      <c r="G26" s="53"/>
      <c r="H26" s="53"/>
    </row>
    <row r="27" spans="1:8" ht="25.5" x14ac:dyDescent="0.2">
      <c r="A27" s="15" t="s">
        <v>11</v>
      </c>
      <c r="B27" s="77">
        <v>144</v>
      </c>
      <c r="C27" s="77">
        <v>0</v>
      </c>
      <c r="E27" s="48"/>
      <c r="F27" s="5"/>
      <c r="G27" s="53"/>
      <c r="H27" s="53"/>
    </row>
    <row r="28" spans="1:8" x14ac:dyDescent="0.2">
      <c r="A28" s="15" t="s">
        <v>14</v>
      </c>
      <c r="B28" s="77">
        <v>134886</v>
      </c>
      <c r="C28" s="77">
        <v>138094</v>
      </c>
      <c r="E28" s="7"/>
      <c r="F28" s="5"/>
      <c r="G28" s="53"/>
      <c r="H28" s="53"/>
    </row>
    <row r="29" spans="1:8" x14ac:dyDescent="0.2">
      <c r="A29" s="15" t="s">
        <v>66</v>
      </c>
      <c r="B29" s="77">
        <v>4474</v>
      </c>
      <c r="C29" s="77">
        <v>4615</v>
      </c>
      <c r="F29" s="5"/>
      <c r="G29" s="53"/>
      <c r="H29" s="53"/>
    </row>
    <row r="30" spans="1:8" x14ac:dyDescent="0.2">
      <c r="A30" s="15" t="s">
        <v>73</v>
      </c>
      <c r="B30" s="77">
        <v>558</v>
      </c>
      <c r="C30" s="77">
        <v>918</v>
      </c>
      <c r="E30" s="7"/>
      <c r="F30" s="5"/>
      <c r="G30" s="53"/>
      <c r="H30" s="53"/>
    </row>
    <row r="31" spans="1:8" x14ac:dyDescent="0.2">
      <c r="A31" s="15" t="s">
        <v>107</v>
      </c>
      <c r="B31" s="77">
        <v>1915</v>
      </c>
      <c r="C31" s="77">
        <v>1809</v>
      </c>
      <c r="F31" s="5"/>
      <c r="G31" s="53"/>
      <c r="H31" s="53"/>
    </row>
    <row r="32" spans="1:8" x14ac:dyDescent="0.2">
      <c r="A32" s="15" t="s">
        <v>15</v>
      </c>
      <c r="B32" s="77">
        <v>21807</v>
      </c>
      <c r="C32" s="77">
        <v>16428</v>
      </c>
      <c r="F32" s="5"/>
      <c r="G32" s="53"/>
      <c r="H32" s="53"/>
    </row>
    <row r="33" spans="1:9" x14ac:dyDescent="0.2">
      <c r="A33" s="16" t="s">
        <v>16</v>
      </c>
      <c r="B33" s="77">
        <v>87574</v>
      </c>
      <c r="C33" s="77">
        <v>89674</v>
      </c>
      <c r="F33" s="5"/>
      <c r="G33" s="53"/>
      <c r="H33" s="53"/>
    </row>
    <row r="34" spans="1:9" x14ac:dyDescent="0.2">
      <c r="A34" s="16"/>
      <c r="B34" s="77"/>
      <c r="C34" s="77"/>
      <c r="F34" s="53"/>
      <c r="G34" s="53"/>
      <c r="H34" s="53"/>
    </row>
    <row r="35" spans="1:9" s="7" customFormat="1" x14ac:dyDescent="0.2">
      <c r="A35" s="12" t="s">
        <v>17</v>
      </c>
      <c r="B35" s="78">
        <f>SUM(B25:B34)</f>
        <v>1550428</v>
      </c>
      <c r="C35" s="78">
        <f>SUM(C25:C34)</f>
        <v>1488803</v>
      </c>
      <c r="E35" s="2"/>
      <c r="F35" s="53"/>
      <c r="G35" s="53"/>
      <c r="H35" s="53"/>
    </row>
    <row r="36" spans="1:9" x14ac:dyDescent="0.2">
      <c r="A36" s="14"/>
      <c r="B36" s="77"/>
      <c r="C36" s="77"/>
      <c r="F36" s="53"/>
      <c r="G36" s="53"/>
      <c r="H36" s="53"/>
    </row>
    <row r="37" spans="1:9" s="7" customFormat="1" x14ac:dyDescent="0.2">
      <c r="A37" s="12" t="s">
        <v>18</v>
      </c>
      <c r="B37" s="78"/>
      <c r="C37" s="78"/>
      <c r="E37" s="2"/>
      <c r="F37" s="53"/>
      <c r="G37" s="53"/>
      <c r="H37" s="53"/>
    </row>
    <row r="38" spans="1:9" x14ac:dyDescent="0.2">
      <c r="A38" s="15" t="s">
        <v>19</v>
      </c>
      <c r="B38" s="77">
        <v>8509</v>
      </c>
      <c r="C38" s="77">
        <v>8509</v>
      </c>
      <c r="E38" s="48"/>
      <c r="F38" s="53"/>
      <c r="G38" s="53"/>
      <c r="H38" s="53"/>
      <c r="I38" s="55"/>
    </row>
    <row r="39" spans="1:9" x14ac:dyDescent="0.2">
      <c r="A39" s="15" t="s">
        <v>20</v>
      </c>
      <c r="B39" s="77">
        <v>1308</v>
      </c>
      <c r="C39" s="77">
        <v>1308</v>
      </c>
      <c r="F39" s="53"/>
      <c r="G39" s="53"/>
      <c r="H39" s="53"/>
      <c r="I39" s="53"/>
    </row>
    <row r="40" spans="1:9" ht="25.5" x14ac:dyDescent="0.2">
      <c r="A40" s="15" t="s">
        <v>108</v>
      </c>
      <c r="B40" s="77">
        <v>-716</v>
      </c>
      <c r="C40" s="77">
        <v>1865</v>
      </c>
      <c r="F40" s="53"/>
      <c r="G40" s="53"/>
      <c r="H40" s="53"/>
      <c r="I40" s="53"/>
    </row>
    <row r="41" spans="1:9" x14ac:dyDescent="0.2">
      <c r="A41" s="15" t="s">
        <v>109</v>
      </c>
      <c r="B41" s="77">
        <v>1651</v>
      </c>
      <c r="C41" s="77">
        <v>1661</v>
      </c>
      <c r="F41" s="53"/>
      <c r="G41" s="53"/>
      <c r="H41" s="53"/>
    </row>
    <row r="42" spans="1:9" x14ac:dyDescent="0.2">
      <c r="A42" s="15" t="s">
        <v>22</v>
      </c>
      <c r="B42" s="77">
        <v>209477</v>
      </c>
      <c r="C42" s="77">
        <v>196717</v>
      </c>
      <c r="E42" s="90"/>
      <c r="F42" s="48"/>
      <c r="G42" s="53"/>
      <c r="H42" s="53"/>
    </row>
    <row r="43" spans="1:9" x14ac:dyDescent="0.2">
      <c r="A43" s="16"/>
      <c r="B43" s="77"/>
      <c r="C43" s="77"/>
      <c r="G43" s="53"/>
      <c r="H43" s="53"/>
    </row>
    <row r="44" spans="1:9" s="7" customFormat="1" x14ac:dyDescent="0.2">
      <c r="A44" s="12" t="s">
        <v>23</v>
      </c>
      <c r="B44" s="78">
        <f>SUM(B38:B43)</f>
        <v>220229</v>
      </c>
      <c r="C44" s="78">
        <f>SUM(C38:C43)</f>
        <v>210060</v>
      </c>
      <c r="E44" s="2"/>
      <c r="F44" s="2"/>
      <c r="G44" s="53"/>
      <c r="H44" s="53"/>
    </row>
    <row r="45" spans="1:9" x14ac:dyDescent="0.2">
      <c r="A45" s="16"/>
      <c r="B45" s="77"/>
      <c r="C45" s="77"/>
      <c r="G45" s="53"/>
      <c r="H45" s="53"/>
    </row>
    <row r="46" spans="1:9" s="7" customFormat="1" x14ac:dyDescent="0.2">
      <c r="A46" s="12" t="s">
        <v>24</v>
      </c>
      <c r="B46" s="78">
        <f>SUM(B35,B44)</f>
        <v>1770657</v>
      </c>
      <c r="C46" s="78">
        <f>SUM(C35,C44)</f>
        <v>1698863</v>
      </c>
      <c r="E46" s="2"/>
      <c r="F46" s="2"/>
      <c r="G46" s="53"/>
      <c r="H46" s="53"/>
    </row>
    <row r="47" spans="1:9" s="7" customFormat="1" x14ac:dyDescent="0.2">
      <c r="A47" s="4"/>
      <c r="B47" s="6"/>
      <c r="C47" s="6"/>
      <c r="E47" s="2"/>
      <c r="F47" s="2"/>
      <c r="G47" s="53"/>
    </row>
    <row r="48" spans="1:9" s="7" customFormat="1" x14ac:dyDescent="0.2">
      <c r="A48" s="4"/>
      <c r="B48" s="49">
        <f>B46-B20</f>
        <v>0</v>
      </c>
      <c r="C48" s="49">
        <f>C46-C20</f>
        <v>0</v>
      </c>
      <c r="E48" s="2"/>
      <c r="F48" s="2"/>
      <c r="G48" s="53"/>
    </row>
    <row r="49" spans="1:8" s="7" customFormat="1" x14ac:dyDescent="0.2">
      <c r="A49" s="4"/>
      <c r="B49" s="54"/>
      <c r="C49" s="6"/>
      <c r="E49" s="2"/>
      <c r="F49" s="2"/>
      <c r="G49" s="2"/>
      <c r="H49" s="2"/>
    </row>
    <row r="50" spans="1:8" x14ac:dyDescent="0.2">
      <c r="A50" s="8"/>
      <c r="B50" s="9"/>
      <c r="C50" s="9"/>
    </row>
    <row r="52" spans="1:8" ht="15" x14ac:dyDescent="0.25">
      <c r="A52" s="10" t="s">
        <v>68</v>
      </c>
      <c r="B52" s="10"/>
      <c r="C52" s="10" t="s">
        <v>69</v>
      </c>
    </row>
    <row r="53" spans="1:8" ht="15" x14ac:dyDescent="0.25">
      <c r="B53" s="10"/>
      <c r="C53" s="10"/>
    </row>
    <row r="54" spans="1:8" ht="15" x14ac:dyDescent="0.25">
      <c r="A54" s="10" t="s">
        <v>71</v>
      </c>
      <c r="B54" s="10"/>
      <c r="C54" s="10" t="s">
        <v>72</v>
      </c>
    </row>
    <row r="60" spans="1:8" x14ac:dyDescent="0.2">
      <c r="A60" s="11" t="s">
        <v>87</v>
      </c>
      <c r="H60" s="5"/>
    </row>
    <row r="61" spans="1:8" s="5" customFormat="1" x14ac:dyDescent="0.2">
      <c r="A61" s="11" t="s">
        <v>88</v>
      </c>
      <c r="D61" s="2"/>
      <c r="E61" s="2"/>
      <c r="F61" s="2"/>
      <c r="G61" s="2"/>
      <c r="H61" s="2"/>
    </row>
  </sheetData>
  <mergeCells count="6">
    <mergeCell ref="C6:C7"/>
    <mergeCell ref="A4:B4"/>
    <mergeCell ref="A6:A7"/>
    <mergeCell ref="B6:B7"/>
    <mergeCell ref="A2:C2"/>
    <mergeCell ref="A3:C3"/>
  </mergeCells>
  <conditionalFormatting sqref="B48:C48">
    <cfRule type="cellIs" dxfId="1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2"/>
  <sheetViews>
    <sheetView zoomScale="80" zoomScaleNormal="80" workbookViewId="0">
      <selection activeCell="B45" sqref="B45"/>
    </sheetView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7" customWidth="1"/>
    <col min="4" max="4" width="17.85546875" style="17" customWidth="1"/>
    <col min="5" max="16384" width="9.140625" style="2"/>
  </cols>
  <sheetData>
    <row r="2" spans="2:7" ht="49.5" customHeight="1" x14ac:dyDescent="0.3">
      <c r="B2" s="105" t="s">
        <v>78</v>
      </c>
      <c r="C2" s="106"/>
      <c r="D2" s="106"/>
    </row>
    <row r="3" spans="2:7" ht="20.25" x14ac:dyDescent="0.3">
      <c r="B3" s="106" t="s">
        <v>82</v>
      </c>
      <c r="C3" s="106"/>
      <c r="D3" s="106"/>
    </row>
    <row r="4" spans="2:7" ht="20.25" x14ac:dyDescent="0.3">
      <c r="B4" s="103"/>
      <c r="C4" s="103"/>
      <c r="D4" s="2"/>
    </row>
    <row r="5" spans="2:7" ht="18" x14ac:dyDescent="0.25">
      <c r="B5" s="18"/>
    </row>
    <row r="6" spans="2:7" x14ac:dyDescent="0.2">
      <c r="C6" s="3"/>
      <c r="D6" s="3" t="str">
        <f>'Ф1 конс'!C5</f>
        <v>в млн.тенге</v>
      </c>
    </row>
    <row r="7" spans="2:7" ht="38.25" x14ac:dyDescent="0.2">
      <c r="B7" s="52"/>
      <c r="C7" s="56" t="s">
        <v>89</v>
      </c>
      <c r="D7" s="56" t="s">
        <v>90</v>
      </c>
    </row>
    <row r="8" spans="2:7" x14ac:dyDescent="0.2">
      <c r="B8" s="19" t="s">
        <v>100</v>
      </c>
      <c r="C8" s="64">
        <v>56016</v>
      </c>
      <c r="D8" s="64">
        <v>44761</v>
      </c>
    </row>
    <row r="9" spans="2:7" x14ac:dyDescent="0.2">
      <c r="B9" s="19" t="s">
        <v>99</v>
      </c>
      <c r="C9" s="64">
        <v>-28835</v>
      </c>
      <c r="D9" s="64">
        <v>-26635</v>
      </c>
    </row>
    <row r="10" spans="2:7" x14ac:dyDescent="0.2">
      <c r="B10" s="19"/>
      <c r="C10" s="64"/>
      <c r="D10" s="64"/>
    </row>
    <row r="11" spans="2:7" s="7" customFormat="1" x14ac:dyDescent="0.2">
      <c r="B11" s="20" t="s">
        <v>25</v>
      </c>
      <c r="C11" s="86">
        <f>SUM(C8:C9)</f>
        <v>27181</v>
      </c>
      <c r="D11" s="86">
        <f>SUM(D8:D9)</f>
        <v>18126</v>
      </c>
      <c r="F11" s="89"/>
      <c r="G11" s="89"/>
    </row>
    <row r="12" spans="2:7" s="7" customFormat="1" x14ac:dyDescent="0.2">
      <c r="B12" s="20"/>
      <c r="C12" s="86"/>
      <c r="D12" s="86"/>
    </row>
    <row r="13" spans="2:7" ht="38.25" x14ac:dyDescent="0.2">
      <c r="B13" s="19" t="s">
        <v>101</v>
      </c>
      <c r="C13" s="64">
        <v>-6760</v>
      </c>
      <c r="D13" s="64">
        <v>-8388</v>
      </c>
    </row>
    <row r="14" spans="2:7" x14ac:dyDescent="0.2">
      <c r="B14" s="19" t="s">
        <v>102</v>
      </c>
      <c r="C14" s="64">
        <v>2951</v>
      </c>
      <c r="D14" s="64">
        <v>6112</v>
      </c>
    </row>
    <row r="15" spans="2:7" x14ac:dyDescent="0.2">
      <c r="B15" s="19" t="s">
        <v>74</v>
      </c>
      <c r="C15" s="64">
        <v>47472</v>
      </c>
      <c r="D15" s="64">
        <v>35678</v>
      </c>
    </row>
    <row r="16" spans="2:7" x14ac:dyDescent="0.2">
      <c r="B16" s="19" t="s">
        <v>75</v>
      </c>
      <c r="C16" s="64">
        <v>-7480</v>
      </c>
      <c r="D16" s="64">
        <v>-3135</v>
      </c>
    </row>
    <row r="17" spans="2:7" ht="41.25" customHeight="1" x14ac:dyDescent="0.2">
      <c r="B17" s="19" t="s">
        <v>91</v>
      </c>
      <c r="C17" s="64">
        <v>561</v>
      </c>
      <c r="D17" s="64">
        <v>0</v>
      </c>
    </row>
    <row r="18" spans="2:7" x14ac:dyDescent="0.2">
      <c r="B18" s="19" t="s">
        <v>67</v>
      </c>
      <c r="C18" s="64">
        <v>-111</v>
      </c>
      <c r="D18" s="64">
        <v>-45</v>
      </c>
    </row>
    <row r="19" spans="2:7" x14ac:dyDescent="0.2">
      <c r="B19" s="19" t="s">
        <v>26</v>
      </c>
      <c r="C19" s="64">
        <v>40</v>
      </c>
      <c r="D19" s="64">
        <v>19</v>
      </c>
    </row>
    <row r="20" spans="2:7" x14ac:dyDescent="0.2">
      <c r="B20" s="19"/>
      <c r="C20" s="64"/>
      <c r="D20" s="64"/>
    </row>
    <row r="21" spans="2:7" s="7" customFormat="1" x14ac:dyDescent="0.2">
      <c r="B21" s="20" t="s">
        <v>27</v>
      </c>
      <c r="C21" s="86">
        <f>SUM(C13:C20)</f>
        <v>36673</v>
      </c>
      <c r="D21" s="86">
        <f>SUM(D13:D19)</f>
        <v>30241</v>
      </c>
      <c r="F21" s="89"/>
      <c r="G21" s="89"/>
    </row>
    <row r="22" spans="2:7" s="7" customFormat="1" x14ac:dyDescent="0.2">
      <c r="B22" s="20"/>
      <c r="C22" s="86"/>
      <c r="D22" s="86"/>
    </row>
    <row r="23" spans="2:7" s="7" customFormat="1" x14ac:dyDescent="0.2">
      <c r="B23" s="20" t="s">
        <v>28</v>
      </c>
      <c r="C23" s="86">
        <f>SUM(C11,C21)</f>
        <v>63854</v>
      </c>
      <c r="D23" s="86">
        <f>SUM(D11,D21)</f>
        <v>48367</v>
      </c>
    </row>
    <row r="24" spans="2:7" x14ac:dyDescent="0.2">
      <c r="B24" s="19" t="s">
        <v>29</v>
      </c>
      <c r="C24" s="64">
        <v>-18073</v>
      </c>
      <c r="D24" s="64">
        <v>-13932</v>
      </c>
    </row>
    <row r="25" spans="2:7" x14ac:dyDescent="0.2">
      <c r="B25" s="20"/>
      <c r="C25" s="64"/>
      <c r="D25" s="64"/>
    </row>
    <row r="26" spans="2:7" x14ac:dyDescent="0.2">
      <c r="B26" s="12" t="s">
        <v>103</v>
      </c>
      <c r="C26" s="87">
        <f>SUM(C23:C24)</f>
        <v>45781</v>
      </c>
      <c r="D26" s="87">
        <f>SUM(D23:D24)</f>
        <v>34435</v>
      </c>
      <c r="F26" s="90"/>
      <c r="G26" s="90"/>
    </row>
    <row r="27" spans="2:7" x14ac:dyDescent="0.2">
      <c r="B27" s="12"/>
      <c r="C27" s="87"/>
      <c r="D27" s="87"/>
    </row>
    <row r="28" spans="2:7" x14ac:dyDescent="0.2">
      <c r="B28" s="19" t="s">
        <v>104</v>
      </c>
      <c r="C28" s="64">
        <v>-11102</v>
      </c>
      <c r="D28" s="64">
        <v>-6707</v>
      </c>
    </row>
    <row r="29" spans="2:7" x14ac:dyDescent="0.2">
      <c r="B29" s="19"/>
      <c r="C29" s="64"/>
      <c r="D29" s="64"/>
    </row>
    <row r="30" spans="2:7" s="7" customFormat="1" x14ac:dyDescent="0.2">
      <c r="B30" s="20" t="s">
        <v>76</v>
      </c>
      <c r="C30" s="86">
        <f>SUM(C26:C28)</f>
        <v>34679</v>
      </c>
      <c r="D30" s="86">
        <f>SUM(D26:D28)</f>
        <v>27728</v>
      </c>
      <c r="F30" s="89"/>
      <c r="G30" s="89"/>
    </row>
    <row r="31" spans="2:7" s="7" customFormat="1" x14ac:dyDescent="0.2">
      <c r="B31" s="20"/>
      <c r="C31" s="86"/>
      <c r="D31" s="86"/>
    </row>
    <row r="32" spans="2:7" x14ac:dyDescent="0.2">
      <c r="B32" s="19" t="s">
        <v>30</v>
      </c>
      <c r="C32" s="64">
        <v>-4989</v>
      </c>
      <c r="D32" s="64">
        <v>-4600</v>
      </c>
    </row>
    <row r="33" spans="2:7" x14ac:dyDescent="0.2">
      <c r="B33" s="19"/>
      <c r="C33" s="64"/>
      <c r="D33" s="64"/>
    </row>
    <row r="34" spans="2:7" s="7" customFormat="1" x14ac:dyDescent="0.2">
      <c r="B34" s="20" t="s">
        <v>31</v>
      </c>
      <c r="C34" s="87">
        <f>SUM(C30:C32)</f>
        <v>29690</v>
      </c>
      <c r="D34" s="87">
        <f>SUM(D30:D32)</f>
        <v>23128</v>
      </c>
      <c r="F34" s="89"/>
      <c r="G34" s="89"/>
    </row>
    <row r="35" spans="2:7" x14ac:dyDescent="0.2">
      <c r="B35" s="19"/>
      <c r="C35" s="88"/>
      <c r="D35" s="88"/>
    </row>
    <row r="36" spans="2:7" x14ac:dyDescent="0.2">
      <c r="B36" s="19" t="s">
        <v>77</v>
      </c>
      <c r="C36" s="64">
        <v>1604</v>
      </c>
      <c r="D36" s="64">
        <v>1221</v>
      </c>
    </row>
    <row r="38" spans="2:7" x14ac:dyDescent="0.2">
      <c r="C38" s="21"/>
      <c r="D38" s="21"/>
    </row>
    <row r="40" spans="2:7" x14ac:dyDescent="0.2">
      <c r="C40" s="22"/>
      <c r="D40" s="22"/>
    </row>
    <row r="42" spans="2:7" ht="15" x14ac:dyDescent="0.25">
      <c r="B42" s="10" t="str">
        <f>'Ф1 конс'!A52</f>
        <v>И.о Председателя Правления</v>
      </c>
      <c r="C42" s="10"/>
      <c r="D42" s="10" t="str">
        <f>'Ф1 конс'!C52</f>
        <v>Миронов П.В.</v>
      </c>
    </row>
    <row r="43" spans="2:7" ht="15" x14ac:dyDescent="0.25">
      <c r="C43" s="10"/>
      <c r="D43" s="10"/>
    </row>
    <row r="44" spans="2:7" ht="15" x14ac:dyDescent="0.25">
      <c r="B44" s="10" t="str">
        <f>'Ф1 конс'!A54</f>
        <v>Главный бухгалтер</v>
      </c>
      <c r="C44" s="10"/>
      <c r="D44" s="10" t="str">
        <f>'Ф1 конс'!C54</f>
        <v>Уалибекова Н.А.</v>
      </c>
    </row>
    <row r="45" spans="2:7" x14ac:dyDescent="0.2">
      <c r="C45" s="2"/>
      <c r="D45" s="2"/>
    </row>
    <row r="46" spans="2:7" x14ac:dyDescent="0.2">
      <c r="C46" s="23"/>
      <c r="D46" s="23"/>
    </row>
    <row r="47" spans="2:7" x14ac:dyDescent="0.2">
      <c r="C47" s="23"/>
      <c r="D47" s="23"/>
    </row>
    <row r="48" spans="2:7" x14ac:dyDescent="0.2">
      <c r="C48" s="23"/>
      <c r="D48" s="23"/>
    </row>
    <row r="49" spans="2:4" x14ac:dyDescent="0.2">
      <c r="C49" s="23"/>
      <c r="D49" s="23"/>
    </row>
    <row r="50" spans="2:4" x14ac:dyDescent="0.2">
      <c r="B50" s="11" t="str">
        <f>'Ф1 конс'!A60</f>
        <v>Исполнитель Данабекова А.Ж.</v>
      </c>
      <c r="C50" s="23"/>
      <c r="D50" s="23"/>
    </row>
    <row r="51" spans="2:4" x14ac:dyDescent="0.2">
      <c r="B51" s="11" t="str">
        <f>'Ф1 конс'!A61</f>
        <v>Тел.258-59-55 вн.2029</v>
      </c>
      <c r="C51" s="23"/>
      <c r="D51" s="23"/>
    </row>
    <row r="52" spans="2:4" x14ac:dyDescent="0.2">
      <c r="C52" s="23"/>
      <c r="D52" s="23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L69"/>
  <sheetViews>
    <sheetView zoomScale="80" zoomScaleNormal="80" workbookViewId="0"/>
  </sheetViews>
  <sheetFormatPr defaultRowHeight="12.75" x14ac:dyDescent="0.2"/>
  <cols>
    <col min="1" max="1" width="1.85546875" style="26" customWidth="1"/>
    <col min="2" max="2" width="2" style="26" customWidth="1"/>
    <col min="3" max="3" width="65.85546875" style="34" customWidth="1"/>
    <col min="4" max="4" width="20.140625" style="26" customWidth="1"/>
    <col min="5" max="5" width="20.140625" style="97" customWidth="1"/>
    <col min="6" max="6" width="9.140625" style="26"/>
    <col min="7" max="8" width="17.85546875" style="59" bestFit="1" customWidth="1"/>
    <col min="9" max="9" width="19.5703125" style="59" bestFit="1" customWidth="1"/>
    <col min="10" max="11" width="9.140625" style="26"/>
    <col min="12" max="13" width="15.140625" style="26" bestFit="1" customWidth="1"/>
    <col min="14" max="246" width="9.140625" style="26"/>
    <col min="247" max="247" width="1.85546875" style="26" customWidth="1"/>
    <col min="248" max="248" width="2" style="26" customWidth="1"/>
    <col min="249" max="249" width="65.85546875" style="26" customWidth="1"/>
    <col min="250" max="251" width="14.42578125" style="26" customWidth="1"/>
    <col min="252" max="502" width="9.140625" style="26"/>
    <col min="503" max="503" width="1.85546875" style="26" customWidth="1"/>
    <col min="504" max="504" width="2" style="26" customWidth="1"/>
    <col min="505" max="505" width="65.85546875" style="26" customWidth="1"/>
    <col min="506" max="507" width="14.42578125" style="26" customWidth="1"/>
    <col min="508" max="758" width="9.140625" style="26"/>
    <col min="759" max="759" width="1.85546875" style="26" customWidth="1"/>
    <col min="760" max="760" width="2" style="26" customWidth="1"/>
    <col min="761" max="761" width="65.85546875" style="26" customWidth="1"/>
    <col min="762" max="763" width="14.42578125" style="26" customWidth="1"/>
    <col min="764" max="1014" width="9.140625" style="26"/>
    <col min="1015" max="1015" width="1.85546875" style="26" customWidth="1"/>
    <col min="1016" max="1016" width="2" style="26" customWidth="1"/>
    <col min="1017" max="1017" width="65.85546875" style="26" customWidth="1"/>
    <col min="1018" max="1019" width="14.42578125" style="26" customWidth="1"/>
    <col min="1020" max="1270" width="9.140625" style="26"/>
    <col min="1271" max="1271" width="1.85546875" style="26" customWidth="1"/>
    <col min="1272" max="1272" width="2" style="26" customWidth="1"/>
    <col min="1273" max="1273" width="65.85546875" style="26" customWidth="1"/>
    <col min="1274" max="1275" width="14.42578125" style="26" customWidth="1"/>
    <col min="1276" max="1526" width="9.140625" style="26"/>
    <col min="1527" max="1527" width="1.85546875" style="26" customWidth="1"/>
    <col min="1528" max="1528" width="2" style="26" customWidth="1"/>
    <col min="1529" max="1529" width="65.85546875" style="26" customWidth="1"/>
    <col min="1530" max="1531" width="14.42578125" style="26" customWidth="1"/>
    <col min="1532" max="1782" width="9.140625" style="26"/>
    <col min="1783" max="1783" width="1.85546875" style="26" customWidth="1"/>
    <col min="1784" max="1784" width="2" style="26" customWidth="1"/>
    <col min="1785" max="1785" width="65.85546875" style="26" customWidth="1"/>
    <col min="1786" max="1787" width="14.42578125" style="26" customWidth="1"/>
    <col min="1788" max="2038" width="9.140625" style="26"/>
    <col min="2039" max="2039" width="1.85546875" style="26" customWidth="1"/>
    <col min="2040" max="2040" width="2" style="26" customWidth="1"/>
    <col min="2041" max="2041" width="65.85546875" style="26" customWidth="1"/>
    <col min="2042" max="2043" width="14.42578125" style="26" customWidth="1"/>
    <col min="2044" max="2294" width="9.140625" style="26"/>
    <col min="2295" max="2295" width="1.85546875" style="26" customWidth="1"/>
    <col min="2296" max="2296" width="2" style="26" customWidth="1"/>
    <col min="2297" max="2297" width="65.85546875" style="26" customWidth="1"/>
    <col min="2298" max="2299" width="14.42578125" style="26" customWidth="1"/>
    <col min="2300" max="2550" width="9.140625" style="26"/>
    <col min="2551" max="2551" width="1.85546875" style="26" customWidth="1"/>
    <col min="2552" max="2552" width="2" style="26" customWidth="1"/>
    <col min="2553" max="2553" width="65.85546875" style="26" customWidth="1"/>
    <col min="2554" max="2555" width="14.42578125" style="26" customWidth="1"/>
    <col min="2556" max="2806" width="9.140625" style="26"/>
    <col min="2807" max="2807" width="1.85546875" style="26" customWidth="1"/>
    <col min="2808" max="2808" width="2" style="26" customWidth="1"/>
    <col min="2809" max="2809" width="65.85546875" style="26" customWidth="1"/>
    <col min="2810" max="2811" width="14.42578125" style="26" customWidth="1"/>
    <col min="2812" max="3062" width="9.140625" style="26"/>
    <col min="3063" max="3063" width="1.85546875" style="26" customWidth="1"/>
    <col min="3064" max="3064" width="2" style="26" customWidth="1"/>
    <col min="3065" max="3065" width="65.85546875" style="26" customWidth="1"/>
    <col min="3066" max="3067" width="14.42578125" style="26" customWidth="1"/>
    <col min="3068" max="3318" width="9.140625" style="26"/>
    <col min="3319" max="3319" width="1.85546875" style="26" customWidth="1"/>
    <col min="3320" max="3320" width="2" style="26" customWidth="1"/>
    <col min="3321" max="3321" width="65.85546875" style="26" customWidth="1"/>
    <col min="3322" max="3323" width="14.42578125" style="26" customWidth="1"/>
    <col min="3324" max="3574" width="9.140625" style="26"/>
    <col min="3575" max="3575" width="1.85546875" style="26" customWidth="1"/>
    <col min="3576" max="3576" width="2" style="26" customWidth="1"/>
    <col min="3577" max="3577" width="65.85546875" style="26" customWidth="1"/>
    <col min="3578" max="3579" width="14.42578125" style="26" customWidth="1"/>
    <col min="3580" max="3830" width="9.140625" style="26"/>
    <col min="3831" max="3831" width="1.85546875" style="26" customWidth="1"/>
    <col min="3832" max="3832" width="2" style="26" customWidth="1"/>
    <col min="3833" max="3833" width="65.85546875" style="26" customWidth="1"/>
    <col min="3834" max="3835" width="14.42578125" style="26" customWidth="1"/>
    <col min="3836" max="4086" width="9.140625" style="26"/>
    <col min="4087" max="4087" width="1.85546875" style="26" customWidth="1"/>
    <col min="4088" max="4088" width="2" style="26" customWidth="1"/>
    <col min="4089" max="4089" width="65.85546875" style="26" customWidth="1"/>
    <col min="4090" max="4091" width="14.42578125" style="26" customWidth="1"/>
    <col min="4092" max="4342" width="9.140625" style="26"/>
    <col min="4343" max="4343" width="1.85546875" style="26" customWidth="1"/>
    <col min="4344" max="4344" width="2" style="26" customWidth="1"/>
    <col min="4345" max="4345" width="65.85546875" style="26" customWidth="1"/>
    <col min="4346" max="4347" width="14.42578125" style="26" customWidth="1"/>
    <col min="4348" max="4598" width="9.140625" style="26"/>
    <col min="4599" max="4599" width="1.85546875" style="26" customWidth="1"/>
    <col min="4600" max="4600" width="2" style="26" customWidth="1"/>
    <col min="4601" max="4601" width="65.85546875" style="26" customWidth="1"/>
    <col min="4602" max="4603" width="14.42578125" style="26" customWidth="1"/>
    <col min="4604" max="4854" width="9.140625" style="26"/>
    <col min="4855" max="4855" width="1.85546875" style="26" customWidth="1"/>
    <col min="4856" max="4856" width="2" style="26" customWidth="1"/>
    <col min="4857" max="4857" width="65.85546875" style="26" customWidth="1"/>
    <col min="4858" max="4859" width="14.42578125" style="26" customWidth="1"/>
    <col min="4860" max="5110" width="9.140625" style="26"/>
    <col min="5111" max="5111" width="1.85546875" style="26" customWidth="1"/>
    <col min="5112" max="5112" width="2" style="26" customWidth="1"/>
    <col min="5113" max="5113" width="65.85546875" style="26" customWidth="1"/>
    <col min="5114" max="5115" width="14.42578125" style="26" customWidth="1"/>
    <col min="5116" max="5366" width="9.140625" style="26"/>
    <col min="5367" max="5367" width="1.85546875" style="26" customWidth="1"/>
    <col min="5368" max="5368" width="2" style="26" customWidth="1"/>
    <col min="5369" max="5369" width="65.85546875" style="26" customWidth="1"/>
    <col min="5370" max="5371" width="14.42578125" style="26" customWidth="1"/>
    <col min="5372" max="5622" width="9.140625" style="26"/>
    <col min="5623" max="5623" width="1.85546875" style="26" customWidth="1"/>
    <col min="5624" max="5624" width="2" style="26" customWidth="1"/>
    <col min="5625" max="5625" width="65.85546875" style="26" customWidth="1"/>
    <col min="5626" max="5627" width="14.42578125" style="26" customWidth="1"/>
    <col min="5628" max="5878" width="9.140625" style="26"/>
    <col min="5879" max="5879" width="1.85546875" style="26" customWidth="1"/>
    <col min="5880" max="5880" width="2" style="26" customWidth="1"/>
    <col min="5881" max="5881" width="65.85546875" style="26" customWidth="1"/>
    <col min="5882" max="5883" width="14.42578125" style="26" customWidth="1"/>
    <col min="5884" max="6134" width="9.140625" style="26"/>
    <col min="6135" max="6135" width="1.85546875" style="26" customWidth="1"/>
    <col min="6136" max="6136" width="2" style="26" customWidth="1"/>
    <col min="6137" max="6137" width="65.85546875" style="26" customWidth="1"/>
    <col min="6138" max="6139" width="14.42578125" style="26" customWidth="1"/>
    <col min="6140" max="6390" width="9.140625" style="26"/>
    <col min="6391" max="6391" width="1.85546875" style="26" customWidth="1"/>
    <col min="6392" max="6392" width="2" style="26" customWidth="1"/>
    <col min="6393" max="6393" width="65.85546875" style="26" customWidth="1"/>
    <col min="6394" max="6395" width="14.42578125" style="26" customWidth="1"/>
    <col min="6396" max="6646" width="9.140625" style="26"/>
    <col min="6647" max="6647" width="1.85546875" style="26" customWidth="1"/>
    <col min="6648" max="6648" width="2" style="26" customWidth="1"/>
    <col min="6649" max="6649" width="65.85546875" style="26" customWidth="1"/>
    <col min="6650" max="6651" width="14.42578125" style="26" customWidth="1"/>
    <col min="6652" max="6902" width="9.140625" style="26"/>
    <col min="6903" max="6903" width="1.85546875" style="26" customWidth="1"/>
    <col min="6904" max="6904" width="2" style="26" customWidth="1"/>
    <col min="6905" max="6905" width="65.85546875" style="26" customWidth="1"/>
    <col min="6906" max="6907" width="14.42578125" style="26" customWidth="1"/>
    <col min="6908" max="7158" width="9.140625" style="26"/>
    <col min="7159" max="7159" width="1.85546875" style="26" customWidth="1"/>
    <col min="7160" max="7160" width="2" style="26" customWidth="1"/>
    <col min="7161" max="7161" width="65.85546875" style="26" customWidth="1"/>
    <col min="7162" max="7163" width="14.42578125" style="26" customWidth="1"/>
    <col min="7164" max="7414" width="9.140625" style="26"/>
    <col min="7415" max="7415" width="1.85546875" style="26" customWidth="1"/>
    <col min="7416" max="7416" width="2" style="26" customWidth="1"/>
    <col min="7417" max="7417" width="65.85546875" style="26" customWidth="1"/>
    <col min="7418" max="7419" width="14.42578125" style="26" customWidth="1"/>
    <col min="7420" max="7670" width="9.140625" style="26"/>
    <col min="7671" max="7671" width="1.85546875" style="26" customWidth="1"/>
    <col min="7672" max="7672" width="2" style="26" customWidth="1"/>
    <col min="7673" max="7673" width="65.85546875" style="26" customWidth="1"/>
    <col min="7674" max="7675" width="14.42578125" style="26" customWidth="1"/>
    <col min="7676" max="7926" width="9.140625" style="26"/>
    <col min="7927" max="7927" width="1.85546875" style="26" customWidth="1"/>
    <col min="7928" max="7928" width="2" style="26" customWidth="1"/>
    <col min="7929" max="7929" width="65.85546875" style="26" customWidth="1"/>
    <col min="7930" max="7931" width="14.42578125" style="26" customWidth="1"/>
    <col min="7932" max="8182" width="9.140625" style="26"/>
    <col min="8183" max="8183" width="1.85546875" style="26" customWidth="1"/>
    <col min="8184" max="8184" width="2" style="26" customWidth="1"/>
    <col min="8185" max="8185" width="65.85546875" style="26" customWidth="1"/>
    <col min="8186" max="8187" width="14.42578125" style="26" customWidth="1"/>
    <col min="8188" max="8438" width="9.140625" style="26"/>
    <col min="8439" max="8439" width="1.85546875" style="26" customWidth="1"/>
    <col min="8440" max="8440" width="2" style="26" customWidth="1"/>
    <col min="8441" max="8441" width="65.85546875" style="26" customWidth="1"/>
    <col min="8442" max="8443" width="14.42578125" style="26" customWidth="1"/>
    <col min="8444" max="8694" width="9.140625" style="26"/>
    <col min="8695" max="8695" width="1.85546875" style="26" customWidth="1"/>
    <col min="8696" max="8696" width="2" style="26" customWidth="1"/>
    <col min="8697" max="8697" width="65.85546875" style="26" customWidth="1"/>
    <col min="8698" max="8699" width="14.42578125" style="26" customWidth="1"/>
    <col min="8700" max="8950" width="9.140625" style="26"/>
    <col min="8951" max="8951" width="1.85546875" style="26" customWidth="1"/>
    <col min="8952" max="8952" width="2" style="26" customWidth="1"/>
    <col min="8953" max="8953" width="65.85546875" style="26" customWidth="1"/>
    <col min="8954" max="8955" width="14.42578125" style="26" customWidth="1"/>
    <col min="8956" max="9206" width="9.140625" style="26"/>
    <col min="9207" max="9207" width="1.85546875" style="26" customWidth="1"/>
    <col min="9208" max="9208" width="2" style="26" customWidth="1"/>
    <col min="9209" max="9209" width="65.85546875" style="26" customWidth="1"/>
    <col min="9210" max="9211" width="14.42578125" style="26" customWidth="1"/>
    <col min="9212" max="9462" width="9.140625" style="26"/>
    <col min="9463" max="9463" width="1.85546875" style="26" customWidth="1"/>
    <col min="9464" max="9464" width="2" style="26" customWidth="1"/>
    <col min="9465" max="9465" width="65.85546875" style="26" customWidth="1"/>
    <col min="9466" max="9467" width="14.42578125" style="26" customWidth="1"/>
    <col min="9468" max="9718" width="9.140625" style="26"/>
    <col min="9719" max="9719" width="1.85546875" style="26" customWidth="1"/>
    <col min="9720" max="9720" width="2" style="26" customWidth="1"/>
    <col min="9721" max="9721" width="65.85546875" style="26" customWidth="1"/>
    <col min="9722" max="9723" width="14.42578125" style="26" customWidth="1"/>
    <col min="9724" max="9974" width="9.140625" style="26"/>
    <col min="9975" max="9975" width="1.85546875" style="26" customWidth="1"/>
    <col min="9976" max="9976" width="2" style="26" customWidth="1"/>
    <col min="9977" max="9977" width="65.85546875" style="26" customWidth="1"/>
    <col min="9978" max="9979" width="14.42578125" style="26" customWidth="1"/>
    <col min="9980" max="10230" width="9.140625" style="26"/>
    <col min="10231" max="10231" width="1.85546875" style="26" customWidth="1"/>
    <col min="10232" max="10232" width="2" style="26" customWidth="1"/>
    <col min="10233" max="10233" width="65.85546875" style="26" customWidth="1"/>
    <col min="10234" max="10235" width="14.42578125" style="26" customWidth="1"/>
    <col min="10236" max="10486" width="9.140625" style="26"/>
    <col min="10487" max="10487" width="1.85546875" style="26" customWidth="1"/>
    <col min="10488" max="10488" width="2" style="26" customWidth="1"/>
    <col min="10489" max="10489" width="65.85546875" style="26" customWidth="1"/>
    <col min="10490" max="10491" width="14.42578125" style="26" customWidth="1"/>
    <col min="10492" max="10742" width="9.140625" style="26"/>
    <col min="10743" max="10743" width="1.85546875" style="26" customWidth="1"/>
    <col min="10744" max="10744" width="2" style="26" customWidth="1"/>
    <col min="10745" max="10745" width="65.85546875" style="26" customWidth="1"/>
    <col min="10746" max="10747" width="14.42578125" style="26" customWidth="1"/>
    <col min="10748" max="10998" width="9.140625" style="26"/>
    <col min="10999" max="10999" width="1.85546875" style="26" customWidth="1"/>
    <col min="11000" max="11000" width="2" style="26" customWidth="1"/>
    <col min="11001" max="11001" width="65.85546875" style="26" customWidth="1"/>
    <col min="11002" max="11003" width="14.42578125" style="26" customWidth="1"/>
    <col min="11004" max="11254" width="9.140625" style="26"/>
    <col min="11255" max="11255" width="1.85546875" style="26" customWidth="1"/>
    <col min="11256" max="11256" width="2" style="26" customWidth="1"/>
    <col min="11257" max="11257" width="65.85546875" style="26" customWidth="1"/>
    <col min="11258" max="11259" width="14.42578125" style="26" customWidth="1"/>
    <col min="11260" max="11510" width="9.140625" style="26"/>
    <col min="11511" max="11511" width="1.85546875" style="26" customWidth="1"/>
    <col min="11512" max="11512" width="2" style="26" customWidth="1"/>
    <col min="11513" max="11513" width="65.85546875" style="26" customWidth="1"/>
    <col min="11514" max="11515" width="14.42578125" style="26" customWidth="1"/>
    <col min="11516" max="11766" width="9.140625" style="26"/>
    <col min="11767" max="11767" width="1.85546875" style="26" customWidth="1"/>
    <col min="11768" max="11768" width="2" style="26" customWidth="1"/>
    <col min="11769" max="11769" width="65.85546875" style="26" customWidth="1"/>
    <col min="11770" max="11771" width="14.42578125" style="26" customWidth="1"/>
    <col min="11772" max="12022" width="9.140625" style="26"/>
    <col min="12023" max="12023" width="1.85546875" style="26" customWidth="1"/>
    <col min="12024" max="12024" width="2" style="26" customWidth="1"/>
    <col min="12025" max="12025" width="65.85546875" style="26" customWidth="1"/>
    <col min="12026" max="12027" width="14.42578125" style="26" customWidth="1"/>
    <col min="12028" max="12278" width="9.140625" style="26"/>
    <col min="12279" max="12279" width="1.85546875" style="26" customWidth="1"/>
    <col min="12280" max="12280" width="2" style="26" customWidth="1"/>
    <col min="12281" max="12281" width="65.85546875" style="26" customWidth="1"/>
    <col min="12282" max="12283" width="14.42578125" style="26" customWidth="1"/>
    <col min="12284" max="12534" width="9.140625" style="26"/>
    <col min="12535" max="12535" width="1.85546875" style="26" customWidth="1"/>
    <col min="12536" max="12536" width="2" style="26" customWidth="1"/>
    <col min="12537" max="12537" width="65.85546875" style="26" customWidth="1"/>
    <col min="12538" max="12539" width="14.42578125" style="26" customWidth="1"/>
    <col min="12540" max="12790" width="9.140625" style="26"/>
    <col min="12791" max="12791" width="1.85546875" style="26" customWidth="1"/>
    <col min="12792" max="12792" width="2" style="26" customWidth="1"/>
    <col min="12793" max="12793" width="65.85546875" style="26" customWidth="1"/>
    <col min="12794" max="12795" width="14.42578125" style="26" customWidth="1"/>
    <col min="12796" max="13046" width="9.140625" style="26"/>
    <col min="13047" max="13047" width="1.85546875" style="26" customWidth="1"/>
    <col min="13048" max="13048" width="2" style="26" customWidth="1"/>
    <col min="13049" max="13049" width="65.85546875" style="26" customWidth="1"/>
    <col min="13050" max="13051" width="14.42578125" style="26" customWidth="1"/>
    <col min="13052" max="13302" width="9.140625" style="26"/>
    <col min="13303" max="13303" width="1.85546875" style="26" customWidth="1"/>
    <col min="13304" max="13304" width="2" style="26" customWidth="1"/>
    <col min="13305" max="13305" width="65.85546875" style="26" customWidth="1"/>
    <col min="13306" max="13307" width="14.42578125" style="26" customWidth="1"/>
    <col min="13308" max="13558" width="9.140625" style="26"/>
    <col min="13559" max="13559" width="1.85546875" style="26" customWidth="1"/>
    <col min="13560" max="13560" width="2" style="26" customWidth="1"/>
    <col min="13561" max="13561" width="65.85546875" style="26" customWidth="1"/>
    <col min="13562" max="13563" width="14.42578125" style="26" customWidth="1"/>
    <col min="13564" max="13814" width="9.140625" style="26"/>
    <col min="13815" max="13815" width="1.85546875" style="26" customWidth="1"/>
    <col min="13816" max="13816" width="2" style="26" customWidth="1"/>
    <col min="13817" max="13817" width="65.85546875" style="26" customWidth="1"/>
    <col min="13818" max="13819" width="14.42578125" style="26" customWidth="1"/>
    <col min="13820" max="14070" width="9.140625" style="26"/>
    <col min="14071" max="14071" width="1.85546875" style="26" customWidth="1"/>
    <col min="14072" max="14072" width="2" style="26" customWidth="1"/>
    <col min="14073" max="14073" width="65.85546875" style="26" customWidth="1"/>
    <col min="14074" max="14075" width="14.42578125" style="26" customWidth="1"/>
    <col min="14076" max="14326" width="9.140625" style="26"/>
    <col min="14327" max="14327" width="1.85546875" style="26" customWidth="1"/>
    <col min="14328" max="14328" width="2" style="26" customWidth="1"/>
    <col min="14329" max="14329" width="65.85546875" style="26" customWidth="1"/>
    <col min="14330" max="14331" width="14.42578125" style="26" customWidth="1"/>
    <col min="14332" max="14582" width="9.140625" style="26"/>
    <col min="14583" max="14583" width="1.85546875" style="26" customWidth="1"/>
    <col min="14584" max="14584" width="2" style="26" customWidth="1"/>
    <col min="14585" max="14585" width="65.85546875" style="26" customWidth="1"/>
    <col min="14586" max="14587" width="14.42578125" style="26" customWidth="1"/>
    <col min="14588" max="14838" width="9.140625" style="26"/>
    <col min="14839" max="14839" width="1.85546875" style="26" customWidth="1"/>
    <col min="14840" max="14840" width="2" style="26" customWidth="1"/>
    <col min="14841" max="14841" width="65.85546875" style="26" customWidth="1"/>
    <col min="14842" max="14843" width="14.42578125" style="26" customWidth="1"/>
    <col min="14844" max="15094" width="9.140625" style="26"/>
    <col min="15095" max="15095" width="1.85546875" style="26" customWidth="1"/>
    <col min="15096" max="15096" width="2" style="26" customWidth="1"/>
    <col min="15097" max="15097" width="65.85546875" style="26" customWidth="1"/>
    <col min="15098" max="15099" width="14.42578125" style="26" customWidth="1"/>
    <col min="15100" max="15350" width="9.140625" style="26"/>
    <col min="15351" max="15351" width="1.85546875" style="26" customWidth="1"/>
    <col min="15352" max="15352" width="2" style="26" customWidth="1"/>
    <col min="15353" max="15353" width="65.85546875" style="26" customWidth="1"/>
    <col min="15354" max="15355" width="14.42578125" style="26" customWidth="1"/>
    <col min="15356" max="15606" width="9.140625" style="26"/>
    <col min="15607" max="15607" width="1.85546875" style="26" customWidth="1"/>
    <col min="15608" max="15608" width="2" style="26" customWidth="1"/>
    <col min="15609" max="15609" width="65.85546875" style="26" customWidth="1"/>
    <col min="15610" max="15611" width="14.42578125" style="26" customWidth="1"/>
    <col min="15612" max="15862" width="9.140625" style="26"/>
    <col min="15863" max="15863" width="1.85546875" style="26" customWidth="1"/>
    <col min="15864" max="15864" width="2" style="26" customWidth="1"/>
    <col min="15865" max="15865" width="65.85546875" style="26" customWidth="1"/>
    <col min="15866" max="15867" width="14.42578125" style="26" customWidth="1"/>
    <col min="15868" max="16118" width="9.140625" style="26"/>
    <col min="16119" max="16119" width="1.85546875" style="26" customWidth="1"/>
    <col min="16120" max="16120" width="2" style="26" customWidth="1"/>
    <col min="16121" max="16121" width="65.85546875" style="26" customWidth="1"/>
    <col min="16122" max="16123" width="14.42578125" style="26" customWidth="1"/>
    <col min="16124" max="16384" width="9.140625" style="26"/>
  </cols>
  <sheetData>
    <row r="2" spans="3:12" ht="20.25" customHeight="1" x14ac:dyDescent="0.3">
      <c r="C2" s="106" t="s">
        <v>81</v>
      </c>
      <c r="D2" s="106"/>
      <c r="E2" s="106"/>
    </row>
    <row r="3" spans="3:12" ht="17.25" customHeight="1" x14ac:dyDescent="0.3">
      <c r="C3" s="106" t="s">
        <v>56</v>
      </c>
      <c r="D3" s="106"/>
      <c r="E3" s="106"/>
    </row>
    <row r="4" spans="3:12" ht="20.25" x14ac:dyDescent="0.3">
      <c r="C4" s="106" t="s">
        <v>82</v>
      </c>
      <c r="D4" s="106"/>
      <c r="E4" s="106"/>
    </row>
    <row r="5" spans="3:12" x14ac:dyDescent="0.2">
      <c r="E5" s="91"/>
    </row>
    <row r="6" spans="3:12" x14ac:dyDescent="0.2">
      <c r="E6" s="91" t="str">
        <f>'Ф1 конс'!C5</f>
        <v>в млн.тенге</v>
      </c>
    </row>
    <row r="7" spans="3:12" ht="42.75" customHeight="1" x14ac:dyDescent="0.2">
      <c r="C7" s="60"/>
      <c r="D7" s="56" t="s">
        <v>89</v>
      </c>
      <c r="E7" s="92" t="s">
        <v>90</v>
      </c>
    </row>
    <row r="8" spans="3:12" ht="25.5" x14ac:dyDescent="0.2">
      <c r="C8" s="39" t="s">
        <v>38</v>
      </c>
      <c r="D8" s="66"/>
      <c r="E8" s="93"/>
    </row>
    <row r="9" spans="3:12" x14ac:dyDescent="0.2">
      <c r="C9" s="40" t="s">
        <v>39</v>
      </c>
      <c r="D9" s="66"/>
      <c r="E9" s="93"/>
    </row>
    <row r="10" spans="3:12" x14ac:dyDescent="0.2">
      <c r="C10" s="41" t="s">
        <v>92</v>
      </c>
      <c r="D10" s="64">
        <v>48992</v>
      </c>
      <c r="E10" s="71">
        <v>37723</v>
      </c>
    </row>
    <row r="11" spans="3:12" x14ac:dyDescent="0.2">
      <c r="C11" s="41" t="s">
        <v>93</v>
      </c>
      <c r="D11" s="64">
        <v>-31453</v>
      </c>
      <c r="E11" s="71">
        <v>-26049</v>
      </c>
    </row>
    <row r="12" spans="3:12" ht="25.5" x14ac:dyDescent="0.2">
      <c r="C12" s="41" t="s">
        <v>94</v>
      </c>
      <c r="D12" s="74">
        <v>-995</v>
      </c>
      <c r="E12" s="71">
        <v>-723</v>
      </c>
      <c r="L12" s="59"/>
    </row>
    <row r="13" spans="3:12" x14ac:dyDescent="0.2">
      <c r="C13" s="41" t="s">
        <v>74</v>
      </c>
      <c r="D13" s="64">
        <v>48983</v>
      </c>
      <c r="E13" s="71">
        <v>34162</v>
      </c>
    </row>
    <row r="14" spans="3:12" x14ac:dyDescent="0.2">
      <c r="C14" s="41" t="s">
        <v>75</v>
      </c>
      <c r="D14" s="64">
        <v>-7479</v>
      </c>
      <c r="E14" s="71">
        <v>-2890</v>
      </c>
    </row>
    <row r="15" spans="3:12" x14ac:dyDescent="0.2">
      <c r="C15" s="41" t="s">
        <v>40</v>
      </c>
      <c r="D15" s="64">
        <v>1409</v>
      </c>
      <c r="E15" s="71">
        <v>79</v>
      </c>
    </row>
    <row r="16" spans="3:12" x14ac:dyDescent="0.2">
      <c r="C16" s="41" t="s">
        <v>95</v>
      </c>
      <c r="D16" s="64">
        <v>-15514</v>
      </c>
      <c r="E16" s="71">
        <v>-19733</v>
      </c>
    </row>
    <row r="17" spans="3:10" ht="25.5" x14ac:dyDescent="0.2">
      <c r="C17" s="42" t="s">
        <v>96</v>
      </c>
      <c r="D17" s="65">
        <f>SUM(D10:D16)</f>
        <v>43943</v>
      </c>
      <c r="E17" s="94">
        <f>SUM(E10:E16)</f>
        <v>22569</v>
      </c>
    </row>
    <row r="18" spans="3:10" s="35" customFormat="1" ht="18.75" customHeight="1" x14ac:dyDescent="0.2">
      <c r="C18" s="43"/>
      <c r="D18" s="67"/>
      <c r="E18" s="95"/>
      <c r="G18" s="59"/>
      <c r="H18" s="59"/>
      <c r="I18" s="59"/>
      <c r="J18" s="26"/>
    </row>
    <row r="19" spans="3:10" ht="15" x14ac:dyDescent="0.25">
      <c r="C19" s="61" t="s">
        <v>41</v>
      </c>
      <c r="D19" s="66"/>
      <c r="E19" s="93"/>
    </row>
    <row r="20" spans="3:10" x14ac:dyDescent="0.2">
      <c r="C20" s="42" t="s">
        <v>42</v>
      </c>
      <c r="D20" s="67"/>
      <c r="E20" s="95"/>
    </row>
    <row r="21" spans="3:10" x14ac:dyDescent="0.2">
      <c r="C21" s="44" t="s">
        <v>2</v>
      </c>
      <c r="D21" s="64">
        <v>-339</v>
      </c>
      <c r="E21" s="71">
        <v>-1128</v>
      </c>
    </row>
    <row r="22" spans="3:10" ht="33" customHeight="1" x14ac:dyDescent="0.2">
      <c r="C22" s="44" t="s">
        <v>43</v>
      </c>
      <c r="D22" s="64">
        <v>3176</v>
      </c>
      <c r="E22" s="71">
        <v>-8368</v>
      </c>
    </row>
    <row r="23" spans="3:10" x14ac:dyDescent="0.2">
      <c r="C23" s="44" t="s">
        <v>4</v>
      </c>
      <c r="D23" s="64">
        <v>-3970</v>
      </c>
      <c r="E23" s="71">
        <v>-6801</v>
      </c>
    </row>
    <row r="24" spans="3:10" x14ac:dyDescent="0.2">
      <c r="C24" s="41" t="s">
        <v>44</v>
      </c>
      <c r="D24" s="64">
        <v>-30143</v>
      </c>
      <c r="E24" s="71">
        <v>-32680</v>
      </c>
    </row>
    <row r="25" spans="3:10" x14ac:dyDescent="0.2">
      <c r="C25" s="41" t="s">
        <v>7</v>
      </c>
      <c r="D25" s="64">
        <v>-3131</v>
      </c>
      <c r="E25" s="71">
        <v>-6039</v>
      </c>
    </row>
    <row r="26" spans="3:10" x14ac:dyDescent="0.2">
      <c r="C26" s="42" t="s">
        <v>97</v>
      </c>
      <c r="D26" s="64"/>
      <c r="E26" s="71"/>
    </row>
    <row r="27" spans="3:10" x14ac:dyDescent="0.2">
      <c r="C27" s="44" t="s">
        <v>45</v>
      </c>
      <c r="D27" s="64">
        <v>6004</v>
      </c>
      <c r="E27" s="71">
        <v>6838</v>
      </c>
    </row>
    <row r="28" spans="3:10" x14ac:dyDescent="0.2">
      <c r="C28" s="44" t="s">
        <v>46</v>
      </c>
      <c r="D28" s="64">
        <v>59646</v>
      </c>
      <c r="E28" s="71">
        <v>13361</v>
      </c>
    </row>
    <row r="29" spans="3:10" ht="27.75" customHeight="1" x14ac:dyDescent="0.2">
      <c r="C29" s="44" t="s">
        <v>47</v>
      </c>
      <c r="D29" s="64">
        <v>144</v>
      </c>
      <c r="E29" s="71">
        <v>2515</v>
      </c>
    </row>
    <row r="30" spans="3:10" x14ac:dyDescent="0.2">
      <c r="C30" s="44" t="s">
        <v>15</v>
      </c>
      <c r="D30" s="71">
        <v>2685</v>
      </c>
      <c r="E30" s="71">
        <v>5468</v>
      </c>
    </row>
    <row r="31" spans="3:10" ht="25.5" x14ac:dyDescent="0.2">
      <c r="C31" s="42" t="s">
        <v>98</v>
      </c>
      <c r="D31" s="65">
        <f>SUM(D17:D30)</f>
        <v>78015</v>
      </c>
      <c r="E31" s="94">
        <f>SUM(E17:E30)</f>
        <v>-4265</v>
      </c>
    </row>
    <row r="32" spans="3:10" x14ac:dyDescent="0.2">
      <c r="C32" s="60"/>
      <c r="D32" s="66"/>
      <c r="E32" s="93"/>
    </row>
    <row r="33" spans="3:5" x14ac:dyDescent="0.2">
      <c r="C33" s="44" t="s">
        <v>48</v>
      </c>
      <c r="D33" s="64">
        <v>-4677</v>
      </c>
      <c r="E33" s="71">
        <v>-4344</v>
      </c>
    </row>
    <row r="34" spans="3:5" x14ac:dyDescent="0.2">
      <c r="C34" s="60"/>
      <c r="D34" s="66"/>
      <c r="E34" s="93"/>
    </row>
    <row r="35" spans="3:5" ht="25.5" x14ac:dyDescent="0.2">
      <c r="C35" s="45" t="s">
        <v>49</v>
      </c>
      <c r="D35" s="65">
        <f>SUM(D31:D33)</f>
        <v>73338</v>
      </c>
      <c r="E35" s="94">
        <f>SUM(E31:E33)</f>
        <v>-8609</v>
      </c>
    </row>
    <row r="36" spans="3:5" x14ac:dyDescent="0.2">
      <c r="C36" s="62"/>
      <c r="D36" s="68"/>
      <c r="E36" s="96"/>
    </row>
    <row r="37" spans="3:5" ht="25.5" x14ac:dyDescent="0.2">
      <c r="C37" s="39" t="s">
        <v>50</v>
      </c>
      <c r="D37" s="67"/>
      <c r="E37" s="95"/>
    </row>
    <row r="38" spans="3:5" x14ac:dyDescent="0.2">
      <c r="C38" s="44" t="s">
        <v>110</v>
      </c>
      <c r="D38" s="64">
        <v>-2771</v>
      </c>
      <c r="E38" s="71">
        <v>-1985</v>
      </c>
    </row>
    <row r="39" spans="3:5" x14ac:dyDescent="0.2">
      <c r="C39" s="44" t="s">
        <v>111</v>
      </c>
      <c r="D39" s="71">
        <v>200</v>
      </c>
      <c r="E39" s="71">
        <v>48</v>
      </c>
    </row>
    <row r="40" spans="3:5" ht="30" customHeight="1" x14ac:dyDescent="0.2">
      <c r="C40" s="44" t="s">
        <v>112</v>
      </c>
      <c r="D40" s="64">
        <v>243864</v>
      </c>
      <c r="E40" s="71">
        <v>114266</v>
      </c>
    </row>
    <row r="41" spans="3:5" ht="31.5" customHeight="1" x14ac:dyDescent="0.2">
      <c r="C41" s="44" t="s">
        <v>113</v>
      </c>
      <c r="D41" s="64">
        <v>-336937</v>
      </c>
      <c r="E41" s="71">
        <v>-237717</v>
      </c>
    </row>
    <row r="42" spans="3:5" ht="28.5" customHeight="1" x14ac:dyDescent="0.2">
      <c r="C42" s="45" t="s">
        <v>51</v>
      </c>
      <c r="D42" s="65">
        <f>SUM(D38:D41)</f>
        <v>-95644</v>
      </c>
      <c r="E42" s="94">
        <f>SUM(E38:E41)</f>
        <v>-125388</v>
      </c>
    </row>
    <row r="43" spans="3:5" x14ac:dyDescent="0.2">
      <c r="C43" s="60"/>
      <c r="D43" s="66"/>
      <c r="E43" s="93"/>
    </row>
    <row r="44" spans="3:5" ht="26.25" customHeight="1" x14ac:dyDescent="0.2">
      <c r="C44" s="39" t="s">
        <v>52</v>
      </c>
      <c r="D44" s="66"/>
      <c r="E44" s="93"/>
    </row>
    <row r="45" spans="3:5" x14ac:dyDescent="0.2">
      <c r="C45" s="44" t="s">
        <v>114</v>
      </c>
      <c r="D45" s="64">
        <v>-16064</v>
      </c>
      <c r="E45" s="71">
        <v>0</v>
      </c>
    </row>
    <row r="46" spans="3:5" x14ac:dyDescent="0.2">
      <c r="C46" s="44" t="s">
        <v>115</v>
      </c>
      <c r="D46" s="64">
        <v>0</v>
      </c>
      <c r="E46" s="71">
        <v>-12606</v>
      </c>
    </row>
    <row r="47" spans="3:5" x14ac:dyDescent="0.2">
      <c r="C47" s="44" t="s">
        <v>116</v>
      </c>
      <c r="D47" s="64">
        <v>0</v>
      </c>
      <c r="E47" s="71">
        <v>-2128</v>
      </c>
    </row>
    <row r="48" spans="3:5" ht="27" customHeight="1" x14ac:dyDescent="0.2">
      <c r="C48" s="45" t="s">
        <v>53</v>
      </c>
      <c r="D48" s="65">
        <f>SUM(D45:D47)</f>
        <v>-16064</v>
      </c>
      <c r="E48" s="94">
        <f>SUM(E45:E47)</f>
        <v>-14734</v>
      </c>
    </row>
    <row r="49" spans="3:8" x14ac:dyDescent="0.2">
      <c r="C49" s="60"/>
      <c r="D49" s="66"/>
      <c r="E49" s="93"/>
    </row>
    <row r="50" spans="3:8" ht="25.5" x14ac:dyDescent="0.2">
      <c r="C50" s="41" t="s">
        <v>117</v>
      </c>
      <c r="D50" s="64">
        <v>-867</v>
      </c>
      <c r="E50" s="71">
        <v>-5692</v>
      </c>
    </row>
    <row r="51" spans="3:8" x14ac:dyDescent="0.2">
      <c r="C51" s="60"/>
      <c r="D51" s="66"/>
      <c r="E51" s="93"/>
    </row>
    <row r="52" spans="3:8" ht="25.5" x14ac:dyDescent="0.2">
      <c r="C52" s="46" t="s">
        <v>118</v>
      </c>
      <c r="D52" s="65">
        <f>SUM(D35,D42,D48,D50)</f>
        <v>-39237</v>
      </c>
      <c r="E52" s="94">
        <f>SUM(E35,E42,E48,E50)</f>
        <v>-154423</v>
      </c>
    </row>
    <row r="53" spans="3:8" x14ac:dyDescent="0.2">
      <c r="C53" s="60"/>
      <c r="D53" s="65"/>
      <c r="E53" s="94"/>
    </row>
    <row r="54" spans="3:8" x14ac:dyDescent="0.2">
      <c r="C54" s="46" t="s">
        <v>54</v>
      </c>
      <c r="D54" s="65">
        <f>'Ф1 конс'!C9</f>
        <v>168463</v>
      </c>
      <c r="E54" s="94">
        <v>304827</v>
      </c>
    </row>
    <row r="55" spans="3:8" x14ac:dyDescent="0.2">
      <c r="C55" s="46" t="s">
        <v>55</v>
      </c>
      <c r="D55" s="65">
        <f>'Ф1 конс'!B9</f>
        <v>129226</v>
      </c>
      <c r="E55" s="94">
        <f>E54+E52</f>
        <v>150404</v>
      </c>
      <c r="F55" s="58"/>
      <c r="G55" s="100"/>
      <c r="H55" s="100"/>
    </row>
    <row r="57" spans="3:8" x14ac:dyDescent="0.2">
      <c r="D57" s="63"/>
      <c r="E57" s="99"/>
    </row>
    <row r="58" spans="3:8" x14ac:dyDescent="0.2">
      <c r="D58" s="70"/>
    </row>
    <row r="60" spans="3:8" ht="15" x14ac:dyDescent="0.25">
      <c r="C60" s="10" t="str">
        <f>'Ф1 конс'!A52</f>
        <v>И.о Председателя Правления</v>
      </c>
      <c r="D60" s="10"/>
      <c r="E60" s="98" t="str">
        <f>'Ф1 конс'!C52</f>
        <v>Миронов П.В.</v>
      </c>
    </row>
    <row r="61" spans="3:8" ht="15" x14ac:dyDescent="0.25">
      <c r="C61" s="2"/>
      <c r="D61" s="23"/>
      <c r="E61" s="98"/>
    </row>
    <row r="62" spans="3:8" ht="15" x14ac:dyDescent="0.25">
      <c r="C62" s="10" t="str">
        <f>'Ф1 конс'!A54</f>
        <v>Главный бухгалтер</v>
      </c>
      <c r="D62" s="10"/>
      <c r="E62" s="98" t="str">
        <f>'Ф1 конс'!C54</f>
        <v>Уалибекова Н.А.</v>
      </c>
    </row>
    <row r="63" spans="3:8" x14ac:dyDescent="0.2">
      <c r="C63" s="2"/>
      <c r="D63" s="23"/>
      <c r="E63" s="47"/>
    </row>
    <row r="64" spans="3:8" x14ac:dyDescent="0.2">
      <c r="C64" s="2"/>
      <c r="D64" s="23"/>
      <c r="E64" s="47"/>
    </row>
    <row r="65" spans="3:5" x14ac:dyDescent="0.2">
      <c r="C65" s="2"/>
      <c r="D65" s="23"/>
      <c r="E65" s="47"/>
    </row>
    <row r="66" spans="3:5" x14ac:dyDescent="0.2">
      <c r="C66" s="2"/>
      <c r="D66" s="23"/>
      <c r="E66" s="47"/>
    </row>
    <row r="67" spans="3:5" x14ac:dyDescent="0.2">
      <c r="C67" s="2"/>
      <c r="D67" s="23"/>
      <c r="E67" s="47"/>
    </row>
    <row r="68" spans="3:5" x14ac:dyDescent="0.2">
      <c r="C68" s="11" t="str">
        <f>'Ф1 конс'!A60</f>
        <v>Исполнитель Данабекова А.Ж.</v>
      </c>
      <c r="D68" s="23"/>
      <c r="E68" s="47"/>
    </row>
    <row r="69" spans="3:5" x14ac:dyDescent="0.2">
      <c r="C69" s="11" t="str">
        <f>'Ф1 конс'!A61</f>
        <v>Тел.258-59-55 вн.2029</v>
      </c>
      <c r="D69" s="23"/>
      <c r="E69" s="47"/>
    </row>
  </sheetData>
  <mergeCells count="3">
    <mergeCell ref="C4:E4"/>
    <mergeCell ref="C2:E2"/>
    <mergeCell ref="C3:E3"/>
  </mergeCells>
  <conditionalFormatting sqref="D57:E57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81"/>
  <sheetViews>
    <sheetView zoomScale="80" zoomScaleNormal="80" workbookViewId="0"/>
  </sheetViews>
  <sheetFormatPr defaultColWidth="9.140625" defaultRowHeight="12.75" x14ac:dyDescent="0.2"/>
  <cols>
    <col min="1" max="1" width="9.140625" style="26"/>
    <col min="2" max="2" width="34.7109375" style="26" customWidth="1"/>
    <col min="3" max="3" width="15" style="26" customWidth="1"/>
    <col min="4" max="6" width="17" style="25" customWidth="1"/>
    <col min="7" max="7" width="16.7109375" style="25" customWidth="1"/>
    <col min="8" max="8" width="19.140625" style="25" customWidth="1"/>
    <col min="9" max="9" width="17" style="25" customWidth="1"/>
    <col min="10" max="11" width="9.140625" style="26"/>
    <col min="12" max="12" width="12.28515625" style="26" bestFit="1" customWidth="1"/>
    <col min="13" max="14" width="9.42578125" style="26" bestFit="1" customWidth="1"/>
    <col min="15" max="15" width="11.7109375" style="26" bestFit="1" customWidth="1"/>
    <col min="16" max="16" width="11.140625" style="26" bestFit="1" customWidth="1"/>
    <col min="17" max="17" width="9.28515625" style="26" bestFit="1" customWidth="1"/>
    <col min="18" max="18" width="12.28515625" style="26" bestFit="1" customWidth="1"/>
    <col min="19" max="19" width="13.28515625" style="26" bestFit="1" customWidth="1"/>
    <col min="20" max="16384" width="9.140625" style="26"/>
  </cols>
  <sheetData>
    <row r="2" spans="2:19" ht="18" customHeight="1" x14ac:dyDescent="0.3">
      <c r="B2" s="106" t="s">
        <v>80</v>
      </c>
      <c r="C2" s="106"/>
      <c r="D2" s="106"/>
      <c r="E2" s="106"/>
      <c r="F2" s="106"/>
      <c r="G2" s="106"/>
      <c r="H2" s="106"/>
      <c r="I2" s="106"/>
    </row>
    <row r="3" spans="2:19" ht="18" customHeight="1" x14ac:dyDescent="0.3">
      <c r="B3" s="106" t="s">
        <v>82</v>
      </c>
      <c r="C3" s="106"/>
      <c r="D3" s="106"/>
      <c r="E3" s="106"/>
      <c r="F3" s="106"/>
      <c r="G3" s="106"/>
      <c r="H3" s="106"/>
      <c r="I3" s="106"/>
    </row>
    <row r="4" spans="2:19" ht="18" customHeight="1" x14ac:dyDescent="0.3">
      <c r="B4" s="103"/>
      <c r="C4" s="103"/>
      <c r="D4" s="103"/>
      <c r="E4" s="103"/>
      <c r="F4" s="103"/>
      <c r="G4" s="103"/>
      <c r="H4" s="103"/>
      <c r="I4" s="103"/>
    </row>
    <row r="5" spans="2:19" ht="18" customHeight="1" x14ac:dyDescent="0.25">
      <c r="B5" s="24"/>
      <c r="C5" s="24"/>
      <c r="I5" s="27" t="str">
        <f>'Ф1 конс'!C5</f>
        <v>в млн.тенге</v>
      </c>
    </row>
    <row r="6" spans="2:19" ht="156.75" customHeight="1" x14ac:dyDescent="0.2">
      <c r="B6" s="28"/>
      <c r="C6" s="107" t="s">
        <v>32</v>
      </c>
      <c r="D6" s="108" t="s">
        <v>19</v>
      </c>
      <c r="E6" s="51" t="s">
        <v>20</v>
      </c>
      <c r="F6" s="51" t="s">
        <v>120</v>
      </c>
      <c r="G6" s="51" t="s">
        <v>21</v>
      </c>
      <c r="H6" s="51" t="s">
        <v>33</v>
      </c>
      <c r="I6" s="51" t="s">
        <v>34</v>
      </c>
    </row>
    <row r="7" spans="2:19" ht="31.5" customHeight="1" x14ac:dyDescent="0.2">
      <c r="B7" s="28"/>
      <c r="C7" s="28" t="s">
        <v>35</v>
      </c>
      <c r="D7" s="29" t="s">
        <v>36</v>
      </c>
      <c r="E7" s="30"/>
      <c r="F7" s="30"/>
      <c r="G7" s="30"/>
      <c r="H7" s="30"/>
      <c r="I7" s="30"/>
    </row>
    <row r="8" spans="2:19" x14ac:dyDescent="0.2">
      <c r="B8" s="33" t="s">
        <v>123</v>
      </c>
      <c r="C8" s="65">
        <v>8653</v>
      </c>
      <c r="D8" s="65">
        <v>-144</v>
      </c>
      <c r="E8" s="65">
        <v>1308</v>
      </c>
      <c r="F8" s="65">
        <v>1830</v>
      </c>
      <c r="G8" s="65">
        <v>1709</v>
      </c>
      <c r="H8" s="65">
        <v>155870</v>
      </c>
      <c r="I8" s="65">
        <f>SUM(C8:H8)</f>
        <v>169226</v>
      </c>
      <c r="L8" s="58"/>
      <c r="M8" s="58"/>
      <c r="N8" s="58"/>
      <c r="O8" s="58"/>
      <c r="P8" s="58"/>
      <c r="Q8" s="58"/>
      <c r="R8" s="58"/>
      <c r="S8" s="58"/>
    </row>
    <row r="9" spans="2:19" x14ac:dyDescent="0.2">
      <c r="B9" s="33"/>
      <c r="C9" s="65"/>
      <c r="D9" s="65"/>
      <c r="E9" s="65"/>
      <c r="F9" s="65"/>
      <c r="G9" s="65"/>
      <c r="H9" s="65"/>
      <c r="I9" s="65"/>
      <c r="L9" s="58"/>
      <c r="M9" s="58"/>
      <c r="N9" s="58"/>
      <c r="O9" s="58"/>
      <c r="P9" s="58"/>
      <c r="Q9" s="58"/>
      <c r="R9" s="58"/>
      <c r="S9" s="58"/>
    </row>
    <row r="10" spans="2:19" s="81" customFormat="1" ht="25.5" x14ac:dyDescent="0.2">
      <c r="B10" s="80" t="s">
        <v>125</v>
      </c>
      <c r="C10" s="73"/>
      <c r="D10" s="73"/>
      <c r="E10" s="73"/>
      <c r="F10" s="73"/>
      <c r="G10" s="73"/>
      <c r="H10" s="73">
        <v>-10071</v>
      </c>
      <c r="I10" s="65">
        <f>SUM(C10:H10)</f>
        <v>-10071</v>
      </c>
      <c r="L10" s="82"/>
      <c r="M10" s="82"/>
      <c r="N10" s="82"/>
      <c r="O10" s="82"/>
      <c r="P10" s="82"/>
      <c r="Q10" s="82"/>
      <c r="R10" s="82"/>
      <c r="S10" s="82"/>
    </row>
    <row r="11" spans="2:19" s="83" customFormat="1" ht="25.5" x14ac:dyDescent="0.2">
      <c r="B11" s="85" t="s">
        <v>126</v>
      </c>
      <c r="C11" s="65">
        <f>SUM(C8:C10)</f>
        <v>8653</v>
      </c>
      <c r="D11" s="65">
        <f t="shared" ref="D11:H11" si="0">SUM(D8:D10)</f>
        <v>-144</v>
      </c>
      <c r="E11" s="65">
        <f t="shared" si="0"/>
        <v>1308</v>
      </c>
      <c r="F11" s="65">
        <f t="shared" si="0"/>
        <v>1830</v>
      </c>
      <c r="G11" s="65">
        <f t="shared" si="0"/>
        <v>1709</v>
      </c>
      <c r="H11" s="65">
        <f t="shared" si="0"/>
        <v>145799</v>
      </c>
      <c r="I11" s="65">
        <f>SUM(C11:H11)</f>
        <v>159155</v>
      </c>
      <c r="L11" s="84"/>
      <c r="M11" s="84"/>
      <c r="N11" s="84"/>
      <c r="O11" s="84"/>
      <c r="P11" s="84"/>
      <c r="Q11" s="84"/>
      <c r="R11" s="84"/>
      <c r="S11" s="84"/>
    </row>
    <row r="12" spans="2:19" x14ac:dyDescent="0.2">
      <c r="B12" s="50" t="s">
        <v>37</v>
      </c>
      <c r="C12" s="64"/>
      <c r="D12" s="64"/>
      <c r="E12" s="64"/>
      <c r="F12" s="64"/>
      <c r="G12" s="64"/>
      <c r="H12" s="64">
        <v>23128</v>
      </c>
      <c r="I12" s="65">
        <f>SUM(C12:H12)</f>
        <v>23128</v>
      </c>
      <c r="L12" s="58"/>
      <c r="M12" s="58"/>
      <c r="N12" s="58"/>
      <c r="O12" s="58"/>
      <c r="P12" s="58"/>
      <c r="Q12" s="58"/>
      <c r="R12" s="58"/>
      <c r="S12" s="58"/>
    </row>
    <row r="13" spans="2:19" ht="25.5" x14ac:dyDescent="0.2">
      <c r="B13" s="32" t="s">
        <v>58</v>
      </c>
      <c r="C13" s="64"/>
      <c r="D13" s="64"/>
      <c r="E13" s="64"/>
      <c r="F13" s="64">
        <v>-287</v>
      </c>
      <c r="G13" s="64"/>
      <c r="H13" s="64"/>
      <c r="I13" s="65">
        <f>SUM(C13:H13)</f>
        <v>-287</v>
      </c>
      <c r="L13" s="58"/>
      <c r="M13" s="58"/>
      <c r="N13" s="58"/>
      <c r="O13" s="58"/>
      <c r="P13" s="58"/>
      <c r="Q13" s="58"/>
      <c r="R13" s="58"/>
      <c r="S13" s="58"/>
    </row>
    <row r="14" spans="2:19" x14ac:dyDescent="0.2">
      <c r="B14" s="50" t="s">
        <v>60</v>
      </c>
      <c r="C14" s="65">
        <f>SUM(C12:C13)</f>
        <v>0</v>
      </c>
      <c r="D14" s="65">
        <f t="shared" ref="D14:H14" si="1">SUM(D12:D13)</f>
        <v>0</v>
      </c>
      <c r="E14" s="65">
        <f t="shared" si="1"/>
        <v>0</v>
      </c>
      <c r="F14" s="65">
        <f t="shared" ref="F14" si="2">SUM(F12:F13)</f>
        <v>-287</v>
      </c>
      <c r="G14" s="65">
        <f t="shared" si="1"/>
        <v>0</v>
      </c>
      <c r="H14" s="65">
        <f t="shared" si="1"/>
        <v>23128</v>
      </c>
      <c r="I14" s="65">
        <f>SUM(C14:H14)</f>
        <v>22841</v>
      </c>
      <c r="L14" s="58"/>
      <c r="M14" s="58"/>
      <c r="N14" s="58"/>
      <c r="O14" s="58"/>
      <c r="P14" s="58"/>
      <c r="Q14" s="58"/>
      <c r="R14" s="58"/>
      <c r="S14" s="58"/>
    </row>
    <row r="15" spans="2:19" ht="25.5" x14ac:dyDescent="0.2">
      <c r="B15" s="32" t="s">
        <v>59</v>
      </c>
      <c r="C15" s="64"/>
      <c r="D15" s="64"/>
      <c r="E15" s="64"/>
      <c r="F15" s="64"/>
      <c r="G15" s="64">
        <v>-12</v>
      </c>
      <c r="H15" s="64">
        <v>12</v>
      </c>
      <c r="I15" s="65">
        <f>ROUND(SUM(C15:H15),0)</f>
        <v>0</v>
      </c>
      <c r="L15" s="58"/>
      <c r="M15" s="58"/>
      <c r="N15" s="58"/>
      <c r="O15" s="58"/>
      <c r="P15" s="58"/>
      <c r="Q15" s="58"/>
      <c r="R15" s="58"/>
      <c r="S15" s="58"/>
    </row>
    <row r="16" spans="2:19" ht="25.5" x14ac:dyDescent="0.2">
      <c r="B16" s="32" t="s">
        <v>122</v>
      </c>
      <c r="C16" s="64"/>
      <c r="D16" s="64"/>
      <c r="E16" s="64"/>
      <c r="F16" s="64"/>
      <c r="G16" s="64">
        <v>2</v>
      </c>
      <c r="H16" s="64">
        <v>-2</v>
      </c>
      <c r="I16" s="65">
        <f>ROUND(SUM(C16:H16),0)</f>
        <v>0</v>
      </c>
      <c r="L16" s="58"/>
      <c r="M16" s="58"/>
      <c r="N16" s="58"/>
      <c r="O16" s="58"/>
      <c r="P16" s="58"/>
      <c r="Q16" s="58"/>
      <c r="R16" s="58"/>
      <c r="S16" s="58"/>
    </row>
    <row r="17" spans="2:19" x14ac:dyDescent="0.2">
      <c r="B17" s="32" t="s">
        <v>61</v>
      </c>
      <c r="C17" s="64"/>
      <c r="D17" s="64"/>
      <c r="E17" s="64"/>
      <c r="F17" s="64"/>
      <c r="G17" s="64"/>
      <c r="H17" s="64"/>
      <c r="I17" s="65">
        <f>ROUND(SUM(C17:H17),0)</f>
        <v>0</v>
      </c>
      <c r="L17" s="58"/>
      <c r="M17" s="58"/>
      <c r="N17" s="58"/>
      <c r="O17" s="58"/>
      <c r="P17" s="58"/>
      <c r="Q17" s="58"/>
      <c r="R17" s="58"/>
      <c r="S17" s="58"/>
    </row>
    <row r="18" spans="2:19" x14ac:dyDescent="0.2">
      <c r="B18" s="32" t="s">
        <v>62</v>
      </c>
      <c r="C18" s="64"/>
      <c r="D18" s="64"/>
      <c r="E18" s="64"/>
      <c r="F18" s="64"/>
      <c r="G18" s="64"/>
      <c r="H18" s="64">
        <v>-12549</v>
      </c>
      <c r="I18" s="65">
        <f>SUM(C18:H18)</f>
        <v>-12549</v>
      </c>
      <c r="L18" s="58"/>
      <c r="M18" s="58"/>
      <c r="N18" s="58"/>
      <c r="O18" s="58"/>
      <c r="P18" s="58"/>
      <c r="Q18" s="58"/>
      <c r="R18" s="58"/>
      <c r="S18" s="58"/>
    </row>
    <row r="19" spans="2:19" x14ac:dyDescent="0.2">
      <c r="B19" s="32" t="s">
        <v>63</v>
      </c>
      <c r="C19" s="64"/>
      <c r="D19" s="64"/>
      <c r="E19" s="64"/>
      <c r="F19" s="64"/>
      <c r="G19" s="64"/>
      <c r="H19" s="64"/>
      <c r="I19" s="65">
        <f>SUM(C19:H19)</f>
        <v>0</v>
      </c>
    </row>
    <row r="20" spans="2:19" x14ac:dyDescent="0.2">
      <c r="B20" s="32" t="s">
        <v>64</v>
      </c>
      <c r="C20" s="32"/>
      <c r="D20" s="30"/>
      <c r="E20" s="30"/>
      <c r="F20" s="30"/>
      <c r="G20" s="30"/>
      <c r="H20" s="30"/>
      <c r="I20" s="65">
        <f>SUM(C20:H20)</f>
        <v>0</v>
      </c>
    </row>
    <row r="21" spans="2:19" x14ac:dyDescent="0.2">
      <c r="B21" s="33" t="s">
        <v>121</v>
      </c>
      <c r="C21" s="65">
        <f t="shared" ref="C21:I21" si="3">SUM(C11,C14:C20)</f>
        <v>8653</v>
      </c>
      <c r="D21" s="65">
        <f t="shared" si="3"/>
        <v>-144</v>
      </c>
      <c r="E21" s="65">
        <f t="shared" si="3"/>
        <v>1308</v>
      </c>
      <c r="F21" s="65">
        <f t="shared" si="3"/>
        <v>1543</v>
      </c>
      <c r="G21" s="65">
        <f t="shared" si="3"/>
        <v>1699</v>
      </c>
      <c r="H21" s="65">
        <f t="shared" si="3"/>
        <v>156388</v>
      </c>
      <c r="I21" s="65">
        <f t="shared" si="3"/>
        <v>169447</v>
      </c>
      <c r="K21" s="25"/>
    </row>
    <row r="22" spans="2:19" x14ac:dyDescent="0.2">
      <c r="B22" s="28"/>
      <c r="C22" s="65"/>
      <c r="D22" s="65"/>
      <c r="E22" s="65"/>
      <c r="F22" s="65"/>
      <c r="G22" s="65"/>
      <c r="H22" s="65"/>
      <c r="I22" s="65"/>
    </row>
    <row r="23" spans="2:19" x14ac:dyDescent="0.2">
      <c r="B23" s="33" t="s">
        <v>119</v>
      </c>
      <c r="C23" s="75">
        <v>8653</v>
      </c>
      <c r="D23" s="75">
        <v>-144</v>
      </c>
      <c r="E23" s="75">
        <v>1308</v>
      </c>
      <c r="F23" s="75">
        <v>1865</v>
      </c>
      <c r="G23" s="75">
        <v>1661</v>
      </c>
      <c r="H23" s="75">
        <v>196717</v>
      </c>
      <c r="I23" s="65">
        <f>SUM(C23:H23)</f>
        <v>210060</v>
      </c>
    </row>
    <row r="24" spans="2:19" x14ac:dyDescent="0.2">
      <c r="B24" s="33"/>
      <c r="C24" s="31"/>
      <c r="D24" s="31"/>
      <c r="E24" s="31"/>
      <c r="F24" s="31"/>
      <c r="G24" s="31"/>
      <c r="H24" s="31"/>
      <c r="I24" s="65">
        <f>SUM(C24:H24)</f>
        <v>0</v>
      </c>
    </row>
    <row r="25" spans="2:19" x14ac:dyDescent="0.2">
      <c r="B25" s="50" t="s">
        <v>37</v>
      </c>
      <c r="C25" s="32"/>
      <c r="D25" s="30"/>
      <c r="E25" s="30"/>
      <c r="F25" s="65"/>
      <c r="G25" s="79"/>
      <c r="H25" s="79">
        <v>29690</v>
      </c>
      <c r="I25" s="65">
        <f>SUM(C25:H25)</f>
        <v>29690</v>
      </c>
    </row>
    <row r="26" spans="2:19" x14ac:dyDescent="0.2">
      <c r="B26" s="32" t="s">
        <v>70</v>
      </c>
      <c r="C26" s="32"/>
      <c r="D26" s="30"/>
      <c r="E26" s="30"/>
      <c r="F26" s="73">
        <v>-2581</v>
      </c>
      <c r="G26" s="79"/>
      <c r="H26" s="79">
        <v>0</v>
      </c>
      <c r="I26" s="65">
        <f>SUM(C26:H26)</f>
        <v>-2581</v>
      </c>
    </row>
    <row r="27" spans="2:19" x14ac:dyDescent="0.2">
      <c r="B27" s="50" t="s">
        <v>60</v>
      </c>
      <c r="C27" s="65">
        <f>SUM(C25:C26)</f>
        <v>0</v>
      </c>
      <c r="D27" s="65">
        <f t="shared" ref="D27:I27" si="4">SUM(D25:D26)</f>
        <v>0</v>
      </c>
      <c r="E27" s="65">
        <f t="shared" si="4"/>
        <v>0</v>
      </c>
      <c r="F27" s="65">
        <f t="shared" si="4"/>
        <v>-2581</v>
      </c>
      <c r="G27" s="65">
        <f t="shared" si="4"/>
        <v>0</v>
      </c>
      <c r="H27" s="65">
        <f t="shared" si="4"/>
        <v>29690</v>
      </c>
      <c r="I27" s="65">
        <f t="shared" si="4"/>
        <v>27109</v>
      </c>
    </row>
    <row r="28" spans="2:19" ht="25.5" x14ac:dyDescent="0.2">
      <c r="B28" s="32" t="s">
        <v>59</v>
      </c>
      <c r="C28" s="64"/>
      <c r="D28" s="64"/>
      <c r="E28" s="64"/>
      <c r="F28" s="73"/>
      <c r="G28" s="64">
        <v>-10</v>
      </c>
      <c r="H28" s="64">
        <f>-G28</f>
        <v>10</v>
      </c>
      <c r="I28" s="65">
        <f>ROUND(SUM(C28:H28),0)</f>
        <v>0</v>
      </c>
    </row>
    <row r="29" spans="2:19" x14ac:dyDescent="0.2">
      <c r="B29" s="32" t="s">
        <v>61</v>
      </c>
      <c r="C29" s="64"/>
      <c r="D29" s="64"/>
      <c r="E29" s="64"/>
      <c r="F29" s="73"/>
      <c r="G29" s="64"/>
      <c r="H29" s="64">
        <v>-16940</v>
      </c>
      <c r="I29" s="65">
        <f>SUM(C29:H29)</f>
        <v>-16940</v>
      </c>
    </row>
    <row r="30" spans="2:19" x14ac:dyDescent="0.2">
      <c r="B30" s="32" t="s">
        <v>62</v>
      </c>
      <c r="C30" s="64"/>
      <c r="D30" s="64"/>
      <c r="E30" s="64"/>
      <c r="F30" s="64"/>
      <c r="G30" s="64"/>
      <c r="H30" s="64"/>
      <c r="I30" s="65">
        <f>SUM(C30:H30)</f>
        <v>0</v>
      </c>
    </row>
    <row r="31" spans="2:19" x14ac:dyDescent="0.2">
      <c r="B31" s="57" t="s">
        <v>63</v>
      </c>
      <c r="C31" s="64"/>
      <c r="D31" s="64"/>
      <c r="E31" s="64"/>
      <c r="F31" s="64"/>
      <c r="G31" s="64"/>
      <c r="H31" s="64"/>
      <c r="I31" s="65">
        <f>SUM(C31:H31)</f>
        <v>0</v>
      </c>
    </row>
    <row r="32" spans="2:19" x14ac:dyDescent="0.2">
      <c r="B32" s="57" t="s">
        <v>64</v>
      </c>
      <c r="C32" s="64"/>
      <c r="D32" s="64"/>
      <c r="E32" s="64"/>
      <c r="F32" s="64"/>
      <c r="G32" s="64"/>
      <c r="H32" s="64"/>
      <c r="I32" s="65">
        <f>SUM(C32:H32)</f>
        <v>0</v>
      </c>
    </row>
    <row r="33" spans="2:11" x14ac:dyDescent="0.2">
      <c r="B33" s="33" t="s">
        <v>124</v>
      </c>
      <c r="C33" s="65">
        <f>C23+SUM(C27:C32)</f>
        <v>8653</v>
      </c>
      <c r="D33" s="65">
        <f t="shared" ref="D33:G33" si="5">D23+SUM(D27:D32)</f>
        <v>-144</v>
      </c>
      <c r="E33" s="65">
        <f t="shared" si="5"/>
        <v>1308</v>
      </c>
      <c r="F33" s="65">
        <f t="shared" si="5"/>
        <v>-716</v>
      </c>
      <c r="G33" s="65">
        <f t="shared" si="5"/>
        <v>1651</v>
      </c>
      <c r="H33" s="65">
        <f>H23+SUM(H27:H32)</f>
        <v>209477</v>
      </c>
      <c r="I33" s="65">
        <f>I23+SUM(I27:I32)</f>
        <v>220229</v>
      </c>
      <c r="K33" s="58"/>
    </row>
    <row r="34" spans="2:11" x14ac:dyDescent="0.2">
      <c r="B34" s="34"/>
      <c r="C34" s="36"/>
      <c r="D34" s="36"/>
      <c r="E34" s="36"/>
      <c r="F34" s="36"/>
      <c r="G34" s="36"/>
      <c r="H34" s="36"/>
      <c r="I34" s="69"/>
    </row>
    <row r="35" spans="2:11" x14ac:dyDescent="0.2">
      <c r="C35" s="37"/>
      <c r="D35" s="37"/>
      <c r="E35" s="37"/>
      <c r="F35" s="37"/>
      <c r="G35" s="37"/>
      <c r="H35" s="37"/>
      <c r="I35" s="37"/>
      <c r="J35" s="37"/>
    </row>
    <row r="36" spans="2:11" ht="15" x14ac:dyDescent="0.25">
      <c r="I36" s="76"/>
    </row>
    <row r="37" spans="2:11" x14ac:dyDescent="0.2">
      <c r="C37" s="25"/>
    </row>
    <row r="38" spans="2:11" ht="15" x14ac:dyDescent="0.25">
      <c r="B38" s="10" t="str">
        <f>'Ф1 конс'!A52</f>
        <v>И.о Председателя Правления</v>
      </c>
      <c r="C38" s="38"/>
      <c r="G38" s="10" t="str">
        <f>'Ф1 конс'!C52</f>
        <v>Миронов П.В.</v>
      </c>
    </row>
    <row r="39" spans="2:11" ht="15" x14ac:dyDescent="0.25">
      <c r="B39" s="2"/>
      <c r="C39" s="38"/>
      <c r="G39" s="10"/>
    </row>
    <row r="40" spans="2:11" s="25" customFormat="1" ht="15" x14ac:dyDescent="0.25">
      <c r="B40" s="10" t="str">
        <f>'Ф1 конс'!A54</f>
        <v>Главный бухгалтер</v>
      </c>
      <c r="C40" s="38"/>
      <c r="G40" s="10" t="str">
        <f>'Ф1 конс'!C54</f>
        <v>Уалибекова Н.А.</v>
      </c>
    </row>
    <row r="41" spans="2:11" s="25" customFormat="1" x14ac:dyDescent="0.2">
      <c r="B41" s="2"/>
      <c r="C41" s="38"/>
      <c r="D41" s="2"/>
    </row>
    <row r="42" spans="2:11" s="25" customFormat="1" x14ac:dyDescent="0.2">
      <c r="B42" s="2"/>
      <c r="C42" s="38"/>
      <c r="D42" s="2"/>
    </row>
    <row r="43" spans="2:11" s="25" customFormat="1" x14ac:dyDescent="0.2">
      <c r="B43" s="2"/>
      <c r="C43" s="38"/>
      <c r="D43" s="2"/>
    </row>
    <row r="44" spans="2:11" s="25" customFormat="1" x14ac:dyDescent="0.2">
      <c r="B44" s="11" t="str">
        <f>'Ф1 конс'!A60</f>
        <v>Исполнитель Данабекова А.Ж.</v>
      </c>
      <c r="C44" s="38"/>
      <c r="D44" s="2"/>
    </row>
    <row r="45" spans="2:11" s="25" customFormat="1" x14ac:dyDescent="0.2">
      <c r="B45" s="11" t="str">
        <f>'Ф1 конс'!A61</f>
        <v>Тел.258-59-55 вн.2029</v>
      </c>
      <c r="C45" s="38"/>
      <c r="D45" s="2"/>
    </row>
    <row r="66" spans="4:9" x14ac:dyDescent="0.2">
      <c r="D66" s="26"/>
      <c r="E66" s="26"/>
      <c r="F66" s="26"/>
      <c r="G66" s="26"/>
      <c r="H66" s="26"/>
      <c r="I66" s="26"/>
    </row>
    <row r="67" spans="4:9" x14ac:dyDescent="0.2">
      <c r="D67" s="26"/>
      <c r="E67" s="26"/>
      <c r="F67" s="26"/>
      <c r="G67" s="26"/>
      <c r="H67" s="26"/>
      <c r="I67" s="26"/>
    </row>
    <row r="68" spans="4:9" x14ac:dyDescent="0.2">
      <c r="D68" s="26"/>
      <c r="E68" s="26"/>
      <c r="F68" s="26"/>
      <c r="G68" s="26"/>
      <c r="H68" s="26"/>
      <c r="I68" s="26"/>
    </row>
    <row r="69" spans="4:9" x14ac:dyDescent="0.2">
      <c r="D69" s="26"/>
      <c r="E69" s="26"/>
      <c r="F69" s="26"/>
      <c r="G69" s="26"/>
      <c r="H69" s="26"/>
      <c r="I69" s="26"/>
    </row>
    <row r="70" spans="4:9" x14ac:dyDescent="0.2">
      <c r="D70" s="26"/>
      <c r="E70" s="26"/>
      <c r="F70" s="26"/>
      <c r="G70" s="26"/>
      <c r="H70" s="26"/>
      <c r="I70" s="26"/>
    </row>
    <row r="71" spans="4:9" x14ac:dyDescent="0.2">
      <c r="D71" s="26"/>
      <c r="E71" s="26"/>
      <c r="F71" s="26"/>
      <c r="G71" s="26"/>
      <c r="H71" s="26"/>
      <c r="I71" s="26"/>
    </row>
    <row r="72" spans="4:9" x14ac:dyDescent="0.2">
      <c r="D72" s="26"/>
      <c r="E72" s="26"/>
      <c r="F72" s="26"/>
      <c r="G72" s="26"/>
      <c r="H72" s="26"/>
      <c r="I72" s="26"/>
    </row>
    <row r="73" spans="4:9" x14ac:dyDescent="0.2">
      <c r="D73" s="26"/>
      <c r="E73" s="26"/>
      <c r="F73" s="26"/>
      <c r="G73" s="26"/>
      <c r="H73" s="26"/>
      <c r="I73" s="26"/>
    </row>
    <row r="74" spans="4:9" x14ac:dyDescent="0.2">
      <c r="D74" s="26"/>
      <c r="E74" s="26"/>
      <c r="F74" s="26"/>
      <c r="G74" s="26"/>
      <c r="H74" s="26"/>
      <c r="I74" s="26"/>
    </row>
    <row r="75" spans="4:9" x14ac:dyDescent="0.2">
      <c r="D75" s="26"/>
      <c r="E75" s="26"/>
      <c r="F75" s="26"/>
      <c r="G75" s="26"/>
      <c r="H75" s="26"/>
      <c r="I75" s="26"/>
    </row>
    <row r="76" spans="4:9" x14ac:dyDescent="0.2">
      <c r="D76" s="26"/>
      <c r="E76" s="26"/>
      <c r="F76" s="26"/>
      <c r="G76" s="26"/>
      <c r="H76" s="26"/>
      <c r="I76" s="26"/>
    </row>
    <row r="77" spans="4:9" x14ac:dyDescent="0.2">
      <c r="D77" s="26"/>
      <c r="E77" s="26"/>
      <c r="F77" s="26"/>
      <c r="G77" s="26"/>
      <c r="H77" s="26"/>
      <c r="I77" s="26"/>
    </row>
    <row r="78" spans="4:9" x14ac:dyDescent="0.2">
      <c r="D78" s="26"/>
      <c r="E78" s="26"/>
      <c r="F78" s="26"/>
      <c r="G78" s="26"/>
      <c r="H78" s="26"/>
      <c r="I78" s="26"/>
    </row>
    <row r="79" spans="4:9" x14ac:dyDescent="0.2">
      <c r="D79" s="26"/>
      <c r="E79" s="26"/>
      <c r="F79" s="26"/>
      <c r="G79" s="26"/>
      <c r="H79" s="26"/>
      <c r="I79" s="26"/>
    </row>
    <row r="80" spans="4:9" x14ac:dyDescent="0.2">
      <c r="D80" s="26"/>
      <c r="E80" s="26"/>
      <c r="F80" s="26"/>
      <c r="G80" s="26"/>
      <c r="H80" s="26"/>
      <c r="I80" s="26"/>
    </row>
    <row r="81" spans="4:9" x14ac:dyDescent="0.2">
      <c r="D81" s="26"/>
      <c r="E81" s="26"/>
      <c r="F81" s="26"/>
      <c r="G81" s="26"/>
      <c r="H81" s="26"/>
      <c r="I81" s="26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Данабекова Әйгерім Жақанқызы</cp:lastModifiedBy>
  <cp:lastPrinted>2018-07-30T04:19:56Z</cp:lastPrinted>
  <dcterms:created xsi:type="dcterms:W3CDTF">2009-10-26T09:06:41Z</dcterms:created>
  <dcterms:modified xsi:type="dcterms:W3CDTF">2019-05-29T05:35:53Z</dcterms:modified>
</cp:coreProperties>
</file>