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iyadauletbakova\Desktop\Старые Документы\касе\2022\"/>
    </mc:Choice>
  </mc:AlternateContent>
  <xr:revisionPtr revIDLastSave="0" documentId="8_{5F21A040-81D8-4B27-8667-287E2A0FCBA9}" xr6:coauthVersionLast="47" xr6:coauthVersionMax="47" xr10:uidLastSave="{00000000-0000-0000-0000-000000000000}"/>
  <bookViews>
    <workbookView xWindow="-120" yWindow="-120" windowWidth="29040" windowHeight="15840" xr2:uid="{839BDB3B-423B-4088-91D8-B34A9677C383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0" i="2" l="1"/>
  <c r="F92" i="2"/>
  <c r="E92" i="2"/>
  <c r="D92" i="2"/>
  <c r="C92" i="2"/>
  <c r="F63" i="2"/>
  <c r="F101" i="2" s="1"/>
  <c r="E63" i="2"/>
  <c r="E101" i="2" s="1"/>
  <c r="D63" i="2"/>
  <c r="D101" i="2" s="1"/>
  <c r="C63" i="2"/>
  <c r="C101" i="2" s="1"/>
  <c r="C33" i="2"/>
  <c r="F29" i="2"/>
  <c r="E29" i="2"/>
  <c r="D29" i="2"/>
  <c r="C29" i="2"/>
  <c r="C27" i="2" s="1"/>
  <c r="F27" i="2"/>
  <c r="E27" i="2"/>
  <c r="E56" i="2" s="1"/>
  <c r="E102" i="2" s="1"/>
  <c r="E104" i="2" s="1"/>
  <c r="E106" i="2" s="1"/>
  <c r="E107" i="2" s="1"/>
  <c r="D27" i="2"/>
  <c r="F8" i="2"/>
  <c r="F56" i="2" s="1"/>
  <c r="F102" i="2" s="1"/>
  <c r="F104" i="2" s="1"/>
  <c r="F106" i="2" s="1"/>
  <c r="F107" i="2" s="1"/>
  <c r="E8" i="2"/>
  <c r="D8" i="2"/>
  <c r="D56" i="2" s="1"/>
  <c r="D102" i="2" s="1"/>
  <c r="D104" i="2" s="1"/>
  <c r="D106" i="2" s="1"/>
  <c r="D107" i="2" s="1"/>
  <c r="C8" i="2"/>
  <c r="D119" i="1"/>
  <c r="D110" i="1"/>
  <c r="D114" i="1" s="1"/>
  <c r="D115" i="1" s="1"/>
  <c r="C110" i="1"/>
  <c r="C99" i="1"/>
  <c r="C114" i="1" s="1"/>
  <c r="C115" i="1" s="1"/>
  <c r="D97" i="1"/>
  <c r="C97" i="1"/>
  <c r="D72" i="1"/>
  <c r="C72" i="1"/>
  <c r="D42" i="1"/>
  <c r="D40" i="1"/>
  <c r="C40" i="1"/>
  <c r="D36" i="1"/>
  <c r="C36" i="1"/>
  <c r="D11" i="1"/>
  <c r="D63" i="1" s="1"/>
  <c r="C11" i="1"/>
  <c r="C63" i="1" s="1"/>
  <c r="C56" i="2" l="1"/>
  <c r="C102" i="2" s="1"/>
  <c r="C104" i="2" s="1"/>
  <c r="C106" i="2" s="1"/>
  <c r="C107" i="2" s="1"/>
  <c r="D116" i="1"/>
  <c r="C116" i="1"/>
</calcChain>
</file>

<file path=xl/sharedStrings.xml><?xml version="1.0" encoding="utf-8"?>
<sst xmlns="http://schemas.openxmlformats.org/spreadsheetml/2006/main" count="362" uniqueCount="293">
  <si>
    <t>Бухгалтерский баланс</t>
  </si>
  <si>
    <t>АО "Сентрас Секьюритиз"</t>
  </si>
  <si>
    <t>(полное наименование управляющего инвестционным портфелем)</t>
  </si>
  <si>
    <t xml:space="preserve">по состоянию на 31 декабря 2022 г. </t>
  </si>
  <si>
    <t>(в тысячах тенге)</t>
  </si>
  <si>
    <t>Наименование статьи</t>
  </si>
  <si>
    <t>Код
строки</t>
  </si>
  <si>
    <t>На конец отчетного периода</t>
  </si>
  <si>
    <t xml:space="preserve">На начало отчетного периода </t>
  </si>
  <si>
    <t>АКТИВЫ</t>
  </si>
  <si>
    <t>Денежные средства и эквиваленты денежных средств</t>
  </si>
  <si>
    <t>В том числе:</t>
  </si>
  <si>
    <t xml:space="preserve">    наличные деньги в кассе</t>
  </si>
  <si>
    <t>1.1</t>
  </si>
  <si>
    <t xml:space="preserve">    деньги на счетах в банках т организациях, осуществляющих отдельные виды банковских операций</t>
  </si>
  <si>
    <t>1.2</t>
  </si>
  <si>
    <t xml:space="preserve">    эквиваленты денежных средств</t>
  </si>
  <si>
    <t>Аффинированные драгоценные металлы</t>
  </si>
  <si>
    <t>Вклады размещенные (за вычетом резервов на обесценение)</t>
  </si>
  <si>
    <t>начисленные, но не полученные доходы в виде вознаграждения</t>
  </si>
  <si>
    <t>3.1</t>
  </si>
  <si>
    <t>Операция "Обратное РЕПО"</t>
  </si>
  <si>
    <t>4.1</t>
  </si>
  <si>
    <t>Ценные бумаги, оцениваемые по справедливой стоимости, изменения которых отражаются в составе прибыли и убытка</t>
  </si>
  <si>
    <t>5.1</t>
  </si>
  <si>
    <t>Ценные бумаги, учитываемые по справедливой стоимости через прочий совокупный доход</t>
  </si>
  <si>
    <t>6.1</t>
  </si>
  <si>
    <t>Ценные бумаги, удерживаемые до погашения (за вычетом резервов на обесценение)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</si>
  <si>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</si>
  <si>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</si>
  <si>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</si>
  <si>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</si>
  <si>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</si>
  <si>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</si>
  <si>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 (за вычетом амортизации и убытков от обесценения)</t>
  </si>
  <si>
    <t xml:space="preserve">Активы в форме права пользования (за вычетом амортизации и убытков от обесценения)  </t>
  </si>
  <si>
    <t>Дебиторская задолженность</t>
  </si>
  <si>
    <t>Начисленные комиссионные вознаграждения к получению</t>
  </si>
  <si>
    <t>от консалтинговых услуг, в том числе:</t>
  </si>
  <si>
    <t>аффилиированным лицам</t>
  </si>
  <si>
    <t>16.1.1.</t>
  </si>
  <si>
    <t>прочим клиентам</t>
  </si>
  <si>
    <t>16.1.2.</t>
  </si>
  <si>
    <t>от услуг представителя держателей облигаций</t>
  </si>
  <si>
    <t>от услуг андеррайтера</t>
  </si>
  <si>
    <t>от брокерских услуг</t>
  </si>
  <si>
    <t>от управления активами</t>
  </si>
  <si>
    <t>от услуг маркет-мейкера</t>
  </si>
  <si>
    <t>от пенсионных активов</t>
  </si>
  <si>
    <t>от инвестиционного дохода (убытка) по пенсионным активам</t>
  </si>
  <si>
    <t>прочие</t>
  </si>
  <si>
    <t>Производные финасовые инструменты</t>
  </si>
  <si>
    <t>требования по сделке фьючерсы</t>
  </si>
  <si>
    <t>требования по сделке форварды</t>
  </si>
  <si>
    <t>требования по сделке опционы</t>
  </si>
  <si>
    <t>требования по сделке свопы</t>
  </si>
  <si>
    <t>Текущий налоговый актив</t>
  </si>
  <si>
    <t>Отложенный налоговый актив</t>
  </si>
  <si>
    <t>Авансы выданные и предоплата</t>
  </si>
  <si>
    <t>Прочие активы</t>
  </si>
  <si>
    <t>Итого активов</t>
  </si>
  <si>
    <t>Обязательства</t>
  </si>
  <si>
    <t>Операция "РЕПО"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</si>
  <si>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</si>
  <si>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</si>
  <si>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</si>
  <si>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</si>
  <si>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</si>
  <si>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</si>
  <si>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</si>
  <si>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>по переводным операциям</t>
  </si>
  <si>
    <t>по клиринговым операциям</t>
  </si>
  <si>
    <t>по кассовым операциям</t>
  </si>
  <si>
    <t>по сейфовым операциям</t>
  </si>
  <si>
    <t>по инкассации банкнот, монет и ценностей</t>
  </si>
  <si>
    <t>по доверительным операциям</t>
  </si>
  <si>
    <t>по услугам фондовой биржи</t>
  </si>
  <si>
    <t>по кастодиальному обслуживанию</t>
  </si>
  <si>
    <t>по брокерским услугам</t>
  </si>
  <si>
    <t>по услугам центрального депозитария</t>
  </si>
  <si>
    <t>30.10.</t>
  </si>
  <si>
    <t xml:space="preserve">  по услугам иных профессиональных участников рынка ценных бумаг</t>
  </si>
  <si>
    <t>Производные финансовые инструменты</t>
  </si>
  <si>
    <t>обязательства по сделке фьючерсы</t>
  </si>
  <si>
    <t>обязательства по сделке форварды</t>
  </si>
  <si>
    <t>обязательства по сделке опционы</t>
  </si>
  <si>
    <t>обязательства по сделке свопы</t>
  </si>
  <si>
    <t>Обязательство перед бюджетом по налогам и другим обязательным платежам в бюджет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</si>
  <si>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</si>
  <si>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</si>
  <si>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</si>
  <si>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Обязательства по аренде</t>
  </si>
  <si>
    <t>Прочие обязательства</t>
  </si>
  <si>
    <t>Итого обязательства:</t>
  </si>
  <si>
    <t>Собственный капитал</t>
  </si>
  <si>
    <t>Уставный капитал</t>
  </si>
  <si>
    <t>простые акции</t>
  </si>
  <si>
    <t>привилегированные акции</t>
  </si>
  <si>
    <t>Премии (дополнительный оплаченный капитал)</t>
  </si>
  <si>
    <t>Изъятый капитал</t>
  </si>
  <si>
    <t>Резервный капитал</t>
  </si>
  <si>
    <t>Резерв переоценки ценных бумаг, учитываемых по справедливой стоимости через прочий совокупный доход</t>
  </si>
  <si>
    <t xml:space="preserve">Резерв обесценения ценных бумаг, учитываемых по справедливой стоимости через прочий совокупный доход </t>
  </si>
  <si>
    <t>Резерв на переоценку основных средств</t>
  </si>
  <si>
    <t>Прочие резервы</t>
  </si>
  <si>
    <t>Нераспределенная прибыль (непокрытый убыток):</t>
  </si>
  <si>
    <t>в том числе:</t>
  </si>
  <si>
    <t xml:space="preserve">  предыдущих лет</t>
  </si>
  <si>
    <t xml:space="preserve">  отчетного периода</t>
  </si>
  <si>
    <t>Итого капитал</t>
  </si>
  <si>
    <t>Итого капитал и обязательства (стр. 38+стр.48)</t>
  </si>
  <si>
    <t>Первый руководитель (на период его отсутсвия - лицо, его замещающее)     Камаров Т.К.</t>
  </si>
  <si>
    <t>______________</t>
  </si>
  <si>
    <t>ФИО</t>
  </si>
  <si>
    <t>подпись</t>
  </si>
  <si>
    <t>дата</t>
  </si>
  <si>
    <t>Главный бухгалтер                                                                                  Даулетбакова Г.А.</t>
  </si>
  <si>
    <t>Исполнитель                                                                                           Даулетбакова Г.А.</t>
  </si>
  <si>
    <t>Телефон исполнителя 2598877 вн 707</t>
  </si>
  <si>
    <t>Отчет о прибылях и убытках</t>
  </si>
  <si>
    <t>(полное наименование организации)</t>
  </si>
  <si>
    <t>по состоянию на 31 декабря 2022 г.</t>
  </si>
  <si>
    <t>(в тысячах казахстанских тенге)</t>
  </si>
  <si>
    <t>Код строки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</si>
  <si>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</si>
  <si>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</si>
  <si>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</si>
  <si>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</si>
  <si>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1</t>
  </si>
  <si>
    <t>2</t>
  </si>
  <si>
    <t>3</t>
  </si>
  <si>
    <t>4</t>
  </si>
  <si>
    <t>5</t>
  </si>
  <si>
    <t>6</t>
  </si>
  <si>
    <t>Доходы, связанные с получением вознаграждения:</t>
  </si>
  <si>
    <t>по корреспондентским и текущим счетам</t>
  </si>
  <si>
    <t>по размещенным вкладам</t>
  </si>
  <si>
    <t>по приобретенным ценным бумагам</t>
  </si>
  <si>
    <t>1.3</t>
  </si>
  <si>
    <t>по ценным бумагам, имеющимся в наличии для продажи (за вычетом резервов на обесценение)</t>
  </si>
  <si>
    <t>1.3.1</t>
  </si>
  <si>
    <t>доходы в виде дивидендов по акциям, находящимся в портфеле ценных бумаг, имеющимся в наличии для продажи</t>
  </si>
  <si>
    <t>1.3.1.1</t>
  </si>
  <si>
    <t>доходы, связанные с амортизацией дисконта по ценным бумагам, имеющимся в наличии для продажи</t>
  </si>
  <si>
    <t>1.3.1.2</t>
  </si>
  <si>
    <t>по ценным бумагам, оцениваемым по справедливой стоимости, изменения которых отражаются в составе прибыли или убытка</t>
  </si>
  <si>
    <t>1.3.2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</si>
  <si>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</si>
  <si>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</si>
  <si>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>доходы, связанные с амортизацией дисконта по ценным бумагам, оцениваемым по справедливой стоимости</t>
  </si>
  <si>
    <t>1.3.2.2</t>
  </si>
  <si>
    <t>по ценным бумагам, удерживаемым до погашения (за вычетом резервов на обесценение)</t>
  </si>
  <si>
    <t>1.3.3</t>
  </si>
  <si>
    <t>доходы, связанные с амортизацией дисконта по ценным бумагам, удерживаемым до погашения</t>
  </si>
  <si>
    <t>1.3.3.1</t>
  </si>
  <si>
    <t>по операциям «обратное РЕПО»</t>
  </si>
  <si>
    <t>1.4</t>
  </si>
  <si>
    <t>Прочие доходы, связанные с получением вознаграждения</t>
  </si>
  <si>
    <t>1.5</t>
  </si>
  <si>
    <t>Комиссионные вознаграждения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</si>
  <si>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</si>
  <si>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</si>
  <si>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</si>
  <si>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</si>
  <si>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</si>
  <si>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</si>
  <si>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</si>
  <si>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</si>
  <si>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</si>
  <si>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</si>
  <si>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</si>
  <si>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</si>
  <si>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</si>
  <si>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</si>
  <si>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</si>
  <si>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</si>
  <si>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</si>
  <si>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</si>
  <si>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7</t>
  </si>
  <si>
    <t>Доходы от реализации активов</t>
  </si>
  <si>
    <t>8</t>
  </si>
  <si>
    <t>Доходы от операций с аффинированными драгоценными металлами</t>
  </si>
  <si>
    <t>9</t>
  </si>
  <si>
    <t>Доходы от операций с производными финансовыми инструментами</t>
  </si>
  <si>
    <t>10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</si>
  <si>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</si>
  <si>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</si>
  <si>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</si>
  <si>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</si>
  <si>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</si>
  <si>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</si>
  <si>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</si>
  <si>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</si>
  <si>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</si>
  <si>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11</t>
  </si>
  <si>
    <t>Прочие доходы</t>
  </si>
  <si>
    <t>12</t>
  </si>
  <si>
    <t>Итого доходов (сумма строк с 1 по 12)</t>
  </si>
  <si>
    <t>13</t>
  </si>
  <si>
    <t>Расходы, связанные с выплатой вознаграждения</t>
  </si>
  <si>
    <t>14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</si>
  <si>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</si>
  <si>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</si>
  <si>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</si>
  <si>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</si>
  <si>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</si>
  <si>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</si>
  <si>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</si>
  <si>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</si>
  <si>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</si>
  <si>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15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</si>
  <si>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</si>
  <si>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</si>
  <si>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</si>
  <si>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</si>
  <si>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</si>
  <si>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</si>
  <si>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за услуги регистратора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</si>
  <si>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</si>
  <si>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</si>
  <si>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</si>
  <si>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</si>
  <si>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</si>
  <si>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</si>
  <si>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16</t>
  </si>
  <si>
    <t>от переводных операций</t>
  </si>
  <si>
    <t>16.1</t>
  </si>
  <si>
    <t>от клиринговых операций</t>
  </si>
  <si>
    <t>16.2</t>
  </si>
  <si>
    <t>от кассовых операций</t>
  </si>
  <si>
    <t>16.3</t>
  </si>
  <si>
    <t>от сейфовых операций</t>
  </si>
  <si>
    <t>16.4</t>
  </si>
  <si>
    <t>от инкассации</t>
  </si>
  <si>
    <t>16.5</t>
  </si>
  <si>
    <t>Расходы от купли-продажи финансовых активов</t>
  </si>
  <si>
    <t>17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</si>
  <si>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 убытка</t>
  </si>
  <si>
    <t>18</t>
  </si>
  <si>
    <t>Расходы от операций иностранной валюты</t>
  </si>
  <si>
    <t>19</t>
  </si>
  <si>
    <t>Расходы от переоценки иностранной валюты</t>
  </si>
  <si>
    <t>20</t>
  </si>
  <si>
    <t>Расходы, связанные с участием в капитале юридических лиц</t>
  </si>
  <si>
    <t>21</t>
  </si>
  <si>
    <t>Расходы от реализации или безвозмездной передачи активов</t>
  </si>
  <si>
    <t>22</t>
  </si>
  <si>
    <t>Расходы от операций с аффинированными драгоценными металлами</t>
  </si>
  <si>
    <t>23</t>
  </si>
  <si>
    <t>Расходы от операций с производными финансовыми инструментами</t>
  </si>
  <si>
    <t>24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</si>
  <si>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</si>
  <si>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</si>
  <si>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</si>
  <si>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</si>
  <si>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</si>
  <si>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25</t>
  </si>
  <si>
    <t>Операционные расходы</t>
  </si>
  <si>
    <t>26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</si>
  <si>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</si>
  <si>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</si>
  <si>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</si>
  <si>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</si>
  <si>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и административные расходы</t>
  </si>
  <si>
    <t>26.3</t>
  </si>
  <si>
    <t>амортизационные отчисления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</si>
  <si>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</si>
  <si>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</si>
  <si>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</si>
  <si>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</si>
  <si>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</si>
  <si>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</si>
  <si>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27</t>
  </si>
  <si>
    <t>Итого расходов (сумма строк с 14 по 27)</t>
  </si>
  <si>
    <t>28</t>
  </si>
  <si>
    <t>Чистая прибыль (убыток) до уплаты корпоративного подоходного налога (стр.13-стр.28)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</si>
  <si>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</si>
  <si>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</si>
  <si>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</si>
  <si>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 (стр.29-стр.30)</t>
  </si>
  <si>
    <t>31</t>
  </si>
  <si>
    <t>Прибыль (убыток) от прекращенной деятельности</t>
  </si>
  <si>
    <t>32</t>
  </si>
  <si>
    <t>Итого чистая прибыль (убыток) за период (стр.31+/- стр.32)</t>
  </si>
  <si>
    <t>33</t>
  </si>
  <si>
    <t>Первый руководитель (на период его отсутсвия - лицо, его замещающее) Камаров Т.К.</t>
  </si>
  <si>
    <t>________________</t>
  </si>
  <si>
    <t>Главный бухгалтер Даулетбакова Г.А.</t>
  </si>
  <si>
    <t>Исполнитель Даулетбакова Г.А.</t>
  </si>
  <si>
    <t>__________</t>
  </si>
  <si>
    <t>МП</t>
  </si>
  <si>
    <t>Телефон исполнителя</t>
  </si>
  <si>
    <t>2598877 вн 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</si>
</sst>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р_._-;\-* #,##0_р_._-;_-* &quot;-&quot;_р_.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04"/>
    </font>
    <font>
      <sz val="6"/>
      <name val="Arial"/>
      <family val="2"/>
    </font>
    <font>
      <b/>
      <sz val="10"/>
      <name val="Arial"/>
    </font>
    <font>
      <b/>
      <sz val="10"/>
      <name val="Arial"/>
      <family val="2"/>
      <charset val="204"/>
    </font>
    <font>
      <b/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justify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justify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1" fontId="0" fillId="0" borderId="3" xfId="0" applyNumberFormat="1" applyBorder="1" applyAlignment="1">
      <alignment horizontal="right"/>
    </xf>
    <xf numFmtId="0" fontId="0" fillId="0" borderId="4" xfId="0" applyBorder="1"/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0" fontId="0" fillId="0" borderId="5" xfId="0" applyBorder="1"/>
    <xf numFmtId="0" fontId="0" fillId="0" borderId="6" xfId="0" applyBorder="1"/>
    <xf numFmtId="1" fontId="3" fillId="2" borderId="6" xfId="0" applyNumberFormat="1" applyFont="1" applyFill="1" applyBorder="1" applyAlignment="1">
      <alignment horizontal="right"/>
    </xf>
    <xf numFmtId="1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52B22-455E-4531-916B-B98AF4B49BDF}">
  <dimension ref="A2:D123"/>
  <sheetViews>
    <sheetView tabSelected="1" topLeftCell="A85" workbookViewId="0">
      <selection sqref="A1:A1048576"/>
    </sheetView>
  </sheetViews>
  <sheetFormatPr defaultRowHeight="15" x14ac:dyDescent="0.25"/>
  <cols>
    <col min="1" max="1" width="74.28515625" customWidth="1"/>
    <col min="2" max="2" width="6.7109375" bestFit="1" customWidth="1"/>
    <col min="3" max="3" width="15.140625" bestFit="1" customWidth="1"/>
    <col min="4" max="4" width="16.5703125" bestFit="1" customWidth="1"/>
  </cols>
  <sheetData>
    <row r="2" spans="1:4" x14ac:dyDescent="0.25">
      <c r="A2" s="1"/>
      <c r="B2" s="1"/>
      <c r="C2" s="1"/>
      <c r="D2" s="1"/>
    </row>
    <row r="3" spans="1:4" ht="15.75" x14ac:dyDescent="0.25">
      <c r="A3" s="2" t="s">
        <v>0</v>
      </c>
      <c r="B3" s="2"/>
      <c r="C3" s="2"/>
      <c r="D3" s="2"/>
    </row>
    <row r="4" spans="1:4" ht="15.75" x14ac:dyDescent="0.25">
      <c r="A4" s="2" t="s">
        <v>1</v>
      </c>
      <c r="B4" s="2"/>
      <c r="C4" s="2"/>
      <c r="D4" s="2"/>
    </row>
    <row r="5" spans="1:4" x14ac:dyDescent="0.25">
      <c r="A5" s="3" t="s">
        <v>2</v>
      </c>
      <c r="B5" s="3"/>
      <c r="C5" s="3"/>
      <c r="D5" s="3"/>
    </row>
    <row r="6" spans="1:4" x14ac:dyDescent="0.25">
      <c r="A6" s="4" t="s">
        <v>3</v>
      </c>
      <c r="B6" s="4"/>
      <c r="C6" s="4"/>
      <c r="D6" s="4"/>
    </row>
    <row r="7" spans="1:4" x14ac:dyDescent="0.25">
      <c r="A7" s="1"/>
      <c r="B7" s="1"/>
      <c r="C7" s="1"/>
      <c r="D7" s="1" t="s">
        <v>4</v>
      </c>
    </row>
    <row r="8" spans="1:4" ht="33.75" x14ac:dyDescent="0.25">
      <c r="A8" s="5" t="s">
        <v>5</v>
      </c>
      <c r="B8" s="6" t="s">
        <v>6</v>
      </c>
      <c r="C8" s="7" t="s">
        <v>7</v>
      </c>
      <c r="D8" s="7" t="s">
        <v>8</v>
      </c>
    </row>
    <row r="9" spans="1:4" x14ac:dyDescent="0.25">
      <c r="A9" s="8">
        <v>1</v>
      </c>
      <c r="B9" s="8">
        <v>2</v>
      </c>
      <c r="C9" s="8">
        <v>3</v>
      </c>
      <c r="D9" s="8">
        <v>4</v>
      </c>
    </row>
    <row r="10" spans="1:4" x14ac:dyDescent="0.25">
      <c r="A10" s="9" t="s">
        <v>9</v>
      </c>
      <c r="B10" s="9"/>
      <c r="C10" s="9"/>
      <c r="D10" s="9"/>
    </row>
    <row r="11" spans="1:4" x14ac:dyDescent="0.25">
      <c r="A11" s="9" t="s">
        <v>10</v>
      </c>
      <c r="B11" s="8">
        <v>1</v>
      </c>
      <c r="C11" s="10">
        <f>C13+C14</f>
        <v>80763</v>
      </c>
      <c r="D11" s="10">
        <f>D13+D14</f>
        <v>21045</v>
      </c>
    </row>
    <row r="12" spans="1:4" x14ac:dyDescent="0.25">
      <c r="A12" s="9" t="s">
        <v>11</v>
      </c>
      <c r="B12" s="9"/>
      <c r="C12" s="11"/>
      <c r="D12" s="11"/>
    </row>
    <row r="13" spans="1:4" x14ac:dyDescent="0.25">
      <c r="A13" s="9" t="s">
        <v>12</v>
      </c>
      <c r="B13" s="9" t="s">
        <v>13</v>
      </c>
      <c r="C13" s="10">
        <v>372</v>
      </c>
      <c r="D13" s="10">
        <v>212</v>
      </c>
    </row>
    <row r="14" spans="1:4" x14ac:dyDescent="0.25">
      <c r="A14" s="9" t="s">
        <v>14</v>
      </c>
      <c r="B14" s="9" t="s">
        <v>15</v>
      </c>
      <c r="C14" s="10">
        <v>80391</v>
      </c>
      <c r="D14" s="10">
        <v>20833</v>
      </c>
    </row>
    <row r="15" spans="1:4" x14ac:dyDescent="0.25">
      <c r="A15" s="9" t="s">
        <v>16</v>
      </c>
      <c r="B15" s="9">
        <v>1.3</v>
      </c>
      <c r="C15" s="10"/>
      <c r="D15" s="10"/>
    </row>
    <row r="16" spans="1:4" x14ac:dyDescent="0.25">
      <c r="A16" s="9" t="s">
        <v>17</v>
      </c>
      <c r="B16" s="8">
        <v>2</v>
      </c>
      <c r="C16" s="10"/>
      <c r="D16" s="10"/>
    </row>
    <row r="17" spans="1:4" x14ac:dyDescent="0.25">
      <c r="A17" s="9" t="s">
        <v>18</v>
      </c>
      <c r="B17" s="8">
        <v>3</v>
      </c>
      <c r="C17" s="10"/>
      <c r="D17" s="10"/>
    </row>
    <row r="18" spans="1:4" x14ac:dyDescent="0.25">
      <c r="A18" s="9" t="s">
        <v>11</v>
      </c>
      <c r="B18" s="9"/>
      <c r="C18" s="11"/>
      <c r="D18" s="11"/>
    </row>
    <row r="19" spans="1:4" x14ac:dyDescent="0.25">
      <c r="A19" s="9" t="s">
        <v>19</v>
      </c>
      <c r="B19" s="9" t="s">
        <v>20</v>
      </c>
      <c r="C19" s="10"/>
      <c r="D19" s="10"/>
    </row>
    <row r="20" spans="1:4" x14ac:dyDescent="0.25">
      <c r="A20" s="9" t="s">
        <v>21</v>
      </c>
      <c r="B20" s="8">
        <v>4</v>
      </c>
      <c r="C20" s="10">
        <v>188287</v>
      </c>
      <c r="D20" s="10">
        <v>122992</v>
      </c>
    </row>
    <row r="21" spans="1:4" x14ac:dyDescent="0.25">
      <c r="A21" s="9" t="s">
        <v>11</v>
      </c>
      <c r="B21" s="9"/>
      <c r="C21" s="11"/>
      <c r="D21" s="11"/>
    </row>
    <row r="22" spans="1:4" x14ac:dyDescent="0.25">
      <c r="A22" s="9" t="s">
        <v>19</v>
      </c>
      <c r="B22" s="9" t="s">
        <v>22</v>
      </c>
      <c r="C22" s="10">
        <v>257</v>
      </c>
      <c r="D22" s="10">
        <v>147</v>
      </c>
    </row>
    <row r="23" spans="1:4" x14ac:dyDescent="0.25">
      <c r="A23" s="9" t="s">
        <v>23</v>
      </c>
      <c r="B23" s="8">
        <v>5</v>
      </c>
      <c r="C23" s="10">
        <v>4334571</v>
      </c>
      <c r="D23" s="10">
        <v>3968775</v>
      </c>
    </row>
    <row r="24" spans="1:4" x14ac:dyDescent="0.25">
      <c r="A24" s="9" t="s">
        <v>11</v>
      </c>
      <c r="B24" s="9"/>
      <c r="C24" s="11"/>
      <c r="D24" s="11"/>
    </row>
    <row r="25" spans="1:4" x14ac:dyDescent="0.25">
      <c r="A25" s="9" t="s">
        <v>19</v>
      </c>
      <c r="B25" s="9" t="s">
        <v>24</v>
      </c>
      <c r="C25" s="10">
        <v>54489</v>
      </c>
      <c r="D25" s="10">
        <v>121320</v>
      </c>
    </row>
    <row r="26" spans="1:4" x14ac:dyDescent="0.25">
      <c r="A26" s="9" t="s">
        <v>25</v>
      </c>
      <c r="B26" s="8">
        <v>6</v>
      </c>
      <c r="C26" s="10"/>
      <c r="D26" s="10"/>
    </row>
    <row r="27" spans="1:4" x14ac:dyDescent="0.25">
      <c r="A27" s="9" t="s">
        <v>11</v>
      </c>
      <c r="B27" s="9"/>
      <c r="C27" s="11"/>
      <c r="D27" s="11"/>
    </row>
    <row r="28" spans="1:4" x14ac:dyDescent="0.25">
      <c r="A28" s="9" t="s">
        <v>19</v>
      </c>
      <c r="B28" s="9" t="s">
        <v>26</v>
      </c>
      <c r="C28" s="10"/>
      <c r="D28" s="10"/>
    </row>
    <row r="29" spans="1:4" x14ac:dyDescent="0.25">
      <c r="A29" s="9" t="s">
        <v>27</v>
      </c>
      <c r="B29" s="8">
        <v>7</v>
      </c>
      <c r="C29" s="10"/>
      <c r="D29" s="10"/>
    </row>
    <row r="30" spans="1:4" x14ac:dyDescent="0.25">
      <c r="A30" s="9" t="s">
        <v>11</v>
      </c>
      <c r="B30" s="9"/>
      <c r="C30" s="11"/>
      <c r="D30" s="11"/>
    </row>
    <row r="31" spans="1:4" x14ac:dyDescent="0.25">
      <c r="A31" s="9" t="s">
        <v>19</v>
      </c>
      <c r="B31" s="9" t="s">
        <v>28</v>
      </c>
      <c r="C31" s="10"/>
      <c r="D31" s="10"/>
    </row>
    <row r="32" spans="1:4" x14ac:dyDescent="0.25">
      <c r="A32" s="9" t="s">
        <v>29</v>
      </c>
      <c r="B32" s="8">
        <v>8</v>
      </c>
      <c r="C32" s="10"/>
      <c r="D32" s="10"/>
    </row>
    <row r="33" spans="1:4" x14ac:dyDescent="0.25">
      <c r="A33" s="9" t="s">
        <v>30</v>
      </c>
      <c r="B33" s="8">
        <v>9</v>
      </c>
      <c r="C33" s="10"/>
      <c r="D33" s="10"/>
    </row>
    <row r="34" spans="1:4" x14ac:dyDescent="0.25">
      <c r="A34" s="9" t="s">
        <v>31</v>
      </c>
      <c r="B34" s="8">
        <v>10</v>
      </c>
      <c r="C34" s="10"/>
      <c r="D34" s="10"/>
    </row>
    <row r="35" spans="1:4" x14ac:dyDescent="0.25">
      <c r="A35" s="9" t="s">
        <v>32</v>
      </c>
      <c r="B35" s="8">
        <v>11</v>
      </c>
      <c r="C35" s="10"/>
      <c r="D35" s="10"/>
    </row>
    <row r="36" spans="1:4" x14ac:dyDescent="0.25">
      <c r="A36" s="9" t="s">
        <v>33</v>
      </c>
      <c r="B36" s="8">
        <v>12</v>
      </c>
      <c r="C36" s="10">
        <f>80128+56681</f>
        <v>136809</v>
      </c>
      <c r="D36" s="10">
        <f>32959+75157</f>
        <v>108116</v>
      </c>
    </row>
    <row r="37" spans="1:4" x14ac:dyDescent="0.25">
      <c r="A37" s="9" t="s">
        <v>34</v>
      </c>
      <c r="B37" s="8">
        <v>13</v>
      </c>
      <c r="C37" s="10">
        <v>7270</v>
      </c>
      <c r="D37" s="10">
        <v>9485</v>
      </c>
    </row>
    <row r="38" spans="1:4" x14ac:dyDescent="0.25">
      <c r="A38" s="9" t="s">
        <v>35</v>
      </c>
      <c r="B38" s="8">
        <v>14</v>
      </c>
      <c r="C38" s="10">
        <v>0</v>
      </c>
      <c r="D38" s="10">
        <v>0</v>
      </c>
    </row>
    <row r="39" spans="1:4" x14ac:dyDescent="0.25">
      <c r="A39" s="9" t="s">
        <v>36</v>
      </c>
      <c r="B39" s="8">
        <v>15</v>
      </c>
      <c r="C39" s="10">
        <v>0</v>
      </c>
      <c r="D39" s="10">
        <v>6</v>
      </c>
    </row>
    <row r="40" spans="1:4" x14ac:dyDescent="0.25">
      <c r="A40" s="9" t="s">
        <v>37</v>
      </c>
      <c r="B40" s="8">
        <v>16</v>
      </c>
      <c r="C40" s="10">
        <f>SUM(C43:C52)</f>
        <v>16503</v>
      </c>
      <c r="D40" s="10">
        <f>SUM(D43:D52)</f>
        <v>29948</v>
      </c>
    </row>
    <row r="41" spans="1:4" x14ac:dyDescent="0.25">
      <c r="A41" s="9" t="s">
        <v>11</v>
      </c>
      <c r="B41" s="9"/>
      <c r="C41" s="11"/>
      <c r="D41" s="11"/>
    </row>
    <row r="42" spans="1:4" x14ac:dyDescent="0.25">
      <c r="A42" s="9" t="s">
        <v>38</v>
      </c>
      <c r="B42" s="9">
        <v>16.100000000000001</v>
      </c>
      <c r="C42" s="10"/>
      <c r="D42" s="10">
        <f>D43+D44</f>
        <v>292</v>
      </c>
    </row>
    <row r="43" spans="1:4" x14ac:dyDescent="0.25">
      <c r="A43" s="9" t="s">
        <v>39</v>
      </c>
      <c r="B43" s="12" t="s">
        <v>40</v>
      </c>
      <c r="C43" s="10"/>
      <c r="D43" s="10">
        <v>292</v>
      </c>
    </row>
    <row r="44" spans="1:4" x14ac:dyDescent="0.25">
      <c r="A44" s="9" t="s">
        <v>41</v>
      </c>
      <c r="B44" s="9" t="s">
        <v>42</v>
      </c>
      <c r="C44" s="10"/>
      <c r="D44" s="10"/>
    </row>
    <row r="45" spans="1:4" x14ac:dyDescent="0.25">
      <c r="A45" s="9" t="s">
        <v>43</v>
      </c>
      <c r="B45" s="9">
        <v>16.2</v>
      </c>
      <c r="C45" s="10">
        <v>508</v>
      </c>
      <c r="D45" s="10">
        <v>411</v>
      </c>
    </row>
    <row r="46" spans="1:4" x14ac:dyDescent="0.25">
      <c r="A46" s="9" t="s">
        <v>44</v>
      </c>
      <c r="B46" s="9">
        <v>16.3</v>
      </c>
      <c r="C46" s="10"/>
      <c r="D46" s="10"/>
    </row>
    <row r="47" spans="1:4" x14ac:dyDescent="0.25">
      <c r="A47" s="9" t="s">
        <v>45</v>
      </c>
      <c r="B47" s="9">
        <v>16.399999999999999</v>
      </c>
      <c r="C47" s="10">
        <v>10444</v>
      </c>
      <c r="D47" s="10">
        <v>20936</v>
      </c>
    </row>
    <row r="48" spans="1:4" x14ac:dyDescent="0.25">
      <c r="A48" s="9" t="s">
        <v>46</v>
      </c>
      <c r="B48" s="9">
        <v>16.5</v>
      </c>
      <c r="C48" s="10">
        <v>5351</v>
      </c>
      <c r="D48" s="10">
        <v>8109</v>
      </c>
    </row>
    <row r="49" spans="1:4" x14ac:dyDescent="0.25">
      <c r="A49" s="9" t="s">
        <v>47</v>
      </c>
      <c r="B49" s="9">
        <v>16.600000000000001</v>
      </c>
      <c r="C49" s="10">
        <v>200</v>
      </c>
      <c r="D49" s="10">
        <v>200</v>
      </c>
    </row>
    <row r="50" spans="1:4" x14ac:dyDescent="0.25">
      <c r="A50" s="9" t="s">
        <v>48</v>
      </c>
      <c r="B50" s="9">
        <v>16.7</v>
      </c>
      <c r="C50" s="11"/>
      <c r="D50" s="11"/>
    </row>
    <row r="51" spans="1:4" x14ac:dyDescent="0.25">
      <c r="A51" s="9" t="s">
        <v>49</v>
      </c>
      <c r="B51" s="9">
        <v>16.8</v>
      </c>
      <c r="C51" s="11"/>
      <c r="D51" s="11"/>
    </row>
    <row r="52" spans="1:4" x14ac:dyDescent="0.25">
      <c r="A52" s="9" t="s">
        <v>50</v>
      </c>
      <c r="B52" s="9">
        <v>16.899999999999999</v>
      </c>
      <c r="C52" s="10"/>
      <c r="D52" s="10"/>
    </row>
    <row r="53" spans="1:4" x14ac:dyDescent="0.25">
      <c r="A53" s="9" t="s">
        <v>51</v>
      </c>
      <c r="B53" s="8">
        <v>17</v>
      </c>
      <c r="C53" s="10"/>
      <c r="D53" s="10"/>
    </row>
    <row r="54" spans="1:4" x14ac:dyDescent="0.25">
      <c r="A54" s="9" t="s">
        <v>11</v>
      </c>
      <c r="B54" s="9"/>
      <c r="C54" s="11"/>
      <c r="D54" s="11"/>
    </row>
    <row r="55" spans="1:4" x14ac:dyDescent="0.25">
      <c r="A55" s="9" t="s">
        <v>52</v>
      </c>
      <c r="B55" s="9">
        <v>17.100000000000001</v>
      </c>
      <c r="C55" s="10"/>
      <c r="D55" s="10"/>
    </row>
    <row r="56" spans="1:4" x14ac:dyDescent="0.25">
      <c r="A56" s="9" t="s">
        <v>53</v>
      </c>
      <c r="B56" s="9">
        <v>17.2</v>
      </c>
      <c r="C56" s="10"/>
      <c r="D56" s="10"/>
    </row>
    <row r="57" spans="1:4" x14ac:dyDescent="0.25">
      <c r="A57" s="9" t="s">
        <v>54</v>
      </c>
      <c r="B57" s="9">
        <v>17.3</v>
      </c>
      <c r="C57" s="10"/>
      <c r="D57" s="10"/>
    </row>
    <row r="58" spans="1:4" x14ac:dyDescent="0.25">
      <c r="A58" s="9" t="s">
        <v>55</v>
      </c>
      <c r="B58" s="9">
        <v>17.399999999999999</v>
      </c>
      <c r="C58" s="10"/>
      <c r="D58" s="10"/>
    </row>
    <row r="59" spans="1:4" x14ac:dyDescent="0.25">
      <c r="A59" s="9" t="s">
        <v>56</v>
      </c>
      <c r="B59" s="8">
        <v>18</v>
      </c>
      <c r="C59" s="10">
        <v>522</v>
      </c>
      <c r="D59" s="10">
        <v>3667</v>
      </c>
    </row>
    <row r="60" spans="1:4" x14ac:dyDescent="0.25">
      <c r="A60" s="9" t="s">
        <v>57</v>
      </c>
      <c r="B60" s="8">
        <v>19</v>
      </c>
      <c r="C60" s="10">
        <v>11202</v>
      </c>
      <c r="D60" s="10">
        <v>10251</v>
      </c>
    </row>
    <row r="61" spans="1:4" x14ac:dyDescent="0.25">
      <c r="A61" s="9" t="s">
        <v>58</v>
      </c>
      <c r="B61" s="8">
        <v>20</v>
      </c>
      <c r="C61" s="10">
        <v>4536</v>
      </c>
      <c r="D61" s="10">
        <v>6836</v>
      </c>
    </row>
    <row r="62" spans="1:4" x14ac:dyDescent="0.25">
      <c r="A62" s="9" t="s">
        <v>59</v>
      </c>
      <c r="B62" s="8">
        <v>21</v>
      </c>
      <c r="C62" s="10">
        <v>4012</v>
      </c>
      <c r="D62" s="10">
        <v>2033</v>
      </c>
    </row>
    <row r="63" spans="1:4" x14ac:dyDescent="0.25">
      <c r="A63" s="9" t="s">
        <v>60</v>
      </c>
      <c r="B63" s="8">
        <v>22</v>
      </c>
      <c r="C63" s="13">
        <f>C11+C17+C23+C26+C33+C36+C37+C39+C40+C59+C60+C61+C62+C20+C38+C34</f>
        <v>4784475</v>
      </c>
      <c r="D63" s="13">
        <f>D11+D17+D23+D26+D33+D36+D37+D39+D40+D59+D60+D61+D62+D20+D38</f>
        <v>4283154</v>
      </c>
    </row>
    <row r="64" spans="1:4" x14ac:dyDescent="0.25">
      <c r="A64" s="9" t="s">
        <v>61</v>
      </c>
      <c r="B64" s="9"/>
      <c r="C64" s="11"/>
      <c r="D64" s="11"/>
    </row>
    <row r="65" spans="1:4" x14ac:dyDescent="0.25">
      <c r="A65" s="9" t="s">
        <v>62</v>
      </c>
      <c r="B65" s="8">
        <v>23</v>
      </c>
      <c r="C65" s="10">
        <v>0</v>
      </c>
      <c r="D65" s="10">
        <v>10003</v>
      </c>
    </row>
    <row r="66" spans="1:4" x14ac:dyDescent="0.25">
      <c r="A66" s="9" t="s">
        <v>63</v>
      </c>
      <c r="B66" s="8">
        <v>24</v>
      </c>
      <c r="C66" s="10"/>
      <c r="D66" s="10"/>
    </row>
    <row r="67" spans="1:4" x14ac:dyDescent="0.25">
      <c r="A67" s="9" t="s">
        <v>64</v>
      </c>
      <c r="B67" s="8">
        <v>25</v>
      </c>
      <c r="C67" s="10"/>
      <c r="D67" s="10"/>
    </row>
    <row r="68" spans="1:4" x14ac:dyDescent="0.25">
      <c r="A68" s="9" t="s">
        <v>65</v>
      </c>
      <c r="B68" s="8">
        <v>26</v>
      </c>
      <c r="C68" s="11"/>
      <c r="D68" s="11"/>
    </row>
    <row r="69" spans="1:4" x14ac:dyDescent="0.25">
      <c r="A69" s="9" t="s">
        <v>66</v>
      </c>
      <c r="B69" s="8">
        <v>27</v>
      </c>
      <c r="C69" s="10"/>
      <c r="D69" s="10"/>
    </row>
    <row r="70" spans="1:4" x14ac:dyDescent="0.25">
      <c r="A70" s="9" t="s">
        <v>67</v>
      </c>
      <c r="B70" s="8">
        <v>28</v>
      </c>
      <c r="C70" s="10"/>
      <c r="D70" s="10"/>
    </row>
    <row r="71" spans="1:4" x14ac:dyDescent="0.25">
      <c r="A71" s="9" t="s">
        <v>68</v>
      </c>
      <c r="B71" s="8">
        <v>29</v>
      </c>
      <c r="C71" s="10">
        <v>13183</v>
      </c>
      <c r="D71" s="10">
        <v>7846</v>
      </c>
    </row>
    <row r="72" spans="1:4" x14ac:dyDescent="0.25">
      <c r="A72" s="9" t="s">
        <v>69</v>
      </c>
      <c r="B72" s="8">
        <v>30</v>
      </c>
      <c r="C72" s="10">
        <f>SUM(C77:C84)</f>
        <v>7913</v>
      </c>
      <c r="D72" s="10">
        <f>SUM(D77:D84)</f>
        <v>10937</v>
      </c>
    </row>
    <row r="73" spans="1:4" x14ac:dyDescent="0.25">
      <c r="A73" s="9" t="s">
        <v>11</v>
      </c>
      <c r="B73" s="9"/>
      <c r="C73" s="11"/>
      <c r="D73" s="11"/>
    </row>
    <row r="74" spans="1:4" x14ac:dyDescent="0.25">
      <c r="A74" s="9" t="s">
        <v>70</v>
      </c>
      <c r="B74" s="9">
        <v>30.1</v>
      </c>
      <c r="C74" s="11"/>
      <c r="D74" s="11"/>
    </row>
    <row r="75" spans="1:4" x14ac:dyDescent="0.25">
      <c r="A75" s="9" t="s">
        <v>71</v>
      </c>
      <c r="B75" s="9">
        <v>30.2</v>
      </c>
      <c r="C75" s="11"/>
      <c r="D75" s="11"/>
    </row>
    <row r="76" spans="1:4" x14ac:dyDescent="0.25">
      <c r="A76" s="9" t="s">
        <v>72</v>
      </c>
      <c r="B76" s="9">
        <v>30.3</v>
      </c>
      <c r="C76" s="11"/>
      <c r="D76" s="11"/>
    </row>
    <row r="77" spans="1:4" x14ac:dyDescent="0.25">
      <c r="A77" s="9" t="s">
        <v>73</v>
      </c>
      <c r="B77" s="9">
        <v>30.4</v>
      </c>
      <c r="C77" s="11"/>
      <c r="D77" s="11"/>
    </row>
    <row r="78" spans="1:4" x14ac:dyDescent="0.25">
      <c r="A78" s="9" t="s">
        <v>74</v>
      </c>
      <c r="B78" s="9">
        <v>30.5</v>
      </c>
      <c r="C78" s="11"/>
      <c r="D78" s="11"/>
    </row>
    <row r="79" spans="1:4" x14ac:dyDescent="0.25">
      <c r="A79" s="9" t="s">
        <v>75</v>
      </c>
      <c r="B79" s="9">
        <v>30.6</v>
      </c>
      <c r="C79" s="11"/>
      <c r="D79" s="11"/>
    </row>
    <row r="80" spans="1:4" x14ac:dyDescent="0.25">
      <c r="A80" s="9" t="s">
        <v>76</v>
      </c>
      <c r="B80" s="9">
        <v>30.7</v>
      </c>
      <c r="C80" s="10">
        <v>5831</v>
      </c>
      <c r="D80" s="10">
        <v>8182</v>
      </c>
    </row>
    <row r="81" spans="1:4" x14ac:dyDescent="0.25">
      <c r="A81" s="9" t="s">
        <v>77</v>
      </c>
      <c r="B81" s="9">
        <v>30.8</v>
      </c>
      <c r="C81" s="10"/>
      <c r="D81" s="10"/>
    </row>
    <row r="82" spans="1:4" x14ac:dyDescent="0.25">
      <c r="A82" s="9" t="s">
        <v>78</v>
      </c>
      <c r="B82" s="9">
        <v>30.9</v>
      </c>
      <c r="C82" s="10"/>
      <c r="D82" s="10"/>
    </row>
    <row r="83" spans="1:4" x14ac:dyDescent="0.25">
      <c r="A83" s="9" t="s">
        <v>79</v>
      </c>
      <c r="B83" s="9" t="s">
        <v>80</v>
      </c>
      <c r="C83" s="10">
        <v>2082</v>
      </c>
      <c r="D83" s="10">
        <v>2755</v>
      </c>
    </row>
    <row r="84" spans="1:4" x14ac:dyDescent="0.25">
      <c r="A84" s="9" t="s">
        <v>81</v>
      </c>
      <c r="B84" s="9">
        <v>30.11</v>
      </c>
      <c r="C84" s="10"/>
      <c r="D84" s="10"/>
    </row>
    <row r="85" spans="1:4" x14ac:dyDescent="0.25">
      <c r="A85" s="9" t="s">
        <v>82</v>
      </c>
      <c r="B85" s="8">
        <v>31</v>
      </c>
      <c r="C85" s="10"/>
      <c r="D85" s="10"/>
    </row>
    <row r="86" spans="1:4" x14ac:dyDescent="0.25">
      <c r="A86" s="9" t="s">
        <v>11</v>
      </c>
      <c r="B86" s="9"/>
      <c r="C86" s="11"/>
      <c r="D86" s="11"/>
    </row>
    <row r="87" spans="1:4" x14ac:dyDescent="0.25">
      <c r="A87" s="9" t="s">
        <v>83</v>
      </c>
      <c r="B87" s="9">
        <v>31.1</v>
      </c>
      <c r="C87" s="10"/>
      <c r="D87" s="10"/>
    </row>
    <row r="88" spans="1:4" x14ac:dyDescent="0.25">
      <c r="A88" s="9" t="s">
        <v>84</v>
      </c>
      <c r="B88" s="9">
        <v>31.2</v>
      </c>
      <c r="C88" s="10"/>
      <c r="D88" s="10"/>
    </row>
    <row r="89" spans="1:4" x14ac:dyDescent="0.25">
      <c r="A89" s="9" t="s">
        <v>85</v>
      </c>
      <c r="B89" s="9">
        <v>31.3</v>
      </c>
      <c r="C89" s="10"/>
      <c r="D89" s="10"/>
    </row>
    <row r="90" spans="1:4" x14ac:dyDescent="0.25">
      <c r="A90" s="9" t="s">
        <v>86</v>
      </c>
      <c r="B90" s="9">
        <v>31.4</v>
      </c>
      <c r="C90" s="10"/>
      <c r="D90" s="10"/>
    </row>
    <row r="91" spans="1:4" x14ac:dyDescent="0.25">
      <c r="A91" s="9" t="s">
        <v>87</v>
      </c>
      <c r="B91" s="8">
        <v>32</v>
      </c>
      <c r="C91" s="10">
        <v>10</v>
      </c>
      <c r="D91" s="10"/>
    </row>
    <row r="92" spans="1:4" x14ac:dyDescent="0.25">
      <c r="A92" s="9" t="s">
        <v>88</v>
      </c>
      <c r="B92" s="8">
        <v>33</v>
      </c>
      <c r="C92" s="10"/>
      <c r="D92" s="10"/>
    </row>
    <row r="93" spans="1:4" x14ac:dyDescent="0.25">
      <c r="A93" s="9" t="s">
        <v>89</v>
      </c>
      <c r="B93" s="8">
        <v>34</v>
      </c>
      <c r="C93" s="10">
        <v>354</v>
      </c>
      <c r="D93" s="10">
        <v>893</v>
      </c>
    </row>
    <row r="94" spans="1:4" x14ac:dyDescent="0.25">
      <c r="A94" s="9" t="s">
        <v>90</v>
      </c>
      <c r="B94" s="8">
        <v>35</v>
      </c>
      <c r="C94" s="10">
        <v>22035</v>
      </c>
      <c r="D94" s="10">
        <v>22639</v>
      </c>
    </row>
    <row r="95" spans="1:4" x14ac:dyDescent="0.25">
      <c r="A95" s="9" t="s">
        <v>91</v>
      </c>
      <c r="B95" s="8">
        <v>36</v>
      </c>
      <c r="C95" s="10">
        <v>59297</v>
      </c>
      <c r="D95" s="10">
        <v>75494</v>
      </c>
    </row>
    <row r="96" spans="1:4" x14ac:dyDescent="0.25">
      <c r="A96" s="9" t="s">
        <v>92</v>
      </c>
      <c r="B96" s="8">
        <v>37</v>
      </c>
      <c r="C96" s="10">
        <v>525</v>
      </c>
      <c r="D96" s="10"/>
    </row>
    <row r="97" spans="1:4" x14ac:dyDescent="0.25">
      <c r="A97" s="9" t="s">
        <v>93</v>
      </c>
      <c r="B97" s="8">
        <v>38</v>
      </c>
      <c r="C97" s="10">
        <f>C71+C72+C91+C93+C94+C96+C65+C95</f>
        <v>103317</v>
      </c>
      <c r="D97" s="10">
        <f>D71+D72+D91+D93+D94+D96+D65+D95</f>
        <v>127812</v>
      </c>
    </row>
    <row r="98" spans="1:4" x14ac:dyDescent="0.25">
      <c r="A98" s="9" t="s">
        <v>94</v>
      </c>
      <c r="B98" s="9"/>
      <c r="C98" s="11"/>
      <c r="D98" s="11"/>
    </row>
    <row r="99" spans="1:4" x14ac:dyDescent="0.25">
      <c r="A99" s="9" t="s">
        <v>95</v>
      </c>
      <c r="B99" s="8">
        <v>39</v>
      </c>
      <c r="C99" s="10">
        <f>C101</f>
        <v>3564417</v>
      </c>
      <c r="D99" s="10">
        <v>3311233</v>
      </c>
    </row>
    <row r="100" spans="1:4" x14ac:dyDescent="0.25">
      <c r="A100" s="9" t="s">
        <v>11</v>
      </c>
      <c r="B100" s="9"/>
      <c r="C100" s="11"/>
      <c r="D100" s="11"/>
    </row>
    <row r="101" spans="1:4" x14ac:dyDescent="0.25">
      <c r="A101" s="9" t="s">
        <v>96</v>
      </c>
      <c r="B101" s="9">
        <v>39.1</v>
      </c>
      <c r="C101" s="10">
        <v>3564417</v>
      </c>
      <c r="D101" s="10">
        <v>3311233</v>
      </c>
    </row>
    <row r="102" spans="1:4" x14ac:dyDescent="0.25">
      <c r="A102" s="9" t="s">
        <v>97</v>
      </c>
      <c r="B102" s="9">
        <v>39.200000000000003</v>
      </c>
      <c r="C102" s="10"/>
      <c r="D102" s="10"/>
    </row>
    <row r="103" spans="1:4" x14ac:dyDescent="0.25">
      <c r="A103" s="9" t="s">
        <v>98</v>
      </c>
      <c r="B103" s="8">
        <v>40</v>
      </c>
      <c r="C103" s="10"/>
      <c r="D103" s="10"/>
    </row>
    <row r="104" spans="1:4" x14ac:dyDescent="0.25">
      <c r="A104" s="9" t="s">
        <v>99</v>
      </c>
      <c r="B104" s="8">
        <v>41</v>
      </c>
      <c r="C104" s="10"/>
      <c r="D104" s="10"/>
    </row>
    <row r="105" spans="1:4" x14ac:dyDescent="0.25">
      <c r="A105" s="9" t="s">
        <v>100</v>
      </c>
      <c r="B105" s="8">
        <v>42</v>
      </c>
      <c r="C105" s="10"/>
      <c r="D105" s="10"/>
    </row>
    <row r="106" spans="1:4" x14ac:dyDescent="0.25">
      <c r="A106" s="9" t="s">
        <v>101</v>
      </c>
      <c r="B106" s="9">
        <v>43</v>
      </c>
      <c r="C106" s="11"/>
      <c r="D106" s="11"/>
    </row>
    <row r="107" spans="1:4" x14ac:dyDescent="0.25">
      <c r="A107" s="9" t="s">
        <v>102</v>
      </c>
      <c r="B107" s="9">
        <v>44</v>
      </c>
      <c r="C107" s="10"/>
      <c r="D107" s="10"/>
    </row>
    <row r="108" spans="1:4" x14ac:dyDescent="0.25">
      <c r="A108" s="9" t="s">
        <v>103</v>
      </c>
      <c r="B108" s="9">
        <v>45</v>
      </c>
      <c r="C108" s="10"/>
      <c r="D108" s="10"/>
    </row>
    <row r="109" spans="1:4" x14ac:dyDescent="0.25">
      <c r="A109" s="9" t="s">
        <v>104</v>
      </c>
      <c r="B109" s="9">
        <v>46</v>
      </c>
      <c r="C109" s="10"/>
      <c r="D109" s="10"/>
    </row>
    <row r="110" spans="1:4" x14ac:dyDescent="0.25">
      <c r="A110" s="9" t="s">
        <v>105</v>
      </c>
      <c r="B110" s="8">
        <v>47</v>
      </c>
      <c r="C110" s="10">
        <f>C112+C113</f>
        <v>1116741</v>
      </c>
      <c r="D110" s="10">
        <f>D112+D113</f>
        <v>844109</v>
      </c>
    </row>
    <row r="111" spans="1:4" x14ac:dyDescent="0.25">
      <c r="A111" s="9" t="s">
        <v>106</v>
      </c>
      <c r="B111" s="9"/>
      <c r="C111" s="11"/>
      <c r="D111" s="11"/>
    </row>
    <row r="112" spans="1:4" x14ac:dyDescent="0.25">
      <c r="A112" s="9" t="s">
        <v>107</v>
      </c>
      <c r="B112" s="9">
        <v>47.1</v>
      </c>
      <c r="C112" s="10">
        <v>838694</v>
      </c>
      <c r="D112" s="10">
        <v>729</v>
      </c>
    </row>
    <row r="113" spans="1:4" x14ac:dyDescent="0.25">
      <c r="A113" s="9" t="s">
        <v>108</v>
      </c>
      <c r="B113" s="9">
        <v>47.2</v>
      </c>
      <c r="C113" s="10">
        <v>278047</v>
      </c>
      <c r="D113" s="10">
        <v>843380</v>
      </c>
    </row>
    <row r="114" spans="1:4" x14ac:dyDescent="0.25">
      <c r="A114" s="9" t="s">
        <v>109</v>
      </c>
      <c r="B114" s="8">
        <v>48</v>
      </c>
      <c r="C114" s="10">
        <f>C99+C105+C110</f>
        <v>4681158</v>
      </c>
      <c r="D114" s="10">
        <f>D99+D105+D110</f>
        <v>4155342</v>
      </c>
    </row>
    <row r="115" spans="1:4" x14ac:dyDescent="0.25">
      <c r="A115" s="9" t="s">
        <v>110</v>
      </c>
      <c r="B115" s="8">
        <v>44</v>
      </c>
      <c r="C115" s="13">
        <f>C114+C97</f>
        <v>4784475</v>
      </c>
      <c r="D115" s="13">
        <f>D114+D97</f>
        <v>4283154</v>
      </c>
    </row>
    <row r="116" spans="1:4" x14ac:dyDescent="0.25">
      <c r="A116" s="1"/>
      <c r="B116" s="1"/>
      <c r="C116" s="14">
        <f>C115-C63</f>
        <v>0</v>
      </c>
      <c r="D116" s="14">
        <f>D115-D63</f>
        <v>0</v>
      </c>
    </row>
    <row r="117" spans="1:4" x14ac:dyDescent="0.25">
      <c r="A117" s="1" t="s">
        <v>111</v>
      </c>
      <c r="B117" s="1"/>
      <c r="C117" s="15" t="s">
        <v>112</v>
      </c>
      <c r="D117" s="16">
        <v>44936</v>
      </c>
    </row>
    <row r="118" spans="1:4" x14ac:dyDescent="0.25">
      <c r="A118" s="17" t="s">
        <v>113</v>
      </c>
      <c r="B118" s="1"/>
      <c r="C118" s="15" t="s">
        <v>114</v>
      </c>
      <c r="D118" s="15" t="s">
        <v>115</v>
      </c>
    </row>
    <row r="119" spans="1:4" x14ac:dyDescent="0.25">
      <c r="A119" s="1" t="s">
        <v>116</v>
      </c>
      <c r="B119" s="1"/>
      <c r="C119" s="15" t="s">
        <v>112</v>
      </c>
      <c r="D119" s="16">
        <f>D117</f>
        <v>44936</v>
      </c>
    </row>
    <row r="120" spans="1:4" x14ac:dyDescent="0.25">
      <c r="A120" s="17" t="s">
        <v>113</v>
      </c>
      <c r="B120" s="1"/>
      <c r="C120" s="15" t="s">
        <v>114</v>
      </c>
      <c r="D120" s="15" t="s">
        <v>115</v>
      </c>
    </row>
    <row r="121" spans="1:4" x14ac:dyDescent="0.25">
      <c r="A121" s="1" t="s">
        <v>117</v>
      </c>
      <c r="B121" s="1"/>
      <c r="C121" s="15" t="s">
        <v>112</v>
      </c>
      <c r="D121" s="1"/>
    </row>
    <row r="122" spans="1:4" x14ac:dyDescent="0.25">
      <c r="A122" s="17" t="s">
        <v>113</v>
      </c>
      <c r="B122" s="1"/>
      <c r="C122" s="15" t="s">
        <v>114</v>
      </c>
      <c r="D122" s="1"/>
    </row>
    <row r="123" spans="1:4" x14ac:dyDescent="0.25">
      <c r="A123" s="1" t="s">
        <v>118</v>
      </c>
      <c r="B123" s="1"/>
      <c r="C123" s="1"/>
      <c r="D123" s="1"/>
    </row>
  </sheetData>
  <mergeCells count="4">
    <mergeCell ref="A3:D3"/>
    <mergeCell ref="A4:D4"/>
    <mergeCell ref="A5:D5"/>
    <mergeCell ref="A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44BFE-E258-497A-A6EF-70E16EB6A674}">
  <dimension ref="A1:F114"/>
  <sheetViews>
    <sheetView workbookViewId="0">
      <selection activeCell="B1" sqref="B1:F1048576"/>
    </sheetView>
  </sheetViews>
  <sheetFormatPr defaultRowHeight="15" x14ac:dyDescent="0.25"/>
  <cols>
    <col min="1" max="1" width="66.140625" customWidth="1"/>
    <col min="2" max="2" width="17.28515625" bestFit="1" customWidth="1"/>
    <col min="3" max="3" width="8.85546875" bestFit="1" customWidth="1"/>
    <col min="4" max="4" width="15.140625" bestFit="1" customWidth="1"/>
    <col min="5" max="5" width="10.140625" bestFit="1" customWidth="1"/>
  </cols>
  <sheetData>
    <row r="1" spans="1:6" x14ac:dyDescent="0.25">
      <c r="A1" s="18" t="s">
        <v>119</v>
      </c>
    </row>
    <row r="2" spans="1:6" x14ac:dyDescent="0.25">
      <c r="A2" s="18" t="s">
        <v>1</v>
      </c>
    </row>
    <row r="3" spans="1:6" x14ac:dyDescent="0.25">
      <c r="A3" s="18" t="s">
        <v>120</v>
      </c>
    </row>
    <row r="4" spans="1:6" x14ac:dyDescent="0.25">
      <c r="A4" s="19" t="s">
        <v>121</v>
      </c>
    </row>
    <row r="5" spans="1:6" x14ac:dyDescent="0.25">
      <c r="E5" s="20" t="s">
        <v>122</v>
      </c>
      <c r="F5" s="20"/>
    </row>
    <row r="6" spans="1:6" ht="132" x14ac:dyDescent="0.25">
      <c r="A6" s="21" t="s">
        <v>5</v>
      </c>
      <c r="B6" s="22" t="s">
        <v>123</v>
      </c>
      <c r="C6" s="22" t="s">
        <v>124</v>
      </c>
      <c r="D6" s="22" t="s">
        <v>125</v>
      </c>
      <c r="E6" s="22" t="s">
        <v>126</v>
      </c>
      <c r="F6" s="22" t="s">
        <v>127</v>
      </c>
    </row>
    <row r="7" spans="1:6" ht="15.75" thickBot="1" x14ac:dyDescent="0.3">
      <c r="A7" s="23" t="s">
        <v>128</v>
      </c>
      <c r="B7" s="23" t="s">
        <v>129</v>
      </c>
      <c r="C7" s="23" t="s">
        <v>130</v>
      </c>
      <c r="D7" s="23" t="s">
        <v>131</v>
      </c>
      <c r="E7" s="23" t="s">
        <v>132</v>
      </c>
      <c r="F7" s="23" t="s">
        <v>133</v>
      </c>
    </row>
    <row r="8" spans="1:6" x14ac:dyDescent="0.25">
      <c r="A8" s="24" t="s">
        <v>134</v>
      </c>
      <c r="B8" s="25" t="s">
        <v>128</v>
      </c>
      <c r="C8" s="26">
        <f>C18+C25</f>
        <v>21663</v>
      </c>
      <c r="D8" s="26">
        <f>D18+D25</f>
        <v>390627</v>
      </c>
      <c r="E8" s="26">
        <f>E18+E25</f>
        <v>36457</v>
      </c>
      <c r="F8" s="26">
        <f>F18+F25+F11</f>
        <v>408835</v>
      </c>
    </row>
    <row r="9" spans="1:6" x14ac:dyDescent="0.25">
      <c r="A9" s="27" t="s">
        <v>106</v>
      </c>
      <c r="B9" s="23"/>
      <c r="C9" s="23"/>
      <c r="D9" s="23"/>
      <c r="E9" s="23"/>
      <c r="F9" s="23"/>
    </row>
    <row r="10" spans="1:6" x14ac:dyDescent="0.25">
      <c r="A10" s="27" t="s">
        <v>135</v>
      </c>
      <c r="B10" s="23" t="s">
        <v>13</v>
      </c>
      <c r="C10" s="23"/>
      <c r="D10" s="23"/>
      <c r="E10" s="23"/>
      <c r="F10" s="23"/>
    </row>
    <row r="11" spans="1:6" x14ac:dyDescent="0.25">
      <c r="A11" s="27" t="s">
        <v>136</v>
      </c>
      <c r="B11" s="23" t="s">
        <v>15</v>
      </c>
      <c r="C11" s="28"/>
      <c r="D11" s="28"/>
      <c r="E11" s="28"/>
      <c r="F11" s="28">
        <v>1018</v>
      </c>
    </row>
    <row r="12" spans="1:6" x14ac:dyDescent="0.25">
      <c r="A12" s="27" t="s">
        <v>137</v>
      </c>
      <c r="B12" s="23" t="s">
        <v>138</v>
      </c>
      <c r="C12" s="28">
        <v>20524</v>
      </c>
      <c r="D12" s="28">
        <v>384332</v>
      </c>
      <c r="E12" s="28">
        <v>34994</v>
      </c>
      <c r="F12" s="28">
        <v>395914</v>
      </c>
    </row>
    <row r="13" spans="1:6" x14ac:dyDescent="0.25">
      <c r="A13" s="27" t="s">
        <v>106</v>
      </c>
      <c r="B13" s="23"/>
      <c r="C13" s="23"/>
      <c r="D13" s="23"/>
      <c r="E13" s="23"/>
      <c r="F13" s="23"/>
    </row>
    <row r="14" spans="1:6" x14ac:dyDescent="0.25">
      <c r="A14" s="27" t="s">
        <v>139</v>
      </c>
      <c r="B14" s="23" t="s">
        <v>140</v>
      </c>
      <c r="C14" s="28"/>
      <c r="D14" s="28"/>
      <c r="E14" s="28"/>
      <c r="F14" s="28"/>
    </row>
    <row r="15" spans="1:6" x14ac:dyDescent="0.25">
      <c r="A15" s="23" t="s">
        <v>106</v>
      </c>
      <c r="B15" s="23"/>
      <c r="C15" s="23"/>
      <c r="D15" s="23"/>
      <c r="E15" s="23"/>
      <c r="F15" s="23"/>
    </row>
    <row r="16" spans="1:6" x14ac:dyDescent="0.25">
      <c r="A16" s="27" t="s">
        <v>141</v>
      </c>
      <c r="B16" s="23" t="s">
        <v>142</v>
      </c>
      <c r="C16" s="28"/>
      <c r="D16" s="28"/>
      <c r="E16" s="28"/>
      <c r="F16" s="28"/>
    </row>
    <row r="17" spans="1:6" x14ac:dyDescent="0.25">
      <c r="A17" s="27" t="s">
        <v>143</v>
      </c>
      <c r="B17" s="23" t="s">
        <v>144</v>
      </c>
      <c r="C17" s="28"/>
      <c r="D17" s="28"/>
      <c r="E17" s="28"/>
      <c r="F17" s="28"/>
    </row>
    <row r="18" spans="1:6" x14ac:dyDescent="0.25">
      <c r="A18" s="27" t="s">
        <v>145</v>
      </c>
      <c r="B18" s="23" t="s">
        <v>146</v>
      </c>
      <c r="C18" s="28">
        <v>20524</v>
      </c>
      <c r="D18" s="28">
        <v>384332</v>
      </c>
      <c r="E18" s="28">
        <v>34994</v>
      </c>
      <c r="F18" s="28">
        <v>395914</v>
      </c>
    </row>
    <row r="19" spans="1:6" x14ac:dyDescent="0.25">
      <c r="A19" s="23" t="s">
        <v>106</v>
      </c>
      <c r="B19" s="23"/>
      <c r="C19" s="23"/>
      <c r="D19" s="23"/>
      <c r="E19" s="23"/>
      <c r="F19" s="23"/>
    </row>
    <row r="20" spans="1:6" x14ac:dyDescent="0.25">
      <c r="A20" s="27" t="s">
        <v>147</v>
      </c>
      <c r="B20" s="23" t="s">
        <v>148</v>
      </c>
      <c r="C20" s="29">
        <v>45</v>
      </c>
      <c r="D20" s="29">
        <v>55032</v>
      </c>
      <c r="E20" s="28">
        <v>121</v>
      </c>
      <c r="F20" s="28">
        <v>119504</v>
      </c>
    </row>
    <row r="21" spans="1:6" x14ac:dyDescent="0.25">
      <c r="A21" s="27" t="s">
        <v>149</v>
      </c>
      <c r="B21" s="23" t="s">
        <v>150</v>
      </c>
      <c r="C21" s="29">
        <v>85</v>
      </c>
      <c r="D21" s="29">
        <v>766</v>
      </c>
      <c r="E21" s="28">
        <v>8</v>
      </c>
      <c r="F21" s="28">
        <v>21354</v>
      </c>
    </row>
    <row r="22" spans="1:6" x14ac:dyDescent="0.25">
      <c r="A22" s="27" t="s">
        <v>151</v>
      </c>
      <c r="B22" s="23" t="s">
        <v>152</v>
      </c>
      <c r="C22" s="28"/>
      <c r="D22" s="28"/>
      <c r="E22" s="28"/>
      <c r="F22" s="28"/>
    </row>
    <row r="23" spans="1:6" x14ac:dyDescent="0.25">
      <c r="A23" s="23" t="s">
        <v>106</v>
      </c>
      <c r="B23" s="23"/>
      <c r="C23" s="23"/>
      <c r="D23" s="23"/>
      <c r="E23" s="23"/>
      <c r="F23" s="23"/>
    </row>
    <row r="24" spans="1:6" x14ac:dyDescent="0.25">
      <c r="A24" s="27" t="s">
        <v>153</v>
      </c>
      <c r="B24" s="23" t="s">
        <v>154</v>
      </c>
      <c r="C24" s="28"/>
      <c r="D24" s="28"/>
      <c r="E24" s="28"/>
      <c r="F24" s="28"/>
    </row>
    <row r="25" spans="1:6" x14ac:dyDescent="0.25">
      <c r="A25" s="27" t="s">
        <v>155</v>
      </c>
      <c r="B25" s="23" t="s">
        <v>156</v>
      </c>
      <c r="C25" s="29">
        <v>1139</v>
      </c>
      <c r="D25" s="28">
        <v>6295</v>
      </c>
      <c r="E25" s="29">
        <v>1463</v>
      </c>
      <c r="F25" s="28">
        <v>11903</v>
      </c>
    </row>
    <row r="26" spans="1:6" x14ac:dyDescent="0.25">
      <c r="A26" s="27" t="s">
        <v>157</v>
      </c>
      <c r="B26" s="23" t="s">
        <v>158</v>
      </c>
      <c r="C26" s="23"/>
      <c r="D26" s="23"/>
      <c r="E26" s="23"/>
      <c r="F26" s="23"/>
    </row>
    <row r="27" spans="1:6" x14ac:dyDescent="0.25">
      <c r="A27" s="27" t="s">
        <v>159</v>
      </c>
      <c r="B27" s="23" t="s">
        <v>129</v>
      </c>
      <c r="C27" s="29">
        <f>C29+C33+C35+C36+C37+C34</f>
        <v>26032</v>
      </c>
      <c r="D27" s="29">
        <f>D29+D33+D35+D36+D37+D34</f>
        <v>261679</v>
      </c>
      <c r="E27" s="29">
        <f>E29+E33+E35+E36+E37+E34</f>
        <v>31864</v>
      </c>
      <c r="F27" s="29">
        <f>F29+F33+F35+F36+F37+F34</f>
        <v>527239</v>
      </c>
    </row>
    <row r="28" spans="1:6" x14ac:dyDescent="0.25">
      <c r="A28" s="27" t="s">
        <v>106</v>
      </c>
      <c r="B28" s="23"/>
      <c r="C28" s="23"/>
      <c r="D28" s="23"/>
      <c r="E28" s="23"/>
      <c r="F28" s="23"/>
    </row>
    <row r="29" spans="1:6" x14ac:dyDescent="0.25">
      <c r="A29" s="27" t="s">
        <v>160</v>
      </c>
      <c r="B29" s="23" t="s">
        <v>161</v>
      </c>
      <c r="C29" s="29">
        <f>C31+C32</f>
        <v>919</v>
      </c>
      <c r="D29" s="29">
        <f>D31+D32</f>
        <v>11340</v>
      </c>
      <c r="E29" s="29">
        <f>E31+E32</f>
        <v>1875</v>
      </c>
      <c r="F29" s="29">
        <f>F31+F32</f>
        <v>21615</v>
      </c>
    </row>
    <row r="30" spans="1:6" x14ac:dyDescent="0.25">
      <c r="A30" s="27" t="s">
        <v>106</v>
      </c>
      <c r="B30" s="23"/>
      <c r="C30" s="23"/>
      <c r="D30" s="23"/>
      <c r="E30" s="23"/>
      <c r="F30" s="23"/>
    </row>
    <row r="31" spans="1:6" x14ac:dyDescent="0.25">
      <c r="A31" s="27" t="s">
        <v>39</v>
      </c>
      <c r="B31" s="23" t="s">
        <v>162</v>
      </c>
      <c r="C31" s="29">
        <v>613</v>
      </c>
      <c r="D31" s="28">
        <v>7351</v>
      </c>
      <c r="E31" s="29">
        <v>583</v>
      </c>
      <c r="F31" s="28">
        <v>7001</v>
      </c>
    </row>
    <row r="32" spans="1:6" x14ac:dyDescent="0.25">
      <c r="A32" s="27" t="s">
        <v>41</v>
      </c>
      <c r="B32" s="23" t="s">
        <v>163</v>
      </c>
      <c r="C32" s="29">
        <v>306</v>
      </c>
      <c r="D32" s="28">
        <v>3989</v>
      </c>
      <c r="E32" s="29">
        <v>1292</v>
      </c>
      <c r="F32" s="28">
        <v>14614</v>
      </c>
    </row>
    <row r="33" spans="1:6" x14ac:dyDescent="0.25">
      <c r="A33" s="27" t="s">
        <v>43</v>
      </c>
      <c r="B33" s="23" t="s">
        <v>164</v>
      </c>
      <c r="C33" s="28">
        <f>2894+17</f>
        <v>2911</v>
      </c>
      <c r="D33" s="28">
        <v>38636</v>
      </c>
      <c r="E33" s="28">
        <v>3169</v>
      </c>
      <c r="F33" s="28">
        <v>37660</v>
      </c>
    </row>
    <row r="34" spans="1:6" x14ac:dyDescent="0.25">
      <c r="A34" s="27" t="s">
        <v>44</v>
      </c>
      <c r="B34" s="23" t="s">
        <v>165</v>
      </c>
      <c r="C34" s="28">
        <v>1036</v>
      </c>
      <c r="D34" s="28">
        <v>1969</v>
      </c>
      <c r="E34" s="28">
        <v>1201</v>
      </c>
      <c r="F34" s="28">
        <v>193469</v>
      </c>
    </row>
    <row r="35" spans="1:6" x14ac:dyDescent="0.25">
      <c r="A35" s="27" t="s">
        <v>46</v>
      </c>
      <c r="B35" s="23" t="s">
        <v>166</v>
      </c>
      <c r="C35" s="28">
        <v>4981</v>
      </c>
      <c r="D35" s="28">
        <v>46063</v>
      </c>
      <c r="E35" s="28">
        <v>-1209</v>
      </c>
      <c r="F35" s="28">
        <v>70843</v>
      </c>
    </row>
    <row r="36" spans="1:6" x14ac:dyDescent="0.25">
      <c r="A36" s="27" t="s">
        <v>45</v>
      </c>
      <c r="B36" s="23" t="s">
        <v>167</v>
      </c>
      <c r="C36" s="29">
        <v>15985</v>
      </c>
      <c r="D36" s="28">
        <v>160658</v>
      </c>
      <c r="E36" s="28">
        <v>26628</v>
      </c>
      <c r="F36" s="28">
        <v>202183</v>
      </c>
    </row>
    <row r="37" spans="1:6" x14ac:dyDescent="0.25">
      <c r="A37" s="27" t="s">
        <v>47</v>
      </c>
      <c r="B37" s="23" t="s">
        <v>168</v>
      </c>
      <c r="C37" s="29">
        <v>200</v>
      </c>
      <c r="D37" s="28">
        <v>3013</v>
      </c>
      <c r="E37" s="29">
        <v>200</v>
      </c>
      <c r="F37" s="29">
        <v>1469</v>
      </c>
    </row>
    <row r="38" spans="1:6" x14ac:dyDescent="0.25">
      <c r="A38" s="27" t="s">
        <v>169</v>
      </c>
      <c r="B38" s="23" t="s">
        <v>170</v>
      </c>
      <c r="C38" s="28"/>
      <c r="D38" s="28"/>
      <c r="E38" s="28"/>
      <c r="F38" s="28"/>
    </row>
    <row r="39" spans="1:6" x14ac:dyDescent="0.25">
      <c r="A39" s="27" t="s">
        <v>48</v>
      </c>
      <c r="B39" s="23" t="s">
        <v>171</v>
      </c>
      <c r="C39" s="28"/>
      <c r="D39" s="28"/>
      <c r="E39" s="28"/>
      <c r="F39" s="28"/>
    </row>
    <row r="40" spans="1:6" x14ac:dyDescent="0.25">
      <c r="A40" s="27" t="s">
        <v>49</v>
      </c>
      <c r="B40" s="23" t="s">
        <v>172</v>
      </c>
      <c r="C40" s="28"/>
      <c r="D40" s="28"/>
      <c r="E40" s="28"/>
      <c r="F40" s="28"/>
    </row>
    <row r="41" spans="1:6" x14ac:dyDescent="0.25">
      <c r="A41" s="27" t="s">
        <v>173</v>
      </c>
      <c r="B41" s="23" t="s">
        <v>130</v>
      </c>
      <c r="C41" s="29">
        <v>68488</v>
      </c>
      <c r="D41" s="28">
        <v>850308</v>
      </c>
      <c r="E41" s="28">
        <v>10</v>
      </c>
      <c r="F41" s="28">
        <v>92623</v>
      </c>
    </row>
    <row r="42" spans="1:6" x14ac:dyDescent="0.25">
      <c r="A42" s="27" t="s">
        <v>174</v>
      </c>
      <c r="B42" s="23" t="s">
        <v>131</v>
      </c>
      <c r="C42" s="28">
        <v>506777</v>
      </c>
      <c r="D42" s="28">
        <v>4135562</v>
      </c>
      <c r="E42" s="28">
        <v>67828</v>
      </c>
      <c r="F42" s="28">
        <v>2544607</v>
      </c>
    </row>
    <row r="43" spans="1:6" x14ac:dyDescent="0.25">
      <c r="A43" s="27" t="s">
        <v>175</v>
      </c>
      <c r="B43" s="23" t="s">
        <v>132</v>
      </c>
      <c r="C43" s="28">
        <v>208</v>
      </c>
      <c r="D43" s="29">
        <v>315</v>
      </c>
      <c r="E43" s="28"/>
      <c r="F43" s="28"/>
    </row>
    <row r="44" spans="1:6" x14ac:dyDescent="0.25">
      <c r="A44" s="27" t="s">
        <v>176</v>
      </c>
      <c r="B44" s="23" t="s">
        <v>133</v>
      </c>
      <c r="C44" s="28">
        <v>5265</v>
      </c>
      <c r="D44" s="28">
        <v>66033</v>
      </c>
      <c r="E44" s="28">
        <v>572</v>
      </c>
      <c r="F44" s="28">
        <v>178240</v>
      </c>
    </row>
    <row r="45" spans="1:6" x14ac:dyDescent="0.25">
      <c r="A45" s="27" t="s">
        <v>177</v>
      </c>
      <c r="B45" s="23" t="s">
        <v>178</v>
      </c>
      <c r="C45" s="28"/>
      <c r="D45" s="28"/>
      <c r="E45" s="28"/>
      <c r="F45" s="28"/>
    </row>
    <row r="46" spans="1:6" x14ac:dyDescent="0.25">
      <c r="A46" s="27" t="s">
        <v>179</v>
      </c>
      <c r="B46" s="23" t="s">
        <v>180</v>
      </c>
      <c r="C46" s="28">
        <v>35945</v>
      </c>
      <c r="D46" s="28">
        <v>35945</v>
      </c>
      <c r="E46" s="28"/>
      <c r="F46" s="28">
        <v>226</v>
      </c>
    </row>
    <row r="47" spans="1:6" x14ac:dyDescent="0.25">
      <c r="A47" s="27" t="s">
        <v>181</v>
      </c>
      <c r="B47" s="23" t="s">
        <v>182</v>
      </c>
      <c r="C47" s="28"/>
      <c r="D47" s="28"/>
      <c r="E47" s="28"/>
      <c r="F47" s="28"/>
    </row>
    <row r="48" spans="1:6" x14ac:dyDescent="0.25">
      <c r="A48" s="27" t="s">
        <v>183</v>
      </c>
      <c r="B48" s="23" t="s">
        <v>184</v>
      </c>
      <c r="C48" s="28"/>
      <c r="D48" s="28"/>
      <c r="E48" s="28"/>
      <c r="F48" s="28"/>
    </row>
    <row r="49" spans="1:6" x14ac:dyDescent="0.25">
      <c r="A49" s="27" t="s">
        <v>106</v>
      </c>
      <c r="B49" s="23"/>
      <c r="C49" s="23"/>
      <c r="D49" s="23"/>
      <c r="E49" s="23"/>
      <c r="F49" s="23"/>
    </row>
    <row r="50" spans="1:6" x14ac:dyDescent="0.25">
      <c r="A50" s="27" t="s">
        <v>185</v>
      </c>
      <c r="B50" s="23" t="s">
        <v>186</v>
      </c>
      <c r="C50" s="28"/>
      <c r="D50" s="28"/>
      <c r="E50" s="28"/>
      <c r="F50" s="28"/>
    </row>
    <row r="51" spans="1:6" x14ac:dyDescent="0.25">
      <c r="A51" s="27" t="s">
        <v>187</v>
      </c>
      <c r="B51" s="23" t="s">
        <v>188</v>
      </c>
      <c r="C51" s="28"/>
      <c r="D51" s="28"/>
      <c r="E51" s="28"/>
      <c r="F51" s="28"/>
    </row>
    <row r="52" spans="1:6" x14ac:dyDescent="0.25">
      <c r="A52" s="27" t="s">
        <v>189</v>
      </c>
      <c r="B52" s="23" t="s">
        <v>190</v>
      </c>
      <c r="C52" s="28"/>
      <c r="D52" s="28"/>
      <c r="E52" s="28"/>
      <c r="F52" s="28"/>
    </row>
    <row r="53" spans="1:6" x14ac:dyDescent="0.25">
      <c r="A53" s="27" t="s">
        <v>191</v>
      </c>
      <c r="B53" s="23" t="s">
        <v>192</v>
      </c>
      <c r="C53" s="28"/>
      <c r="D53" s="28"/>
      <c r="E53" s="28"/>
      <c r="F53" s="28"/>
    </row>
    <row r="54" spans="1:6" x14ac:dyDescent="0.25">
      <c r="A54" s="27" t="s">
        <v>193</v>
      </c>
      <c r="B54" s="23" t="s">
        <v>194</v>
      </c>
      <c r="C54" s="29">
        <v>168</v>
      </c>
      <c r="D54" s="28">
        <v>5407</v>
      </c>
      <c r="E54" s="28">
        <v>439</v>
      </c>
      <c r="F54" s="28">
        <v>13620</v>
      </c>
    </row>
    <row r="55" spans="1:6" x14ac:dyDescent="0.25">
      <c r="A55" s="27" t="s">
        <v>195</v>
      </c>
      <c r="B55" s="23" t="s">
        <v>196</v>
      </c>
      <c r="C55" s="29">
        <v>205</v>
      </c>
      <c r="D55" s="28">
        <v>2522</v>
      </c>
      <c r="E55" s="29">
        <v>282</v>
      </c>
      <c r="F55" s="29">
        <v>1181</v>
      </c>
    </row>
    <row r="56" spans="1:6" x14ac:dyDescent="0.25">
      <c r="A56" s="27" t="s">
        <v>197</v>
      </c>
      <c r="B56" s="23" t="s">
        <v>198</v>
      </c>
      <c r="C56" s="30">
        <f>C8+C27+C41+C42+C44+C54+C55+C43+C46</f>
        <v>664751</v>
      </c>
      <c r="D56" s="30">
        <f>D8+D27+D41+D42+D44+D54+D55+D43+D46</f>
        <v>5748398</v>
      </c>
      <c r="E56" s="30">
        <f>E8+E27+E41+E42+E44+E54+E55+E43+E46</f>
        <v>137452</v>
      </c>
      <c r="F56" s="30">
        <f>F8+F27+F41+F42+F44+F54+F55+F43+F46</f>
        <v>3766571</v>
      </c>
    </row>
    <row r="57" spans="1:6" x14ac:dyDescent="0.25">
      <c r="A57" s="27" t="s">
        <v>199</v>
      </c>
      <c r="B57" s="23" t="s">
        <v>200</v>
      </c>
      <c r="C57" s="28"/>
      <c r="D57" s="29">
        <v>17</v>
      </c>
      <c r="E57" s="28">
        <v>3</v>
      </c>
      <c r="F57" s="28">
        <v>6350</v>
      </c>
    </row>
    <row r="58" spans="1:6" x14ac:dyDescent="0.25">
      <c r="A58" s="27" t="s">
        <v>106</v>
      </c>
      <c r="B58" s="23"/>
      <c r="C58" s="23"/>
      <c r="D58" s="23"/>
      <c r="E58" s="23"/>
      <c r="F58" s="23"/>
    </row>
    <row r="59" spans="1:6" x14ac:dyDescent="0.25">
      <c r="A59" s="27" t="s">
        <v>201</v>
      </c>
      <c r="B59" s="23" t="s">
        <v>202</v>
      </c>
      <c r="C59" s="28"/>
      <c r="D59" s="28"/>
      <c r="E59" s="28"/>
      <c r="F59" s="28"/>
    </row>
    <row r="60" spans="1:6" x14ac:dyDescent="0.25">
      <c r="A60" s="27" t="s">
        <v>203</v>
      </c>
      <c r="B60" s="23" t="s">
        <v>204</v>
      </c>
      <c r="C60" s="28"/>
      <c r="D60" s="28"/>
      <c r="E60" s="28"/>
      <c r="F60" s="28"/>
    </row>
    <row r="61" spans="1:6" x14ac:dyDescent="0.25">
      <c r="A61" s="27" t="s">
        <v>205</v>
      </c>
      <c r="B61" s="23" t="s">
        <v>206</v>
      </c>
      <c r="C61" s="28"/>
      <c r="D61" s="29">
        <v>17</v>
      </c>
      <c r="E61" s="28">
        <v>3</v>
      </c>
      <c r="F61" s="28">
        <v>6350</v>
      </c>
    </row>
    <row r="62" spans="1:6" x14ac:dyDescent="0.25">
      <c r="A62" s="27" t="s">
        <v>207</v>
      </c>
      <c r="B62" s="23" t="s">
        <v>208</v>
      </c>
      <c r="C62" s="23"/>
      <c r="D62" s="23"/>
      <c r="E62" s="23"/>
      <c r="F62" s="23"/>
    </row>
    <row r="63" spans="1:6" x14ac:dyDescent="0.25">
      <c r="A63" s="27" t="s">
        <v>209</v>
      </c>
      <c r="B63" s="23" t="s">
        <v>210</v>
      </c>
      <c r="C63" s="29">
        <f>C66+C67+C68+C70+C69</f>
        <v>12129</v>
      </c>
      <c r="D63" s="29">
        <f>D66+D67+D68+D70+D69</f>
        <v>105887</v>
      </c>
      <c r="E63" s="29">
        <f>E66+E67+E68+E70+E69</f>
        <v>14664</v>
      </c>
      <c r="F63" s="29">
        <f>F66+F67+F68+F70+F69</f>
        <v>118700</v>
      </c>
    </row>
    <row r="64" spans="1:6" x14ac:dyDescent="0.25">
      <c r="A64" s="27" t="s">
        <v>106</v>
      </c>
      <c r="B64" s="23"/>
      <c r="C64" s="23"/>
      <c r="D64" s="23"/>
      <c r="E64" s="23"/>
      <c r="F64" s="23"/>
    </row>
    <row r="65" spans="1:6" x14ac:dyDescent="0.25">
      <c r="A65" s="27" t="s">
        <v>211</v>
      </c>
      <c r="B65" s="23" t="s">
        <v>212</v>
      </c>
      <c r="C65" s="23"/>
      <c r="D65" s="23"/>
      <c r="E65" s="23"/>
      <c r="F65" s="23"/>
    </row>
    <row r="66" spans="1:6" x14ac:dyDescent="0.25">
      <c r="A66" s="27" t="s">
        <v>213</v>
      </c>
      <c r="B66" s="23" t="s">
        <v>214</v>
      </c>
      <c r="C66" s="28">
        <v>1187</v>
      </c>
      <c r="D66" s="28">
        <v>19133</v>
      </c>
      <c r="E66" s="28">
        <v>744</v>
      </c>
      <c r="F66" s="28">
        <v>22238</v>
      </c>
    </row>
    <row r="67" spans="1:6" x14ac:dyDescent="0.25">
      <c r="A67" s="27" t="s">
        <v>215</v>
      </c>
      <c r="B67" s="23" t="s">
        <v>216</v>
      </c>
      <c r="C67" s="28">
        <v>8222</v>
      </c>
      <c r="D67" s="28">
        <v>50900</v>
      </c>
      <c r="E67" s="28">
        <v>11458</v>
      </c>
      <c r="F67" s="28">
        <v>64228</v>
      </c>
    </row>
    <row r="68" spans="1:6" x14ac:dyDescent="0.25">
      <c r="A68" s="27" t="s">
        <v>217</v>
      </c>
      <c r="B68" s="23" t="s">
        <v>218</v>
      </c>
      <c r="C68" s="29">
        <v>39</v>
      </c>
      <c r="D68" s="29">
        <v>156</v>
      </c>
      <c r="E68" s="29">
        <v>37</v>
      </c>
      <c r="F68" s="29">
        <v>162</v>
      </c>
    </row>
    <row r="69" spans="1:6" x14ac:dyDescent="0.25">
      <c r="A69" s="27" t="s">
        <v>219</v>
      </c>
      <c r="B69" s="23" t="s">
        <v>220</v>
      </c>
      <c r="C69" s="28"/>
      <c r="D69" s="28"/>
      <c r="E69" s="28"/>
      <c r="F69" s="28"/>
    </row>
    <row r="70" spans="1:6" x14ac:dyDescent="0.25">
      <c r="A70" s="27" t="s">
        <v>221</v>
      </c>
      <c r="B70" s="23" t="s">
        <v>222</v>
      </c>
      <c r="C70" s="29">
        <v>2681</v>
      </c>
      <c r="D70" s="28">
        <v>35698</v>
      </c>
      <c r="E70" s="28">
        <v>2425</v>
      </c>
      <c r="F70" s="28">
        <v>32072</v>
      </c>
    </row>
    <row r="71" spans="1:6" x14ac:dyDescent="0.25">
      <c r="A71" s="27" t="s">
        <v>223</v>
      </c>
      <c r="B71" s="23" t="s">
        <v>224</v>
      </c>
      <c r="C71" s="23"/>
      <c r="D71" s="23"/>
      <c r="E71" s="23"/>
      <c r="F71" s="23"/>
    </row>
    <row r="72" spans="1:6" x14ac:dyDescent="0.25">
      <c r="A72" s="27" t="s">
        <v>106</v>
      </c>
      <c r="B72" s="23"/>
      <c r="C72" s="23"/>
      <c r="D72" s="23"/>
      <c r="E72" s="23"/>
      <c r="F72" s="23"/>
    </row>
    <row r="73" spans="1:6" x14ac:dyDescent="0.25">
      <c r="A73" s="27" t="s">
        <v>225</v>
      </c>
      <c r="B73" s="23" t="s">
        <v>226</v>
      </c>
      <c r="C73" s="23"/>
      <c r="D73" s="23"/>
      <c r="E73" s="23"/>
      <c r="F73" s="23"/>
    </row>
    <row r="74" spans="1:6" x14ac:dyDescent="0.25">
      <c r="A74" s="27" t="s">
        <v>227</v>
      </c>
      <c r="B74" s="23" t="s">
        <v>228</v>
      </c>
      <c r="C74" s="23"/>
      <c r="D74" s="23"/>
      <c r="E74" s="23"/>
      <c r="F74" s="23"/>
    </row>
    <row r="75" spans="1:6" x14ac:dyDescent="0.25">
      <c r="A75" s="27" t="s">
        <v>229</v>
      </c>
      <c r="B75" s="23" t="s">
        <v>230</v>
      </c>
      <c r="C75" s="23"/>
      <c r="D75" s="23"/>
      <c r="E75" s="23"/>
      <c r="F75" s="23"/>
    </row>
    <row r="76" spans="1:6" x14ac:dyDescent="0.25">
      <c r="A76" s="27" t="s">
        <v>231</v>
      </c>
      <c r="B76" s="23" t="s">
        <v>232</v>
      </c>
      <c r="C76" s="23"/>
      <c r="D76" s="23"/>
      <c r="E76" s="23"/>
      <c r="F76" s="23"/>
    </row>
    <row r="77" spans="1:6" x14ac:dyDescent="0.25">
      <c r="A77" s="27" t="s">
        <v>233</v>
      </c>
      <c r="B77" s="23" t="s">
        <v>234</v>
      </c>
      <c r="C77" s="23"/>
      <c r="D77" s="23"/>
      <c r="E77" s="23"/>
      <c r="F77" s="23"/>
    </row>
    <row r="78" spans="1:6" x14ac:dyDescent="0.25">
      <c r="A78" s="27" t="s">
        <v>235</v>
      </c>
      <c r="B78" s="23" t="s">
        <v>236</v>
      </c>
      <c r="C78" s="28">
        <v>1949</v>
      </c>
      <c r="D78" s="28">
        <v>18839</v>
      </c>
      <c r="E78" s="29">
        <v>102</v>
      </c>
      <c r="F78" s="28">
        <v>22707</v>
      </c>
    </row>
    <row r="79" spans="1:6" x14ac:dyDescent="0.25">
      <c r="A79" s="27" t="s">
        <v>237</v>
      </c>
      <c r="B79" s="23" t="s">
        <v>238</v>
      </c>
      <c r="C79" s="28">
        <v>292246</v>
      </c>
      <c r="D79" s="28">
        <v>4601317</v>
      </c>
      <c r="E79" s="28">
        <v>59950</v>
      </c>
      <c r="F79" s="28">
        <v>2009147</v>
      </c>
    </row>
    <row r="80" spans="1:6" x14ac:dyDescent="0.25">
      <c r="A80" s="27" t="s">
        <v>239</v>
      </c>
      <c r="B80" s="23" t="s">
        <v>240</v>
      </c>
      <c r="C80" s="29">
        <v>242</v>
      </c>
      <c r="D80" s="29">
        <v>701</v>
      </c>
      <c r="E80" s="29">
        <v>1</v>
      </c>
      <c r="F80" s="29">
        <v>242</v>
      </c>
    </row>
    <row r="81" spans="1:6" x14ac:dyDescent="0.25">
      <c r="A81" s="27" t="s">
        <v>241</v>
      </c>
      <c r="B81" s="23" t="s">
        <v>242</v>
      </c>
      <c r="C81" s="28">
        <v>13533</v>
      </c>
      <c r="D81" s="28">
        <v>72712</v>
      </c>
      <c r="E81" s="28">
        <v>596</v>
      </c>
      <c r="F81" s="28">
        <v>170336</v>
      </c>
    </row>
    <row r="82" spans="1:6" x14ac:dyDescent="0.25">
      <c r="A82" s="27" t="s">
        <v>243</v>
      </c>
      <c r="B82" s="23" t="s">
        <v>244</v>
      </c>
      <c r="C82" s="28"/>
      <c r="D82" s="28"/>
      <c r="E82" s="28"/>
      <c r="F82" s="28"/>
    </row>
    <row r="83" spans="1:6" x14ac:dyDescent="0.25">
      <c r="A83" s="27" t="s">
        <v>245</v>
      </c>
      <c r="B83" s="23" t="s">
        <v>246</v>
      </c>
      <c r="C83" s="28">
        <v>32677</v>
      </c>
      <c r="D83" s="28">
        <v>32677</v>
      </c>
      <c r="E83" s="28"/>
      <c r="F83" s="28">
        <v>253</v>
      </c>
    </row>
    <row r="84" spans="1:6" x14ac:dyDescent="0.25">
      <c r="A84" s="27" t="s">
        <v>247</v>
      </c>
      <c r="B84" s="23" t="s">
        <v>248</v>
      </c>
      <c r="C84" s="28"/>
      <c r="D84" s="28"/>
      <c r="E84" s="28"/>
      <c r="F84" s="28"/>
    </row>
    <row r="85" spans="1:6" x14ac:dyDescent="0.25">
      <c r="A85" s="27" t="s">
        <v>249</v>
      </c>
      <c r="B85" s="23" t="s">
        <v>250</v>
      </c>
      <c r="C85" s="28"/>
      <c r="D85" s="28"/>
      <c r="E85" s="28"/>
      <c r="F85" s="28"/>
    </row>
    <row r="86" spans="1:6" x14ac:dyDescent="0.25">
      <c r="A86" s="27" t="s">
        <v>106</v>
      </c>
      <c r="B86" s="23"/>
      <c r="C86" s="23"/>
      <c r="D86" s="23"/>
      <c r="E86" s="23"/>
      <c r="F86" s="23"/>
    </row>
    <row r="87" spans="1:6" x14ac:dyDescent="0.25">
      <c r="A87" s="27" t="s">
        <v>185</v>
      </c>
      <c r="B87" s="23" t="s">
        <v>251</v>
      </c>
      <c r="C87" s="28"/>
      <c r="D87" s="28"/>
      <c r="E87" s="28"/>
      <c r="F87" s="28"/>
    </row>
    <row r="88" spans="1:6" x14ac:dyDescent="0.25">
      <c r="A88" s="27" t="s">
        <v>187</v>
      </c>
      <c r="B88" s="23" t="s">
        <v>252</v>
      </c>
      <c r="C88" s="28"/>
      <c r="D88" s="28"/>
      <c r="E88" s="28"/>
      <c r="F88" s="28"/>
    </row>
    <row r="89" spans="1:6" x14ac:dyDescent="0.25">
      <c r="A89" s="27" t="s">
        <v>189</v>
      </c>
      <c r="B89" s="23" t="s">
        <v>253</v>
      </c>
      <c r="C89" s="28"/>
      <c r="D89" s="28"/>
      <c r="E89" s="28"/>
      <c r="F89" s="28"/>
    </row>
    <row r="90" spans="1:6" x14ac:dyDescent="0.25">
      <c r="A90" s="27" t="s">
        <v>191</v>
      </c>
      <c r="B90" s="23" t="s">
        <v>254</v>
      </c>
      <c r="C90" s="28"/>
      <c r="D90" s="28"/>
      <c r="E90" s="28"/>
      <c r="F90" s="28"/>
    </row>
    <row r="91" spans="1:6" x14ac:dyDescent="0.25">
      <c r="A91" s="27" t="s">
        <v>255</v>
      </c>
      <c r="B91" s="23" t="s">
        <v>256</v>
      </c>
      <c r="C91" s="29">
        <v>833</v>
      </c>
      <c r="D91" s="28">
        <v>4827</v>
      </c>
      <c r="E91" s="29">
        <v>786</v>
      </c>
      <c r="F91" s="28">
        <v>13641</v>
      </c>
    </row>
    <row r="92" spans="1:6" x14ac:dyDescent="0.25">
      <c r="A92" s="27" t="s">
        <v>257</v>
      </c>
      <c r="B92" s="23" t="s">
        <v>258</v>
      </c>
      <c r="C92" s="29">
        <f>C94+C96+C97+C98+C99</f>
        <v>95348</v>
      </c>
      <c r="D92" s="29">
        <f>D94+D96+D97+D98+D99</f>
        <v>624999</v>
      </c>
      <c r="E92" s="29">
        <f>E94+E96+E97+E98+E99</f>
        <v>98832</v>
      </c>
      <c r="F92" s="29">
        <f>F94+F96+F97+F98+F99</f>
        <v>581296</v>
      </c>
    </row>
    <row r="93" spans="1:6" x14ac:dyDescent="0.25">
      <c r="A93" s="27" t="s">
        <v>106</v>
      </c>
      <c r="B93" s="23"/>
      <c r="C93" s="23"/>
      <c r="D93" s="23"/>
      <c r="E93" s="23"/>
      <c r="F93" s="23"/>
    </row>
    <row r="94" spans="1:6" x14ac:dyDescent="0.25">
      <c r="A94" s="27" t="s">
        <v>259</v>
      </c>
      <c r="B94" s="23" t="s">
        <v>260</v>
      </c>
      <c r="C94" s="28">
        <v>62406</v>
      </c>
      <c r="D94" s="28">
        <v>352250</v>
      </c>
      <c r="E94" s="28">
        <v>67326</v>
      </c>
      <c r="F94" s="28">
        <v>333046</v>
      </c>
    </row>
    <row r="95" spans="1:6" x14ac:dyDescent="0.25">
      <c r="A95" s="27" t="s">
        <v>261</v>
      </c>
      <c r="B95" s="23" t="s">
        <v>262</v>
      </c>
      <c r="C95" s="28"/>
      <c r="D95" s="28"/>
      <c r="E95" s="28"/>
      <c r="F95" s="28"/>
    </row>
    <row r="96" spans="1:6" x14ac:dyDescent="0.25">
      <c r="A96" s="27" t="s">
        <v>263</v>
      </c>
      <c r="B96" s="23" t="s">
        <v>264</v>
      </c>
      <c r="C96" s="28">
        <v>22218</v>
      </c>
      <c r="D96" s="28">
        <v>151944</v>
      </c>
      <c r="E96" s="28">
        <v>22169</v>
      </c>
      <c r="F96" s="28">
        <v>148124</v>
      </c>
    </row>
    <row r="97" spans="1:6" x14ac:dyDescent="0.25">
      <c r="A97" s="27" t="s">
        <v>265</v>
      </c>
      <c r="B97" s="23" t="s">
        <v>266</v>
      </c>
      <c r="C97" s="28">
        <v>6451</v>
      </c>
      <c r="D97" s="28">
        <v>69078</v>
      </c>
      <c r="E97" s="28">
        <v>4369</v>
      </c>
      <c r="F97" s="28">
        <v>46201</v>
      </c>
    </row>
    <row r="98" spans="1:6" x14ac:dyDescent="0.25">
      <c r="A98" s="27" t="s">
        <v>267</v>
      </c>
      <c r="B98" s="23" t="s">
        <v>268</v>
      </c>
      <c r="C98" s="28">
        <v>4273</v>
      </c>
      <c r="D98" s="28">
        <v>47934</v>
      </c>
      <c r="E98" s="28">
        <v>4817</v>
      </c>
      <c r="F98" s="28">
        <v>53168</v>
      </c>
    </row>
    <row r="99" spans="1:6" x14ac:dyDescent="0.25">
      <c r="A99" s="27" t="s">
        <v>269</v>
      </c>
      <c r="B99" s="23" t="s">
        <v>270</v>
      </c>
      <c r="C99" s="29"/>
      <c r="D99" s="29">
        <v>3793</v>
      </c>
      <c r="E99" s="28">
        <v>151</v>
      </c>
      <c r="F99" s="28">
        <v>757</v>
      </c>
    </row>
    <row r="100" spans="1:6" x14ac:dyDescent="0.25">
      <c r="A100" s="27" t="s">
        <v>271</v>
      </c>
      <c r="B100" s="23" t="s">
        <v>272</v>
      </c>
      <c r="C100" s="29">
        <v>146</v>
      </c>
      <c r="D100" s="28">
        <v>8125</v>
      </c>
      <c r="E100" s="29">
        <v>732</v>
      </c>
      <c r="F100" s="28">
        <v>3271</v>
      </c>
    </row>
    <row r="101" spans="1:6" x14ac:dyDescent="0.25">
      <c r="A101" s="27" t="s">
        <v>273</v>
      </c>
      <c r="B101" s="23" t="s">
        <v>274</v>
      </c>
      <c r="C101" s="31">
        <f>C57+C63+C78+C79+C80+C81+C91+C92+C100+C83</f>
        <v>449103</v>
      </c>
      <c r="D101" s="31">
        <f>D57+D63+D78+D79+D80+D81+D91+D92+D100+D83</f>
        <v>5470101</v>
      </c>
      <c r="E101" s="31">
        <f>E57+E63+E78+E79+E80+E81+E91+E92+E100+E83</f>
        <v>175666</v>
      </c>
      <c r="F101" s="31">
        <f>F57+F63+F78+F79+F80+F81+F91+F92+F100+F83</f>
        <v>2925943</v>
      </c>
    </row>
    <row r="102" spans="1:6" x14ac:dyDescent="0.25">
      <c r="A102" s="27" t="s">
        <v>275</v>
      </c>
      <c r="B102" s="23" t="s">
        <v>276</v>
      </c>
      <c r="C102" s="29">
        <f>C56-C101</f>
        <v>215648</v>
      </c>
      <c r="D102" s="29">
        <f>D56-D101</f>
        <v>278297</v>
      </c>
      <c r="E102" s="29">
        <f>E56-E101</f>
        <v>-38214</v>
      </c>
      <c r="F102" s="29">
        <f>F56-F101</f>
        <v>840628</v>
      </c>
    </row>
    <row r="103" spans="1:6" x14ac:dyDescent="0.25">
      <c r="A103" s="27" t="s">
        <v>277</v>
      </c>
      <c r="B103" s="23" t="s">
        <v>278</v>
      </c>
      <c r="C103" s="29">
        <v>-851</v>
      </c>
      <c r="D103" s="29">
        <v>250</v>
      </c>
      <c r="E103" s="29">
        <v>-2958</v>
      </c>
      <c r="F103" s="29">
        <v>-2752</v>
      </c>
    </row>
    <row r="104" spans="1:6" x14ac:dyDescent="0.25">
      <c r="A104" s="27" t="s">
        <v>279</v>
      </c>
      <c r="B104" s="23" t="s">
        <v>280</v>
      </c>
      <c r="C104" s="29">
        <f>C102-C103</f>
        <v>216499</v>
      </c>
      <c r="D104" s="29">
        <f>D102-D103</f>
        <v>278047</v>
      </c>
      <c r="E104" s="29">
        <f>E102-E103</f>
        <v>-35256</v>
      </c>
      <c r="F104" s="29">
        <f>F102-F103</f>
        <v>843380</v>
      </c>
    </row>
    <row r="105" spans="1:6" x14ac:dyDescent="0.25">
      <c r="A105" s="27" t="s">
        <v>281</v>
      </c>
      <c r="B105" s="23" t="s">
        <v>282</v>
      </c>
      <c r="C105" s="23"/>
      <c r="D105" s="23"/>
      <c r="E105" s="23"/>
      <c r="F105" s="23"/>
    </row>
    <row r="106" spans="1:6" ht="15.75" thickBot="1" x14ac:dyDescent="0.3">
      <c r="A106" s="32" t="s">
        <v>283</v>
      </c>
      <c r="B106" s="33" t="s">
        <v>284</v>
      </c>
      <c r="C106" s="34">
        <f>C104</f>
        <v>216499</v>
      </c>
      <c r="D106" s="34">
        <f>D104</f>
        <v>278047</v>
      </c>
      <c r="E106" s="34">
        <f>E104</f>
        <v>-35256</v>
      </c>
      <c r="F106" s="34">
        <f>F104</f>
        <v>843380</v>
      </c>
    </row>
    <row r="107" spans="1:6" x14ac:dyDescent="0.25">
      <c r="C107" s="35">
        <f>216499-C106</f>
        <v>0</v>
      </c>
      <c r="D107" s="35">
        <f>278047-D106</f>
        <v>0</v>
      </c>
      <c r="E107" s="35">
        <f>-35256-E106</f>
        <v>0</v>
      </c>
      <c r="F107" s="35">
        <f>843380-F106</f>
        <v>0</v>
      </c>
    </row>
    <row r="108" spans="1:6" x14ac:dyDescent="0.25">
      <c r="A108" t="s">
        <v>285</v>
      </c>
      <c r="B108" t="s">
        <v>286</v>
      </c>
      <c r="D108" t="s">
        <v>112</v>
      </c>
      <c r="E108" s="36">
        <v>44936</v>
      </c>
    </row>
    <row r="109" spans="1:6" x14ac:dyDescent="0.25">
      <c r="B109" t="s">
        <v>113</v>
      </c>
      <c r="D109" t="s">
        <v>114</v>
      </c>
      <c r="E109" t="s">
        <v>115</v>
      </c>
    </row>
    <row r="110" spans="1:6" x14ac:dyDescent="0.25">
      <c r="A110" t="s">
        <v>287</v>
      </c>
      <c r="B110" t="s">
        <v>286</v>
      </c>
      <c r="D110" t="s">
        <v>112</v>
      </c>
      <c r="E110" s="36">
        <f>E108</f>
        <v>44936</v>
      </c>
    </row>
    <row r="111" spans="1:6" x14ac:dyDescent="0.25">
      <c r="B111" t="s">
        <v>113</v>
      </c>
      <c r="D111" t="s">
        <v>114</v>
      </c>
      <c r="E111" t="s">
        <v>115</v>
      </c>
    </row>
    <row r="112" spans="1:6" x14ac:dyDescent="0.25">
      <c r="A112" t="s">
        <v>288</v>
      </c>
      <c r="B112" t="s">
        <v>286</v>
      </c>
      <c r="D112" t="s">
        <v>289</v>
      </c>
    </row>
    <row r="113" spans="1:4" x14ac:dyDescent="0.25">
      <c r="A113" t="s">
        <v>290</v>
      </c>
      <c r="B113" t="s">
        <v>113</v>
      </c>
      <c r="D113" t="s">
        <v>114</v>
      </c>
    </row>
    <row r="114" spans="1:4" x14ac:dyDescent="0.25">
      <c r="A114" t="s">
        <v>291</v>
      </c>
      <c r="B114" t="s">
        <v>292</v>
      </c>
    </row>
  </sheetData>
  <mergeCells count="1"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Galiya Dauletbakova</dc:creator>
  <cp:lastModifiedBy>Galiya Dauletbakova</cp:lastModifiedBy>
  <dcterms:created xsi:type="dcterms:W3CDTF">2023-01-11T03:36:26Z</dcterms:created>
  <dcterms:modified xsi:type="dcterms:W3CDTF">2023-01-11T03:37:57Z</dcterms:modified>
</cp:coreProperties>
</file>