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3\"/>
    </mc:Choice>
  </mc:AlternateContent>
  <xr:revisionPtr revIDLastSave="0" documentId="13_ncr:1_{EA4B5F03-0B71-4096-84EB-F8302BA2C52A}" xr6:coauthVersionLast="47" xr6:coauthVersionMax="47" xr10:uidLastSave="{00000000-0000-0000-0000-000000000000}"/>
  <bookViews>
    <workbookView xWindow="-24120" yWindow="7950" windowWidth="24240" windowHeight="13140" tabRatio="881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</workbook>
</file>

<file path=xl/calcChain.xml><?xml version="1.0" encoding="utf-8"?>
<calcChain xmlns="http://schemas.openxmlformats.org/spreadsheetml/2006/main">
  <c r="H21" i="81" l="1"/>
  <c r="Q19" i="81"/>
  <c r="Q17" i="81"/>
  <c r="O15" i="81"/>
  <c r="O21" i="81" s="1"/>
  <c r="M15" i="81"/>
  <c r="M21" i="81" s="1"/>
  <c r="K15" i="81"/>
  <c r="K21" i="81" s="1"/>
  <c r="I15" i="81"/>
  <c r="I21" i="81" s="1"/>
  <c r="Q12" i="81"/>
  <c r="Q15" i="81" s="1"/>
  <c r="Q11" i="81"/>
  <c r="Q21" i="81" s="1"/>
  <c r="D49" i="80" l="1"/>
  <c r="D50" i="80"/>
  <c r="D51" i="80"/>
  <c r="D52" i="80"/>
  <c r="D53" i="80"/>
  <c r="D54" i="80"/>
  <c r="D55" i="80"/>
  <c r="D56" i="80"/>
  <c r="D57" i="80"/>
  <c r="D58" i="80"/>
  <c r="D59" i="80"/>
  <c r="D60" i="80"/>
  <c r="D41" i="67"/>
  <c r="F27" i="80"/>
  <c r="I28" i="81" l="1"/>
  <c r="D71" i="80" l="1"/>
  <c r="D45" i="67" l="1"/>
  <c r="F73" i="67"/>
  <c r="F59" i="67"/>
  <c r="F41" i="67"/>
  <c r="F45" i="67" s="1"/>
  <c r="F30" i="67"/>
  <c r="F19" i="67"/>
  <c r="D29" i="81"/>
  <c r="Q28" i="81"/>
  <c r="F28" i="81"/>
  <c r="F29" i="81" s="1"/>
  <c r="Q25" i="81"/>
  <c r="D27" i="80"/>
  <c r="D62" i="80"/>
  <c r="F62" i="80"/>
  <c r="C14" i="80"/>
  <c r="C15" i="80"/>
  <c r="C16" i="80"/>
  <c r="C17" i="80"/>
  <c r="C18" i="80"/>
  <c r="C19" i="80"/>
  <c r="C20" i="80"/>
  <c r="C22" i="80"/>
  <c r="C24" i="80"/>
  <c r="C13" i="80"/>
  <c r="E23" i="79"/>
  <c r="C23" i="79"/>
  <c r="E11" i="79"/>
  <c r="C11" i="79"/>
  <c r="D73" i="67"/>
  <c r="D59" i="67"/>
  <c r="D30" i="67"/>
  <c r="D19" i="67"/>
  <c r="F32" i="67" l="1"/>
  <c r="C25" i="79"/>
  <c r="C29" i="79" s="1"/>
  <c r="E25" i="79"/>
  <c r="E29" i="79" s="1"/>
  <c r="F75" i="67"/>
  <c r="D32" i="67"/>
  <c r="D75" i="67"/>
  <c r="Q29" i="81"/>
  <c r="F71" i="80"/>
  <c r="O25" i="81"/>
  <c r="O28" i="81" l="1"/>
  <c r="O29" i="81" s="1"/>
  <c r="K28" i="81"/>
  <c r="M25" i="81" l="1"/>
  <c r="M28" i="81"/>
  <c r="I29" i="81"/>
  <c r="J28" i="81"/>
  <c r="F12" i="80"/>
  <c r="D12" i="80"/>
  <c r="M29" i="81" l="1"/>
  <c r="K25" i="81"/>
  <c r="K29" i="81" s="1"/>
  <c r="F10" i="80"/>
  <c r="F25" i="80" l="1"/>
  <c r="F38" i="80" s="1"/>
  <c r="F45" i="80" s="1"/>
  <c r="D10" i="80"/>
  <c r="D25" i="80" s="1"/>
  <c r="D38" i="80" s="1"/>
  <c r="D45" i="80" s="1"/>
  <c r="D73" i="80" s="1"/>
  <c r="D80" i="80" s="1"/>
  <c r="F73" i="80" l="1"/>
  <c r="F80" i="80" s="1"/>
</calcChain>
</file>

<file path=xl/sharedStrings.xml><?xml version="1.0" encoding="utf-8"?>
<sst xmlns="http://schemas.openxmlformats.org/spreadsheetml/2006/main" count="194" uniqueCount="160">
  <si>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</si>
  <si>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</si>
  <si>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</si>
  <si>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</si>
  <si>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</si>
  <si>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</si>
  <si>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</si>
  <si>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</si>
  <si>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</si>
  <si>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</si>
  <si>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</si>
  <si>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</si>
  <si>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</si>
  <si>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</si>
  <si>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</si>
  <si>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</si>
  <si>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</si>
  <si>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</si>
  <si>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>Приобретение дочернего предприятия</t>
  </si>
  <si>
    <t>Обязательства по рекультивации золоотвалов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</si>
  <si>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</si>
  <si>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</si>
  <si>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</si>
  <si>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</si>
  <si>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</si>
  <si>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</si>
  <si>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</si>
  <si>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</si>
  <si>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</si>
  <si>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</si>
  <si>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</si>
  <si>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</si>
  <si>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</si>
  <si>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</si>
  <si>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</si>
  <si>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</si>
  <si>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</si>
  <si>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</si>
  <si>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</si>
  <si>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</si>
  <si>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</si>
  <si>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</si>
  <si>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</si>
  <si>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</si>
  <si>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</si>
  <si>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</si>
  <si>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</si>
  <si>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</si>
  <si>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</si>
  <si>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</si>
  <si>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</si>
  <si>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</si>
  <si>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</si>
  <si>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</si>
  <si>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Корректировка прибыли прошлых лет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</si>
  <si>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</si>
  <si>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</si>
  <si>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</si>
  <si>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</si>
  <si>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</si>
  <si>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</si>
  <si>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</si>
  <si>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</si>
  <si>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</si>
  <si>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</si>
  <si>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>Авансы долгосрочные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</si>
  <si>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</si>
  <si>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</si>
  <si>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</si>
  <si>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</si>
  <si>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</si>
  <si>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Краткосрочные финансовые гарантии</t>
  </si>
  <si>
    <t>Текущая часть обязательств по финансовой аренде</t>
  </si>
  <si>
    <t>Текущая часть обязательств по рекультивации золоотвалов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</si>
  <si>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</si>
  <si>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</si>
  <si>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</si>
  <si>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</si>
  <si>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</si>
  <si>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</si>
  <si>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</si>
  <si>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</si>
  <si>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</si>
  <si>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</si>
  <si>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</si>
  <si>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</si>
  <si>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</si>
  <si>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</si>
  <si>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</si>
  <si>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</si>
  <si>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NEW - использовать унифицированно по согласованию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</si>
  <si>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</si>
  <si>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</si>
  <si>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</si>
  <si>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</si>
  <si>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</si>
  <si>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</si>
  <si>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</si>
  <si>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</si>
  <si>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</si>
  <si>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</si>
  <si>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</si>
  <si>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</si>
  <si>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</si>
  <si>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</si>
  <si>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</si>
  <si>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</si>
  <si>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</si>
  <si>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 xml:space="preserve">Займы выданные краткосрочные 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</si>
  <si>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</si>
  <si>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</si>
  <si>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</si>
  <si>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</si>
  <si>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</si>
  <si>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</si>
  <si>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</si>
  <si>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</si>
  <si>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</si>
  <si>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</si>
  <si>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>Увеличение (уменьшение) прочих обязательства и начисленнные расходы</t>
  </si>
  <si>
    <t>Увеличение(уменьшение) долгосрочной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</si>
  <si>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</si>
  <si>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</si>
  <si>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</si>
  <si>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</si>
  <si>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</si>
  <si>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</si>
  <si>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Выпуск/ выкуп  (размещение) облигаций</t>
  </si>
  <si>
    <t>Прочий доход</t>
  </si>
  <si>
    <t>Прочий убыток</t>
  </si>
  <si>
    <t>Увеличение (уменьшение) доходов будущих периодов</t>
  </si>
  <si>
    <t>Главный бухгалтер</t>
  </si>
  <si>
    <t>Мирошниченко Л.И.</t>
  </si>
  <si>
    <t>Убыток от обесценения займов выданных Компании под общим контролем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</si>
  <si>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</si>
  <si>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</si>
  <si>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</si>
  <si>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</si>
  <si>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</si>
  <si>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31 МАРТА 2023г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</si>
  <si>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31 МАРТА 2023г</t>
  </si>
  <si>
    <t>КОНСОЛИДИРОВАННЫЙ  ОТЧЕТ О ДВИЖЕНИИ ДЕНЕЖНЫХ СРЕДСТВ ПО СОСТОЯНИЮ НА 31 МАРТА 2023 г</t>
  </si>
  <si>
    <t>31.03.2023</t>
  </si>
  <si>
    <t>31.03.2022</t>
  </si>
  <si>
    <t>Доход от списания кредиторской задолженности</t>
  </si>
  <si>
    <t>Доход по субсидиям</t>
  </si>
  <si>
    <t>Реализация инвестиций</t>
  </si>
  <si>
    <t>Изьятие финансовых активов (депозиты, автореппо)</t>
  </si>
  <si>
    <t>Прочие операции по инвестиционной деятельности (поступление)</t>
  </si>
  <si>
    <t>Возврат гарантийных взносов  (выбытие)</t>
  </si>
  <si>
    <t>Размещение финансовых активов (депозиты, автореппо)</t>
  </si>
  <si>
    <t>Получение финансовой помощи от прочей связанной стороны</t>
  </si>
  <si>
    <t xml:space="preserve">Выдана финансовая помощь третьей стороне </t>
  </si>
  <si>
    <t xml:space="preserve"> КОНСОЛИДИРОВАННЫЙ ОТЧЕТ ОБ ИЗМЕНЕНИЯХ В КАПИТАЛЕ ПО СОСТОЯНИЮ НА 31 МАРТА 2023г</t>
  </si>
  <si>
    <t xml:space="preserve">Сальдо на 31 декабря 2022 г. </t>
  </si>
  <si>
    <t>Сальдо на 31 марта 2023 г.</t>
  </si>
  <si>
    <t xml:space="preserve">Сальдо на 31 декабря 2022г  </t>
  </si>
  <si>
    <t>Сальдо на 31 декабря 2021 г. (пересмотрено)</t>
  </si>
  <si>
    <t>Корректировка займов до справедливой стоимости</t>
  </si>
  <si>
    <t>Приобретение неконтрольных долей владения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</si>
</sst>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65">
    <xf numFmtId="0" fontId="0" fillId="0" borderId="0" xfId="0"/>
    <xf numFmtId="0" fontId="114" fillId="0" borderId="0" xfId="0" applyFont="1"/>
    <xf numFmtId="0" fontId="116" fillId="0" borderId="0" xfId="0" applyFont="1"/>
    <xf numFmtId="0" fontId="116" fillId="0" borderId="0" xfId="0" applyFont="1" applyAlignment="1">
      <alignment horizontal="left"/>
    </xf>
    <xf numFmtId="165" fontId="114" fillId="0" borderId="0" xfId="0" applyNumberFormat="1" applyFont="1" applyAlignment="1">
      <alignment horizontal="center"/>
    </xf>
    <xf numFmtId="0" fontId="115" fillId="0" borderId="0" xfId="0" applyFont="1" applyAlignment="1">
      <alignment horizontal="left"/>
    </xf>
    <xf numFmtId="0" fontId="115" fillId="0" borderId="0" xfId="7981" applyFont="1" applyAlignment="1">
      <alignment horizontal="left" wrapText="1"/>
    </xf>
    <xf numFmtId="0" fontId="115" fillId="0" borderId="0" xfId="7981" applyFont="1" applyAlignment="1">
      <alignment wrapText="1"/>
    </xf>
    <xf numFmtId="256" fontId="0" fillId="0" borderId="0" xfId="0" applyNumberFormat="1"/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Alignment="1">
      <alignment horizontal="left"/>
    </xf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14" fillId="0" borderId="0" xfId="0" applyFont="1" applyAlignment="1">
      <alignment horizontal="center"/>
    </xf>
    <xf numFmtId="165" fontId="12" fillId="0" borderId="0" xfId="7984" applyNumberFormat="1" applyFont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 applyAlignment="1">
      <alignment horizontal="center"/>
    </xf>
    <xf numFmtId="0" fontId="139" fillId="0" borderId="0" xfId="0" applyFont="1"/>
    <xf numFmtId="0" fontId="138" fillId="0" borderId="0" xfId="8049" applyFont="1" applyAlignment="1">
      <alignment horizontal="center"/>
    </xf>
    <xf numFmtId="0" fontId="140" fillId="0" borderId="0" xfId="0" applyFont="1" applyAlignment="1">
      <alignment horizontal="center"/>
    </xf>
    <xf numFmtId="14" fontId="138" fillId="0" borderId="0" xfId="7980" applyNumberFormat="1" applyFont="1" applyAlignment="1">
      <alignment horizontal="center" vertical="center" wrapText="1"/>
    </xf>
    <xf numFmtId="0" fontId="138" fillId="0" borderId="0" xfId="0" applyFont="1"/>
    <xf numFmtId="0" fontId="141" fillId="0" borderId="0" xfId="12154" applyFont="1" applyAlignment="1">
      <alignment horizontal="center"/>
    </xf>
    <xf numFmtId="49" fontId="142" fillId="0" borderId="0" xfId="7982" applyNumberFormat="1" applyFont="1" applyAlignment="1">
      <alignment horizontal="center" vertical="center" wrapText="1"/>
    </xf>
    <xf numFmtId="0" fontId="138" fillId="0" borderId="0" xfId="0" applyFont="1" applyAlignment="1">
      <alignment horizontal="left"/>
    </xf>
    <xf numFmtId="14" fontId="143" fillId="0" borderId="0" xfId="0" applyNumberFormat="1" applyFont="1" applyAlignment="1">
      <alignment horizontal="center"/>
    </xf>
    <xf numFmtId="0" fontId="12" fillId="0" borderId="0" xfId="0" applyFont="1" applyAlignment="1">
      <alignment wrapText="1"/>
    </xf>
    <xf numFmtId="165" fontId="139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38" fillId="0" borderId="0" xfId="7983" applyFont="1"/>
    <xf numFmtId="165" fontId="140" fillId="0" borderId="9" xfId="0" applyNumberFormat="1" applyFont="1" applyBorder="1" applyAlignment="1">
      <alignment horizontal="center"/>
    </xf>
    <xf numFmtId="0" fontId="140" fillId="0" borderId="0" xfId="0" applyFont="1"/>
    <xf numFmtId="0" fontId="12" fillId="0" borderId="0" xfId="0" applyFont="1"/>
    <xf numFmtId="165" fontId="144" fillId="0" borderId="0" xfId="0" applyNumberFormat="1" applyFont="1" applyAlignment="1">
      <alignment horizontal="center"/>
    </xf>
    <xf numFmtId="165" fontId="139" fillId="0" borderId="9" xfId="0" applyNumberFormat="1" applyFont="1" applyBorder="1" applyAlignment="1">
      <alignment horizontal="center"/>
    </xf>
    <xf numFmtId="49" fontId="12" fillId="0" borderId="0" xfId="8049" applyNumberFormat="1" applyFont="1" applyAlignment="1">
      <alignment wrapText="1"/>
    </xf>
    <xf numFmtId="0" fontId="143" fillId="0" borderId="0" xfId="0" applyFont="1" applyAlignment="1">
      <alignment horizontal="left"/>
    </xf>
    <xf numFmtId="165" fontId="139" fillId="0" borderId="0" xfId="0" applyNumberFormat="1" applyFont="1" applyAlignment="1">
      <alignment horizontal="right"/>
    </xf>
    <xf numFmtId="165" fontId="139" fillId="0" borderId="0" xfId="0" applyNumberFormat="1" applyFont="1"/>
    <xf numFmtId="0" fontId="138" fillId="0" borderId="0" xfId="7982" applyFont="1"/>
    <xf numFmtId="165" fontId="138" fillId="0" borderId="0" xfId="7984" applyNumberFormat="1" applyFont="1" applyAlignment="1">
      <alignment horizontal="right" wrapText="1"/>
    </xf>
    <xf numFmtId="165" fontId="138" fillId="0" borderId="0" xfId="7984" applyNumberFormat="1" applyFont="1" applyAlignment="1">
      <alignment horizontal="left" wrapText="1"/>
    </xf>
    <xf numFmtId="0" fontId="138" fillId="0" borderId="0" xfId="7982" applyFont="1" applyAlignment="1">
      <alignment horizontal="center"/>
    </xf>
    <xf numFmtId="165" fontId="138" fillId="0" borderId="0" xfId="7982" applyNumberFormat="1" applyFont="1" applyAlignment="1">
      <alignment horizontal="center"/>
    </xf>
    <xf numFmtId="165" fontId="138" fillId="0" borderId="0" xfId="7982" applyNumberFormat="1" applyFont="1" applyAlignment="1">
      <alignment horizontal="left"/>
    </xf>
    <xf numFmtId="0" fontId="136" fillId="0" borderId="0" xfId="0" applyFont="1"/>
    <xf numFmtId="0" fontId="145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36" fillId="0" borderId="0" xfId="7981" applyFont="1" applyAlignment="1">
      <alignment horizontal="left" wrapText="1"/>
    </xf>
    <xf numFmtId="0" fontId="136" fillId="0" borderId="0" xfId="0" applyFont="1" applyAlignment="1">
      <alignment horizontal="left" wrapText="1"/>
    </xf>
    <xf numFmtId="0" fontId="135" fillId="0" borderId="0" xfId="7981" applyFont="1" applyAlignment="1">
      <alignment horizontal="left" wrapText="1"/>
    </xf>
    <xf numFmtId="0" fontId="136" fillId="0" borderId="0" xfId="0" applyFont="1" applyAlignment="1">
      <alignment horizontal="left"/>
    </xf>
    <xf numFmtId="165" fontId="135" fillId="0" borderId="0" xfId="7983" applyNumberFormat="1" applyFont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5" fillId="0" borderId="0" xfId="0" applyFont="1"/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0" fontId="136" fillId="0" borderId="0" xfId="7363" applyFont="1"/>
    <xf numFmtId="0" fontId="146" fillId="0" borderId="0" xfId="12154" applyFont="1" applyAlignment="1">
      <alignment horizontal="center"/>
    </xf>
    <xf numFmtId="0" fontId="147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256" fontId="136" fillId="0" borderId="0" xfId="7363" applyNumberFormat="1" applyFont="1" applyAlignment="1">
      <alignment horizontal="center"/>
    </xf>
    <xf numFmtId="165" fontId="145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8" fillId="0" borderId="0" xfId="0" applyFont="1"/>
    <xf numFmtId="165" fontId="136" fillId="0" borderId="0" xfId="7363" applyNumberFormat="1" applyFont="1"/>
    <xf numFmtId="256" fontId="148" fillId="0" borderId="0" xfId="0" applyNumberFormat="1" applyFont="1"/>
    <xf numFmtId="165" fontId="135" fillId="0" borderId="9" xfId="7363" applyNumberFormat="1" applyFont="1" applyBorder="1"/>
    <xf numFmtId="0" fontId="149" fillId="0" borderId="0" xfId="7982" applyFont="1" applyAlignment="1">
      <alignment horizontal="right"/>
    </xf>
    <xf numFmtId="0" fontId="149" fillId="0" borderId="0" xfId="7982" applyFont="1" applyAlignment="1">
      <alignment horizontal="left"/>
    </xf>
    <xf numFmtId="0" fontId="149" fillId="0" borderId="0" xfId="7982" applyFont="1"/>
    <xf numFmtId="165" fontId="149" fillId="0" borderId="0" xfId="7984" applyNumberFormat="1" applyFont="1" applyAlignment="1">
      <alignment horizontal="left" wrapText="1"/>
    </xf>
    <xf numFmtId="0" fontId="136" fillId="0" borderId="0" xfId="7982" applyFont="1" applyAlignment="1">
      <alignment horizontal="right"/>
    </xf>
    <xf numFmtId="3" fontId="136" fillId="0" borderId="0" xfId="7982" applyNumberFormat="1" applyFont="1"/>
    <xf numFmtId="0" fontId="135" fillId="0" borderId="0" xfId="8049" applyFont="1" applyAlignment="1">
      <alignment horizontal="right"/>
    </xf>
    <xf numFmtId="0" fontId="150" fillId="0" borderId="0" xfId="0" applyFont="1" applyAlignment="1">
      <alignment horizontal="left" vertical="center" wrapText="1"/>
    </xf>
    <xf numFmtId="0" fontId="134" fillId="0" borderId="0" xfId="12154" applyFont="1" applyAlignment="1">
      <alignment horizontal="center"/>
    </xf>
    <xf numFmtId="49" fontId="151" fillId="0" borderId="0" xfId="7982" applyNumberFormat="1" applyFont="1" applyAlignment="1">
      <alignment horizontal="center" wrapText="1"/>
    </xf>
    <xf numFmtId="3" fontId="135" fillId="0" borderId="0" xfId="7982" applyNumberFormat="1" applyFont="1"/>
    <xf numFmtId="0" fontId="151" fillId="0" borderId="0" xfId="7982" applyFont="1" applyAlignment="1">
      <alignment horizontal="left"/>
    </xf>
    <xf numFmtId="49" fontId="135" fillId="0" borderId="0" xfId="7982" applyNumberFormat="1" applyFont="1" applyAlignment="1">
      <alignment horizontal="center" vertical="center" wrapText="1"/>
    </xf>
    <xf numFmtId="49" fontId="152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Alignment="1">
      <alignment horizontal="right" wrapText="1"/>
    </xf>
    <xf numFmtId="3" fontId="151" fillId="0" borderId="0" xfId="7982" applyNumberFormat="1" applyFont="1"/>
    <xf numFmtId="165" fontId="135" fillId="0" borderId="0" xfId="7982" applyNumberFormat="1" applyFont="1" applyAlignment="1">
      <alignment horizontal="right"/>
    </xf>
    <xf numFmtId="0" fontId="135" fillId="0" borderId="0" xfId="7982" applyFont="1" applyAlignment="1">
      <alignment horizontal="right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Alignment="1">
      <alignment horizontal="right"/>
    </xf>
    <xf numFmtId="165" fontId="135" fillId="0" borderId="0" xfId="7982" applyNumberFormat="1" applyFont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Alignment="1">
      <alignment horizontal="right" wrapText="1"/>
    </xf>
    <xf numFmtId="0" fontId="134" fillId="0" borderId="0" xfId="7982" applyFont="1" applyAlignment="1">
      <alignment horizontal="right"/>
    </xf>
    <xf numFmtId="43" fontId="135" fillId="0" borderId="0" xfId="21173" applyFont="1"/>
    <xf numFmtId="256" fontId="135" fillId="0" borderId="0" xfId="7982" applyNumberFormat="1" applyFont="1" applyAlignment="1">
      <alignment horizontal="right"/>
    </xf>
    <xf numFmtId="1" fontId="136" fillId="0" borderId="0" xfId="7982" applyNumberFormat="1" applyFont="1" applyAlignment="1">
      <alignment horizontal="left"/>
    </xf>
    <xf numFmtId="0" fontId="145" fillId="0" borderId="0" xfId="0" applyFont="1" applyAlignment="1">
      <alignment horizontal="left"/>
    </xf>
    <xf numFmtId="165" fontId="153" fillId="0" borderId="6" xfId="7721" applyNumberFormat="1" applyFont="1" applyBorder="1" applyAlignment="1">
      <alignment horizontal="right"/>
    </xf>
    <xf numFmtId="0" fontId="134" fillId="0" borderId="0" xfId="12154" applyFont="1" applyAlignment="1">
      <alignment horizontal="left"/>
    </xf>
    <xf numFmtId="0" fontId="134" fillId="0" borderId="0" xfId="0" applyFont="1"/>
    <xf numFmtId="0" fontId="136" fillId="0" borderId="0" xfId="7363" applyFont="1" applyAlignment="1">
      <alignment horizontal="center" vertical="center"/>
    </xf>
    <xf numFmtId="0" fontId="135" fillId="0" borderId="6" xfId="7363" applyFont="1" applyBorder="1" applyAlignment="1">
      <alignment horizontal="center" vertical="center" wrapText="1"/>
    </xf>
    <xf numFmtId="165" fontId="135" fillId="0" borderId="6" xfId="7363" applyNumberFormat="1" applyFont="1" applyBorder="1" applyAlignment="1">
      <alignment horizontal="center" vertical="center" wrapText="1"/>
    </xf>
    <xf numFmtId="0" fontId="135" fillId="0" borderId="6" xfId="0" applyFont="1" applyBorder="1" applyAlignment="1">
      <alignment horizontal="center" vertical="center" wrapText="1"/>
    </xf>
    <xf numFmtId="0" fontId="135" fillId="0" borderId="0" xfId="0" applyFont="1" applyAlignment="1">
      <alignment horizontal="center" vertical="center" wrapText="1"/>
    </xf>
    <xf numFmtId="0" fontId="135" fillId="0" borderId="6" xfId="7721" applyFont="1" applyBorder="1" applyAlignment="1">
      <alignment horizontal="left" wrapText="1"/>
    </xf>
    <xf numFmtId="0" fontId="135" fillId="0" borderId="0" xfId="7721" applyFont="1" applyAlignment="1">
      <alignment wrapText="1"/>
    </xf>
    <xf numFmtId="165" fontId="135" fillId="0" borderId="6" xfId="7721" applyNumberFormat="1" applyFont="1" applyBorder="1" applyAlignment="1">
      <alignment horizontal="right"/>
    </xf>
    <xf numFmtId="165" fontId="135" fillId="0" borderId="0" xfId="7721" applyNumberFormat="1" applyFont="1" applyAlignment="1">
      <alignment horizontal="right"/>
    </xf>
    <xf numFmtId="165" fontId="153" fillId="0" borderId="0" xfId="7363" applyNumberFormat="1" applyFont="1"/>
    <xf numFmtId="165" fontId="134" fillId="0" borderId="4" xfId="7363" applyNumberFormat="1" applyFont="1" applyBorder="1"/>
    <xf numFmtId="165" fontId="134" fillId="0" borderId="0" xfId="7363" applyNumberFormat="1" applyFont="1"/>
    <xf numFmtId="0" fontId="136" fillId="0" borderId="4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53" fillId="0" borderId="4" xfId="7363" applyNumberFormat="1" applyFont="1" applyBorder="1"/>
    <xf numFmtId="0" fontId="135" fillId="0" borderId="6" xfId="7721" applyFont="1" applyBorder="1" applyAlignment="1">
      <alignment horizontal="left"/>
    </xf>
    <xf numFmtId="0" fontId="135" fillId="0" borderId="0" xfId="7721" applyFont="1"/>
    <xf numFmtId="165" fontId="153" fillId="0" borderId="0" xfId="7721" applyNumberFormat="1" applyFont="1" applyAlignment="1">
      <alignment horizontal="right"/>
    </xf>
    <xf numFmtId="165" fontId="135" fillId="0" borderId="3" xfId="7721" applyNumberFormat="1" applyFont="1" applyBorder="1" applyAlignment="1">
      <alignment horizontal="right"/>
    </xf>
    <xf numFmtId="0" fontId="135" fillId="0" borderId="0" xfId="7721" applyFont="1" applyAlignment="1">
      <alignment horizontal="left" wrapText="1"/>
    </xf>
    <xf numFmtId="165" fontId="148" fillId="0" borderId="0" xfId="0" applyNumberFormat="1" applyFont="1"/>
    <xf numFmtId="165" fontId="136" fillId="0" borderId="0" xfId="0" applyNumberFormat="1" applyFont="1"/>
    <xf numFmtId="49" fontId="136" fillId="0" borderId="0" xfId="8049" applyNumberFormat="1" applyFont="1" applyAlignment="1">
      <alignment horizontal="left" wrapText="1" indent="1"/>
    </xf>
    <xf numFmtId="165" fontId="136" fillId="0" borderId="0" xfId="8049" applyNumberFormat="1" applyFont="1" applyAlignment="1">
      <alignment horizontal="right"/>
    </xf>
    <xf numFmtId="0" fontId="154" fillId="0" borderId="0" xfId="0" applyFont="1"/>
    <xf numFmtId="0" fontId="150" fillId="0" borderId="0" xfId="0" applyFont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/>
    <xf numFmtId="165" fontId="135" fillId="0" borderId="0" xfId="7983" applyNumberFormat="1" applyFont="1" applyAlignment="1">
      <alignment horizontal="center" vertical="center" wrapText="1"/>
    </xf>
    <xf numFmtId="0" fontId="135" fillId="0" borderId="0" xfId="8049" applyFont="1" applyAlignment="1">
      <alignment horizontal="center"/>
    </xf>
    <xf numFmtId="0" fontId="135" fillId="0" borderId="0" xfId="8049" applyFont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Alignment="1">
      <alignment horizontal="center" vertical="center"/>
    </xf>
    <xf numFmtId="0" fontId="135" fillId="0" borderId="0" xfId="0" applyFont="1" applyAlignment="1">
      <alignment horizontal="center"/>
    </xf>
    <xf numFmtId="0" fontId="135" fillId="0" borderId="6" xfId="0" applyFont="1" applyFill="1" applyBorder="1" applyAlignment="1">
      <alignment horizontal="left" vertical="center"/>
    </xf>
    <xf numFmtId="0" fontId="135" fillId="0" borderId="0" xfId="7721" applyFont="1" applyFill="1" applyAlignment="1">
      <alignment wrapText="1"/>
    </xf>
    <xf numFmtId="165" fontId="135" fillId="0" borderId="6" xfId="7721" applyNumberFormat="1" applyFont="1" applyFill="1" applyBorder="1" applyAlignment="1">
      <alignment horizontal="right"/>
    </xf>
    <xf numFmtId="165" fontId="135" fillId="0" borderId="0" xfId="7721" applyNumberFormat="1" applyFont="1" applyFill="1" applyAlignment="1">
      <alignment horizontal="right"/>
    </xf>
    <xf numFmtId="0" fontId="136" fillId="0" borderId="0" xfId="0" applyFont="1" applyFill="1"/>
    <xf numFmtId="0" fontId="148" fillId="0" borderId="0" xfId="0" applyFont="1" applyFill="1"/>
    <xf numFmtId="165" fontId="153" fillId="0" borderId="0" xfId="7363" applyNumberFormat="1" applyFont="1" applyFill="1"/>
    <xf numFmtId="165" fontId="134" fillId="0" borderId="4" xfId="7363" applyNumberFormat="1" applyFont="1" applyFill="1" applyBorder="1"/>
    <xf numFmtId="165" fontId="134" fillId="0" borderId="0" xfId="7363" applyNumberFormat="1" applyFont="1" applyFill="1"/>
    <xf numFmtId="0" fontId="136" fillId="0" borderId="0" xfId="7721" applyFont="1" applyFill="1" applyAlignment="1">
      <alignment wrapText="1"/>
    </xf>
    <xf numFmtId="165" fontId="153" fillId="0" borderId="4" xfId="7363" applyNumberFormat="1" applyFont="1" applyFill="1" applyBorder="1"/>
    <xf numFmtId="165" fontId="135" fillId="0" borderId="3" xfId="7721" applyNumberFormat="1" applyFont="1" applyFill="1" applyBorder="1" applyAlignment="1">
      <alignment horizontal="right"/>
    </xf>
    <xf numFmtId="0" fontId="135" fillId="0" borderId="3" xfId="7721" applyFont="1" applyBorder="1" applyAlignment="1">
      <alignment horizontal="left" wrapText="1"/>
    </xf>
    <xf numFmtId="165" fontId="153" fillId="0" borderId="3" xfId="7363" applyNumberFormat="1" applyFont="1" applyBorder="1"/>
    <xf numFmtId="165" fontId="134" fillId="0" borderId="3" xfId="7363" applyNumberFormat="1" applyFont="1" applyBorder="1"/>
    <xf numFmtId="0" fontId="136" fillId="0" borderId="5" xfId="7721" applyFont="1" applyBorder="1" applyAlignment="1">
      <alignment horizontal="left" wrapText="1"/>
    </xf>
    <xf numFmtId="165" fontId="153" fillId="0" borderId="5" xfId="7363" applyNumberFormat="1" applyFont="1" applyBorder="1"/>
    <xf numFmtId="165" fontId="134" fillId="0" borderId="5" xfId="7363" applyNumberFormat="1" applyFont="1" applyBorder="1"/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.miroshnichenko/Desktop/&#1050;&#1086;&#1085;&#1089;&#1086;&#1083;&#1080;&#1076;&#1072;&#1094;&#1080;&#1103;/2021/3%20&#1082;&#1074;&#1072;&#1088;&#1090;&#1072;&#1083;/&#1060;&#1054;/&#1054;&#1090;&#1095;&#1077;&#1090;&#1085;&#1086;&#1089;&#1090;&#1100;%20&#1092;&#1080;&#1085;&#1072;&#1083;/CAEPCO%20&#1050;&#1086;&#1085;&#1089;&#1086;&#1083;%20&#1060;&#1054;%2030092021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.miroshnichenko\Desktop\&#1050;&#1086;&#1085;&#1089;&#1086;&#1083;&#1080;&#1076;&#1072;&#1094;&#1080;&#1103;\2023\&#1062;&#1040;&#1069;&#1050;_1Q%202023_CAEPCO_&#1055;&#1072;&#1082;&#1077;&#1090;%20&#1060;&#1060;&#1054;_10052023_locked.xlsx" TargetMode="External"/><Relationship Id="rId1" Type="http://schemas.openxmlformats.org/officeDocument/2006/relationships/externalLinkPath" Target="/Users/l.miroshnichenko/Desktop/&#1050;&#1086;&#1085;&#1089;&#1086;&#1083;&#1080;&#1076;&#1072;&#1094;&#1080;&#1103;/2023/&#1062;&#1040;&#1069;&#1050;_1Q%202023_CAEPCO_&#1055;&#1072;&#1082;&#1077;&#1090;%20&#1060;&#1060;&#1054;_10052023_lock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</sheetNames>
    <sheetDataSet>
      <sheetData sheetId="0" refreshError="1">
        <row r="32">
          <cell r="C3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>
        <row r="47">
          <cell r="I47">
            <v>2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>
        <row r="47">
          <cell r="I47">
            <v>2</v>
          </cell>
        </row>
      </sheetData>
      <sheetData sheetId="12" refreshError="1"/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>
        <row r="10">
          <cell r="C10">
            <v>500.01100000000002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 refreshError="1"/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Staff"/>
      <sheetName val="INSTRUCTIONS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Счетов2018"/>
      <sheetName val="BS"/>
      <sheetName val="BS на печать"/>
      <sheetName val="PL"/>
      <sheetName val="PL на печать"/>
      <sheetName val="SCF на печать"/>
      <sheetName val="Презентация_PL"/>
      <sheetName val="База_PL"/>
      <sheetName val="PL 2021"/>
      <sheetName val="Описание"/>
      <sheetName val="SCF"/>
      <sheetName val="CF конс"/>
      <sheetName val="CSCE"/>
      <sheetName val="CSCE на печать"/>
      <sheetName val="Расчет гарант"/>
      <sheetName val="Деконсол АЭС"/>
      <sheetName val="Деконсолидация"/>
      <sheetName val="BS АЭС_310521"/>
      <sheetName val="Support"/>
      <sheetName val="Лист1"/>
      <sheetName val="EJE"/>
      <sheetName val="6 ОС"/>
      <sheetName val="ОС в залоге"/>
      <sheetName val="НМА"/>
      <sheetName val="7Goodwiii"/>
      <sheetName val="8Advan"/>
      <sheetName val="9Financial assets"/>
      <sheetName val="Investments"/>
      <sheetName val="10Inventory"/>
      <sheetName val="11Trade reseiv"/>
      <sheetName val="12Other assets"/>
      <sheetName val="12(1)Loans issued"/>
      <sheetName val="13Cash"/>
      <sheetName val="14Capital"/>
      <sheetName val="17Bonds"/>
      <sheetName val="18 Bank loans"/>
      <sheetName val="Guarantees"/>
      <sheetName val="19Revenue future per"/>
      <sheetName val="20Finance lease"/>
      <sheetName val="21Trade pay"/>
      <sheetName val="22Advances receiv"/>
      <sheetName val="23Other payables"/>
      <sheetName val="23(1)Other liabilites"/>
      <sheetName val="24Income"/>
      <sheetName val="25Cost"/>
      <sheetName val="26Adm expenses"/>
      <sheetName val="27Implementation cost"/>
      <sheetName val="28Financial expences"/>
      <sheetName val="29Finance income"/>
      <sheetName val="30Other expenses"/>
      <sheetName val="Exchange difference"/>
      <sheetName val="31Impairment"/>
      <sheetName val="32КП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 t="str">
            <v>Износ и амортизацию</v>
          </cell>
        </row>
        <row r="12">
          <cell r="C12" t="str">
            <v xml:space="preserve">Финансовые расходы </v>
          </cell>
        </row>
        <row r="13">
          <cell r="C13" t="str">
            <v xml:space="preserve">Финансовые доходы </v>
          </cell>
        </row>
        <row r="14">
          <cell r="C14" t="str">
            <v xml:space="preserve">Обесценение финансовых инструментов </v>
          </cell>
        </row>
        <row r="16">
          <cell r="C16" t="str">
            <v>Резерв по неиспользованным отпускам</v>
          </cell>
        </row>
        <row r="18">
          <cell r="C18" t="str">
            <v>Прибыль (убытки) от выбытия основных средств и НМА</v>
          </cell>
        </row>
        <row r="19">
          <cell r="C19" t="str">
            <v>Прибыль (убыток) от выбытия инвестиций , обесценение инвестиций</v>
          </cell>
        </row>
        <row r="22">
          <cell r="C22" t="str">
            <v>Доход (убыток) от курсовой разницы</v>
          </cell>
        </row>
        <row r="27">
          <cell r="C27" t="str">
            <v>Доля в прибыли ассоциированных предприятий</v>
          </cell>
        </row>
        <row r="29">
          <cell r="C29" t="str">
            <v>Прочие корректировки на неденежные статьи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План счетов"/>
      <sheetName val="ОСВ АЭС"/>
      <sheetName val="Покупка ПВС"/>
      <sheetName val="Ф1 мин фин"/>
      <sheetName val="Ф2 мин фин"/>
      <sheetName val="Ф3 мин фин"/>
      <sheetName val="Ф4 мин фин"/>
      <sheetName val="Sheet1"/>
      <sheetName val="CFS_неконс"/>
      <sheetName val="ОСВ ЦАЭК"/>
      <sheetName val="Учет АЭС"/>
      <sheetName val="Выбытие АЭС"/>
      <sheetName val="ELIM ЦАЭК"/>
      <sheetName val="3CО"/>
      <sheetName val="ОСВ ПВС"/>
      <sheetName val="Корректировки"/>
      <sheetName val="RP support"/>
      <sheetName val="BS"/>
      <sheetName val="PL"/>
      <sheetName val="CSCE"/>
      <sheetName val="SCF"/>
      <sheetName val="CFS"/>
      <sheetName val="4Инв"/>
      <sheetName val="5Гудв"/>
      <sheetName val="6 ОС"/>
      <sheetName val="7НМА"/>
      <sheetName val="8АвВыд"/>
      <sheetName val="9 ПрФА"/>
      <sheetName val="10ТМЦ"/>
      <sheetName val="11ТДЗ"/>
      <sheetName val="12"/>
      <sheetName val="12(1)"/>
      <sheetName val="Гарантия"/>
      <sheetName val="13ДС"/>
      <sheetName val="14УК"/>
      <sheetName val="15Гаран"/>
      <sheetName val="16ОР"/>
      <sheetName val="17Облиг"/>
      <sheetName val="18 Займы"/>
      <sheetName val="19ДБП"/>
      <sheetName val="20ФинАр"/>
      <sheetName val="21ТКЗ"/>
      <sheetName val="22АвПол"/>
      <sheetName val="23 ПОиР"/>
      <sheetName val="23(1) ПКЗ"/>
      <sheetName val="24Дох"/>
      <sheetName val="25Себ"/>
      <sheetName val="26АУП"/>
      <sheetName val="27РР"/>
      <sheetName val="28ФР"/>
      <sheetName val="29ФД"/>
      <sheetName val="30Прочие"/>
      <sheetName val="31Курсовая"/>
      <sheetName val="32Обесц"/>
      <sheetName val="33КПН"/>
      <sheetName val="ОС"/>
      <sheetName val="34ФА"/>
      <sheetName val="34ФА(1)"/>
      <sheetName val="34ФА(2)"/>
      <sheetName val="34ФА(3)"/>
      <sheetName val="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63">
          <cell r="U63">
            <v>100050</v>
          </cell>
        </row>
        <row r="67">
          <cell r="U67">
            <v>147956</v>
          </cell>
        </row>
        <row r="68">
          <cell r="U68">
            <v>10043</v>
          </cell>
        </row>
        <row r="69">
          <cell r="U69">
            <v>1504055</v>
          </cell>
        </row>
        <row r="70">
          <cell r="U70">
            <v>0</v>
          </cell>
        </row>
        <row r="71">
          <cell r="U71">
            <v>-2856087</v>
          </cell>
        </row>
        <row r="72">
          <cell r="U72">
            <v>-1151</v>
          </cell>
        </row>
        <row r="78">
          <cell r="U78">
            <v>-6334</v>
          </cell>
        </row>
        <row r="80">
          <cell r="U80">
            <v>0</v>
          </cell>
        </row>
        <row r="84">
          <cell r="U84">
            <v>400000</v>
          </cell>
        </row>
        <row r="86">
          <cell r="U86">
            <v>369869</v>
          </cell>
        </row>
        <row r="92">
          <cell r="U92">
            <v>0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9"/>
  <sheetViews>
    <sheetView tabSelected="1" zoomScale="75" zoomScaleNormal="75" workbookViewId="0">
      <selection activeCell="K14" sqref="K14"/>
    </sheetView>
  </sheetViews>
  <sheetFormatPr defaultRowHeight="14.4"/>
  <cols>
    <col min="1" max="1" width="6.44140625" style="1" customWidth="1"/>
    <col min="2" max="2" width="58.21875" style="2" customWidth="1"/>
    <col min="3" max="3" width="14.44140625" style="16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5.109375" style="1" bestFit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39" t="s">
        <v>139</v>
      </c>
      <c r="C8" s="140"/>
      <c r="D8" s="140"/>
      <c r="E8" s="140"/>
      <c r="F8" s="140"/>
    </row>
    <row r="9" spans="2:6" ht="15.6">
      <c r="B9" s="21"/>
      <c r="C9" s="22"/>
      <c r="D9" s="23"/>
      <c r="E9" s="23"/>
      <c r="F9" s="23"/>
    </row>
    <row r="10" spans="2:6" ht="15.6">
      <c r="B10" s="24"/>
      <c r="C10" s="25" t="s">
        <v>126</v>
      </c>
      <c r="D10" s="26">
        <v>44651</v>
      </c>
      <c r="E10" s="23"/>
      <c r="F10" s="26">
        <v>44926</v>
      </c>
    </row>
    <row r="11" spans="2:6" ht="15.6">
      <c r="B11" s="27" t="s">
        <v>35</v>
      </c>
      <c r="C11" s="22"/>
      <c r="D11" s="28" t="s">
        <v>112</v>
      </c>
      <c r="E11" s="29"/>
      <c r="F11" s="28" t="s">
        <v>112</v>
      </c>
    </row>
    <row r="12" spans="2:6" ht="15.6">
      <c r="B12" s="30" t="s">
        <v>68</v>
      </c>
      <c r="C12" s="22"/>
      <c r="D12" s="31"/>
      <c r="E12" s="23"/>
      <c r="F12" s="23"/>
    </row>
    <row r="13" spans="2:6" ht="15.6">
      <c r="B13" s="32" t="s">
        <v>36</v>
      </c>
      <c r="C13" s="22">
        <v>1</v>
      </c>
      <c r="D13" s="33">
        <v>352506751</v>
      </c>
      <c r="E13" s="23"/>
      <c r="F13" s="33">
        <v>358038263</v>
      </c>
    </row>
    <row r="14" spans="2:6" ht="15.6">
      <c r="B14" s="32" t="s">
        <v>37</v>
      </c>
      <c r="C14" s="22"/>
      <c r="D14" s="33">
        <v>72433904</v>
      </c>
      <c r="E14" s="23"/>
      <c r="F14" s="33">
        <v>74206885</v>
      </c>
    </row>
    <row r="15" spans="2:6" ht="15.6">
      <c r="B15" s="32" t="s">
        <v>38</v>
      </c>
      <c r="C15" s="22"/>
      <c r="D15" s="33">
        <v>10227117</v>
      </c>
      <c r="E15" s="23"/>
      <c r="F15" s="33">
        <v>10227117</v>
      </c>
    </row>
    <row r="16" spans="2:6" ht="15.6">
      <c r="B16" s="32" t="s">
        <v>80</v>
      </c>
      <c r="C16" s="22">
        <v>3</v>
      </c>
      <c r="D16" s="33">
        <v>6217869</v>
      </c>
      <c r="E16" s="23"/>
      <c r="F16" s="33">
        <v>5896921</v>
      </c>
    </row>
    <row r="17" spans="2:11" ht="15.6">
      <c r="B17" s="34" t="s">
        <v>66</v>
      </c>
      <c r="C17" s="22">
        <v>4</v>
      </c>
      <c r="D17" s="33">
        <v>2104700</v>
      </c>
      <c r="E17" s="23"/>
      <c r="F17" s="33">
        <v>1217197</v>
      </c>
    </row>
    <row r="18" spans="2:11" ht="15.6">
      <c r="B18" s="32" t="s">
        <v>39</v>
      </c>
      <c r="C18" s="22">
        <v>7</v>
      </c>
      <c r="D18" s="33">
        <v>0</v>
      </c>
      <c r="E18" s="23"/>
      <c r="F18" s="33">
        <v>102402</v>
      </c>
    </row>
    <row r="19" spans="2:11" ht="15.6">
      <c r="B19" s="35" t="s">
        <v>40</v>
      </c>
      <c r="C19" s="22"/>
      <c r="D19" s="36">
        <f>SUM(D13:D18)</f>
        <v>443490341</v>
      </c>
      <c r="E19" s="37"/>
      <c r="F19" s="36">
        <f>SUM(F13:F18)</f>
        <v>449688785</v>
      </c>
      <c r="G19" s="4"/>
      <c r="H19" s="12"/>
    </row>
    <row r="20" spans="2:11" ht="15.6">
      <c r="B20" s="38"/>
      <c r="C20" s="22"/>
      <c r="D20" s="33"/>
      <c r="E20" s="23"/>
      <c r="F20" s="33"/>
    </row>
    <row r="21" spans="2:11" ht="15.6">
      <c r="B21" s="27" t="s">
        <v>75</v>
      </c>
      <c r="C21" s="22"/>
      <c r="D21" s="33"/>
      <c r="E21" s="23"/>
      <c r="F21" s="33"/>
    </row>
    <row r="22" spans="2:11" ht="15.6">
      <c r="B22" s="32" t="s">
        <v>61</v>
      </c>
      <c r="C22" s="22">
        <v>6</v>
      </c>
      <c r="D22" s="33">
        <v>6892459</v>
      </c>
      <c r="E22" s="23"/>
      <c r="F22" s="33">
        <v>6349548</v>
      </c>
    </row>
    <row r="23" spans="2:11" ht="15.6">
      <c r="B23" s="32" t="s">
        <v>5</v>
      </c>
      <c r="C23" s="22">
        <v>8</v>
      </c>
      <c r="D23" s="33">
        <v>19595364</v>
      </c>
      <c r="E23" s="23"/>
      <c r="F23" s="33">
        <v>17825145</v>
      </c>
    </row>
    <row r="24" spans="2:11" ht="15.6">
      <c r="B24" s="32" t="s">
        <v>81</v>
      </c>
      <c r="C24" s="22">
        <v>3</v>
      </c>
      <c r="D24" s="33">
        <v>4398637</v>
      </c>
      <c r="E24" s="23"/>
      <c r="F24" s="33">
        <v>2521528</v>
      </c>
      <c r="G24" s="19"/>
      <c r="H24" s="20"/>
      <c r="I24" s="12"/>
      <c r="J24" s="12"/>
    </row>
    <row r="25" spans="2:11" ht="15.6">
      <c r="B25" s="32" t="s">
        <v>82</v>
      </c>
      <c r="C25" s="22"/>
      <c r="D25" s="33">
        <v>1289190</v>
      </c>
      <c r="E25" s="23"/>
      <c r="F25" s="33">
        <v>1396782</v>
      </c>
      <c r="K25" s="8"/>
    </row>
    <row r="26" spans="2:11" ht="15.6">
      <c r="B26" s="34" t="s">
        <v>137</v>
      </c>
      <c r="C26" s="22">
        <v>4</v>
      </c>
      <c r="D26" s="33">
        <v>2062005</v>
      </c>
      <c r="E26" s="23"/>
      <c r="F26" s="33">
        <v>2267659</v>
      </c>
    </row>
    <row r="27" spans="2:11" ht="15.6">
      <c r="B27" s="34" t="s">
        <v>108</v>
      </c>
      <c r="C27" s="22">
        <v>5</v>
      </c>
      <c r="D27" s="33">
        <v>941899</v>
      </c>
      <c r="E27" s="23"/>
      <c r="F27" s="33">
        <v>982480</v>
      </c>
    </row>
    <row r="28" spans="2:11" ht="15.6">
      <c r="B28" s="34" t="s">
        <v>138</v>
      </c>
      <c r="C28" s="22">
        <v>2</v>
      </c>
      <c r="D28" s="33">
        <v>84625</v>
      </c>
      <c r="E28" s="23"/>
      <c r="F28" s="33">
        <v>1588789</v>
      </c>
    </row>
    <row r="29" spans="2:11" ht="15.6">
      <c r="B29" s="32" t="s">
        <v>10</v>
      </c>
      <c r="C29" s="22">
        <v>9</v>
      </c>
      <c r="D29" s="33">
        <v>10028487</v>
      </c>
      <c r="E29" s="23"/>
      <c r="F29" s="33">
        <v>2992004</v>
      </c>
    </row>
    <row r="30" spans="2:11" ht="15.6">
      <c r="B30" s="35" t="s">
        <v>69</v>
      </c>
      <c r="C30" s="22"/>
      <c r="D30" s="36">
        <f>SUM(D22:D29)</f>
        <v>45292666</v>
      </c>
      <c r="E30" s="37"/>
      <c r="F30" s="36">
        <f>SUM(F22:F29)</f>
        <v>35923935</v>
      </c>
    </row>
    <row r="31" spans="2:11" ht="15.6">
      <c r="B31" s="38"/>
      <c r="C31" s="22"/>
      <c r="D31" s="33"/>
      <c r="E31" s="23"/>
      <c r="F31" s="33"/>
    </row>
    <row r="32" spans="2:11" ht="17.399999999999999">
      <c r="B32" s="35" t="s">
        <v>0</v>
      </c>
      <c r="C32" s="22"/>
      <c r="D32" s="39">
        <f>D19+D30</f>
        <v>488783007</v>
      </c>
      <c r="E32" s="37"/>
      <c r="F32" s="39">
        <f>F19+F30</f>
        <v>485612720</v>
      </c>
    </row>
    <row r="33" spans="2:6" ht="15.6">
      <c r="B33" s="27"/>
      <c r="C33" s="22"/>
      <c r="D33" s="33"/>
      <c r="E33" s="23"/>
      <c r="F33" s="33"/>
    </row>
    <row r="34" spans="2:6" ht="15.6">
      <c r="B34" s="27" t="s">
        <v>1</v>
      </c>
      <c r="C34" s="22"/>
      <c r="D34" s="33"/>
      <c r="E34" s="23"/>
      <c r="F34" s="33"/>
    </row>
    <row r="35" spans="2:6" ht="15.6">
      <c r="B35" s="38" t="s">
        <v>76</v>
      </c>
      <c r="C35" s="22"/>
      <c r="D35" s="33"/>
      <c r="E35" s="23"/>
      <c r="F35" s="33"/>
    </row>
    <row r="36" spans="2:6" ht="15.6">
      <c r="B36" s="32" t="s">
        <v>6</v>
      </c>
      <c r="C36" s="22">
        <v>10</v>
      </c>
      <c r="D36" s="33">
        <v>46043272</v>
      </c>
      <c r="E36" s="23"/>
      <c r="F36" s="33">
        <v>46043272</v>
      </c>
    </row>
    <row r="37" spans="2:6" ht="15.6">
      <c r="B37" s="32" t="s">
        <v>42</v>
      </c>
      <c r="C37" s="22"/>
      <c r="D37" s="33">
        <v>18153852</v>
      </c>
      <c r="E37" s="23"/>
      <c r="F37" s="33">
        <v>18153852</v>
      </c>
    </row>
    <row r="38" spans="2:6" ht="15.6">
      <c r="B38" s="32" t="s">
        <v>43</v>
      </c>
      <c r="C38" s="22"/>
      <c r="D38" s="33">
        <v>89397869</v>
      </c>
      <c r="E38" s="23"/>
      <c r="F38" s="33">
        <v>91947631</v>
      </c>
    </row>
    <row r="39" spans="2:6" ht="15.6">
      <c r="B39" s="32" t="s">
        <v>121</v>
      </c>
      <c r="C39" s="22"/>
      <c r="D39" s="33">
        <v>-16873552</v>
      </c>
      <c r="E39" s="23"/>
      <c r="F39" s="33">
        <v>-32083574</v>
      </c>
    </row>
    <row r="40" spans="2:6" ht="15.6">
      <c r="B40" s="32"/>
      <c r="C40" s="22"/>
      <c r="D40" s="33"/>
      <c r="E40" s="23"/>
      <c r="F40" s="33"/>
    </row>
    <row r="41" spans="2:6" ht="15.6">
      <c r="B41" s="35" t="s">
        <v>70</v>
      </c>
      <c r="C41" s="22"/>
      <c r="D41" s="36">
        <f>SUM(D36:D40)</f>
        <v>136721441</v>
      </c>
      <c r="E41" s="37"/>
      <c r="F41" s="36">
        <f>SUM(F36:F40)</f>
        <v>124061181</v>
      </c>
    </row>
    <row r="42" spans="2:6" ht="15.6">
      <c r="B42" s="27"/>
      <c r="C42" s="22"/>
      <c r="D42" s="33"/>
      <c r="E42" s="23"/>
      <c r="F42" s="33"/>
    </row>
    <row r="43" spans="2:6" ht="15.6">
      <c r="B43" s="27" t="s">
        <v>62</v>
      </c>
      <c r="C43" s="22"/>
      <c r="D43" s="40">
        <v>107892</v>
      </c>
      <c r="E43" s="23"/>
      <c r="F43" s="40">
        <v>110808</v>
      </c>
    </row>
    <row r="44" spans="2:6" ht="15.6">
      <c r="B44" s="38"/>
      <c r="C44" s="22"/>
      <c r="D44" s="33"/>
      <c r="E44" s="23"/>
      <c r="F44" s="33"/>
    </row>
    <row r="45" spans="2:6" ht="15.6">
      <c r="B45" s="35" t="s">
        <v>41</v>
      </c>
      <c r="C45" s="22"/>
      <c r="D45" s="36">
        <f>D41+D43</f>
        <v>136829333</v>
      </c>
      <c r="E45" s="37"/>
      <c r="F45" s="36">
        <f>F41+F43</f>
        <v>124171989</v>
      </c>
    </row>
    <row r="46" spans="2:6" ht="15.6">
      <c r="B46" s="38"/>
      <c r="C46" s="22"/>
      <c r="D46" s="33"/>
      <c r="E46" s="23"/>
      <c r="F46" s="33"/>
    </row>
    <row r="47" spans="2:6" ht="15.6">
      <c r="B47" s="27" t="s">
        <v>77</v>
      </c>
      <c r="C47" s="22"/>
      <c r="D47" s="33"/>
      <c r="E47" s="23"/>
      <c r="F47" s="33"/>
    </row>
    <row r="48" spans="2:6" ht="15.6">
      <c r="B48" s="32" t="s">
        <v>11</v>
      </c>
      <c r="C48" s="22">
        <v>11</v>
      </c>
      <c r="D48" s="33">
        <v>7767789</v>
      </c>
      <c r="E48" s="23"/>
      <c r="F48" s="33">
        <v>8221617</v>
      </c>
    </row>
    <row r="49" spans="2:10" ht="15.6">
      <c r="B49" s="32" t="s">
        <v>115</v>
      </c>
      <c r="C49" s="22">
        <v>12</v>
      </c>
      <c r="D49" s="33">
        <v>151277196</v>
      </c>
      <c r="E49" s="23"/>
      <c r="F49" s="33">
        <v>28194299</v>
      </c>
    </row>
    <row r="50" spans="2:10" ht="15.6">
      <c r="B50" s="32" t="s">
        <v>12</v>
      </c>
      <c r="C50" s="22"/>
      <c r="D50" s="33">
        <v>1250345</v>
      </c>
      <c r="E50" s="23"/>
      <c r="F50" s="33">
        <v>1267535</v>
      </c>
    </row>
    <row r="51" spans="2:10" ht="15.6">
      <c r="B51" s="41" t="s">
        <v>8</v>
      </c>
      <c r="C51" s="22"/>
      <c r="D51" s="33">
        <v>9875388</v>
      </c>
      <c r="E51" s="23"/>
      <c r="F51" s="33">
        <v>10527296</v>
      </c>
    </row>
    <row r="52" spans="2:10" ht="15.6">
      <c r="B52" s="32" t="s">
        <v>47</v>
      </c>
      <c r="C52" s="22"/>
      <c r="D52" s="33">
        <v>66483415</v>
      </c>
      <c r="E52" s="23"/>
      <c r="F52" s="33">
        <v>66483415</v>
      </c>
    </row>
    <row r="53" spans="2:10" ht="15.6">
      <c r="B53" s="32" t="s">
        <v>19</v>
      </c>
      <c r="C53" s="22"/>
      <c r="D53" s="33">
        <v>2054540</v>
      </c>
      <c r="E53" s="23"/>
      <c r="F53" s="33">
        <v>2054540</v>
      </c>
    </row>
    <row r="54" spans="2:10" ht="15.6">
      <c r="B54" s="32" t="s">
        <v>48</v>
      </c>
      <c r="C54" s="22"/>
      <c r="D54" s="33">
        <v>168992</v>
      </c>
      <c r="E54" s="23"/>
      <c r="F54" s="33">
        <v>168993</v>
      </c>
    </row>
    <row r="55" spans="2:10" ht="15.6" hidden="1">
      <c r="B55" s="34" t="s">
        <v>65</v>
      </c>
      <c r="C55" s="22"/>
      <c r="D55" s="33">
        <v>0</v>
      </c>
      <c r="E55" s="23"/>
      <c r="F55" s="33">
        <v>0</v>
      </c>
    </row>
    <row r="56" spans="2:10" ht="15.6" hidden="1">
      <c r="B56" s="42" t="s">
        <v>90</v>
      </c>
      <c r="C56" s="22"/>
      <c r="D56" s="33">
        <v>0</v>
      </c>
      <c r="E56" s="23"/>
      <c r="F56" s="33">
        <v>0</v>
      </c>
    </row>
    <row r="57" spans="2:10" ht="15.6">
      <c r="B57" s="34" t="s">
        <v>63</v>
      </c>
      <c r="C57" s="22"/>
      <c r="D57" s="33">
        <v>2275729</v>
      </c>
      <c r="E57" s="23"/>
      <c r="F57" s="33">
        <v>951578</v>
      </c>
      <c r="G57" s="12"/>
    </row>
    <row r="58" spans="2:10" ht="15.6">
      <c r="B58" s="34" t="s">
        <v>64</v>
      </c>
      <c r="C58" s="22"/>
      <c r="D58" s="33">
        <v>232774</v>
      </c>
      <c r="E58" s="23"/>
      <c r="F58" s="33">
        <v>232655</v>
      </c>
    </row>
    <row r="59" spans="2:10" ht="15.6">
      <c r="B59" s="35" t="s">
        <v>44</v>
      </c>
      <c r="C59" s="22"/>
      <c r="D59" s="36">
        <f>SUM(D48:D58)</f>
        <v>241386168</v>
      </c>
      <c r="E59" s="37"/>
      <c r="F59" s="36">
        <f>SUM(F48:F58)</f>
        <v>118101928</v>
      </c>
      <c r="G59" s="12"/>
    </row>
    <row r="60" spans="2:10" ht="15.6">
      <c r="B60" s="38"/>
      <c r="C60" s="22"/>
      <c r="D60" s="33"/>
      <c r="E60" s="23"/>
      <c r="F60" s="33"/>
    </row>
    <row r="61" spans="2:10" ht="15.6">
      <c r="B61" s="27" t="s">
        <v>78</v>
      </c>
      <c r="C61" s="22"/>
      <c r="D61" s="33"/>
      <c r="E61" s="23"/>
      <c r="F61" s="33"/>
      <c r="G61" s="12"/>
    </row>
    <row r="62" spans="2:10" ht="15.6">
      <c r="B62" s="41" t="s">
        <v>49</v>
      </c>
      <c r="C62" s="22">
        <v>11</v>
      </c>
      <c r="D62" s="33">
        <v>7296899</v>
      </c>
      <c r="E62" s="23"/>
      <c r="F62" s="33">
        <v>7300885</v>
      </c>
      <c r="G62" s="18"/>
    </row>
    <row r="63" spans="2:10" ht="15.6">
      <c r="B63" s="41" t="s">
        <v>79</v>
      </c>
      <c r="C63" s="22">
        <v>12</v>
      </c>
      <c r="D63" s="33">
        <v>57246942</v>
      </c>
      <c r="E63" s="23"/>
      <c r="F63" s="33">
        <v>191615217</v>
      </c>
      <c r="G63" s="18"/>
      <c r="H63" s="12"/>
      <c r="I63" s="12"/>
      <c r="J63" s="12"/>
    </row>
    <row r="64" spans="2:10" ht="15.6" hidden="1">
      <c r="B64" s="38" t="s">
        <v>71</v>
      </c>
      <c r="C64" s="22"/>
      <c r="D64" s="43">
        <v>0</v>
      </c>
      <c r="E64" s="23"/>
      <c r="F64" s="33">
        <v>0</v>
      </c>
      <c r="G64" s="18"/>
    </row>
    <row r="65" spans="2:7" ht="15.6">
      <c r="B65" s="32" t="s">
        <v>12</v>
      </c>
      <c r="C65" s="22"/>
      <c r="D65" s="33">
        <v>2223</v>
      </c>
      <c r="E65" s="23"/>
      <c r="F65" s="33">
        <v>2964</v>
      </c>
      <c r="G65" s="18"/>
    </row>
    <row r="66" spans="2:7" ht="15.6">
      <c r="B66" s="38" t="s">
        <v>72</v>
      </c>
      <c r="C66" s="22"/>
      <c r="D66" s="33">
        <v>1830514</v>
      </c>
      <c r="E66" s="23"/>
      <c r="F66" s="33">
        <v>1796891</v>
      </c>
      <c r="G66" s="18"/>
    </row>
    <row r="67" spans="2:7" ht="15.6">
      <c r="B67" s="41" t="s">
        <v>9</v>
      </c>
      <c r="C67" s="22">
        <v>13</v>
      </c>
      <c r="D67" s="33">
        <v>30447284</v>
      </c>
      <c r="E67" s="23"/>
      <c r="F67" s="33">
        <v>30589669</v>
      </c>
      <c r="G67" s="18"/>
    </row>
    <row r="68" spans="2:7" ht="15.6">
      <c r="B68" s="41" t="s">
        <v>7</v>
      </c>
      <c r="C68" s="22"/>
      <c r="D68" s="33">
        <v>5981505</v>
      </c>
      <c r="E68" s="23"/>
      <c r="F68" s="33">
        <v>4907412</v>
      </c>
      <c r="G68" s="18"/>
    </row>
    <row r="69" spans="2:7" ht="15.6">
      <c r="B69" s="38" t="s">
        <v>73</v>
      </c>
      <c r="C69" s="22"/>
      <c r="D69" s="33">
        <v>894062</v>
      </c>
      <c r="E69" s="23"/>
      <c r="F69" s="33">
        <v>894062</v>
      </c>
      <c r="G69" s="18"/>
    </row>
    <row r="70" spans="2:7" ht="15.6">
      <c r="B70" s="34" t="s">
        <v>48</v>
      </c>
      <c r="C70" s="22"/>
      <c r="D70" s="33">
        <v>31720</v>
      </c>
      <c r="E70" s="23"/>
      <c r="F70" s="33">
        <v>31720</v>
      </c>
      <c r="G70" s="18"/>
    </row>
    <row r="71" spans="2:7" ht="15.6">
      <c r="B71" s="34" t="s">
        <v>63</v>
      </c>
      <c r="C71" s="22"/>
      <c r="D71" s="33">
        <v>1861</v>
      </c>
      <c r="E71" s="23"/>
      <c r="F71" s="33">
        <v>1861</v>
      </c>
      <c r="G71" s="18"/>
    </row>
    <row r="72" spans="2:7" ht="15.6">
      <c r="B72" s="34" t="s">
        <v>64</v>
      </c>
      <c r="C72" s="22">
        <v>14</v>
      </c>
      <c r="D72" s="33">
        <v>6834496</v>
      </c>
      <c r="E72" s="23"/>
      <c r="F72" s="33">
        <v>6198122</v>
      </c>
      <c r="G72" s="18"/>
    </row>
    <row r="73" spans="2:7" ht="15.6">
      <c r="B73" s="35" t="s">
        <v>45</v>
      </c>
      <c r="C73" s="22"/>
      <c r="D73" s="36">
        <f>SUM(D62:D72)</f>
        <v>110567506</v>
      </c>
      <c r="E73" s="37"/>
      <c r="F73" s="36">
        <f>SUM(F62:F72)</f>
        <v>243338803</v>
      </c>
    </row>
    <row r="74" spans="2:7" ht="15.6">
      <c r="B74" s="38"/>
      <c r="C74" s="22"/>
      <c r="D74" s="33"/>
      <c r="E74" s="23"/>
      <c r="F74" s="33"/>
    </row>
    <row r="75" spans="2:7" ht="16.5" customHeight="1">
      <c r="B75" s="35" t="s">
        <v>46</v>
      </c>
      <c r="C75" s="22"/>
      <c r="D75" s="39">
        <f>D45+D59+D73</f>
        <v>488783007</v>
      </c>
      <c r="E75" s="37"/>
      <c r="F75" s="39">
        <f>F45+F59+F73</f>
        <v>485612720</v>
      </c>
    </row>
    <row r="76" spans="2:7" ht="16.5" customHeight="1">
      <c r="B76" s="27"/>
      <c r="C76" s="22"/>
      <c r="D76" s="44"/>
      <c r="E76" s="23"/>
      <c r="F76" s="23"/>
    </row>
    <row r="77" spans="2:7" ht="16.5" customHeight="1">
      <c r="B77" s="45" t="s">
        <v>136</v>
      </c>
      <c r="C77" s="22"/>
      <c r="D77" s="46"/>
      <c r="E77" s="23"/>
      <c r="F77" s="47"/>
    </row>
    <row r="78" spans="2:7" ht="16.5" customHeight="1">
      <c r="B78" s="45" t="s">
        <v>135</v>
      </c>
      <c r="C78" s="17" t="s">
        <v>60</v>
      </c>
      <c r="D78" s="48"/>
      <c r="E78" s="23"/>
      <c r="F78" s="45" t="s">
        <v>94</v>
      </c>
    </row>
    <row r="79" spans="2:7" ht="16.5" customHeight="1">
      <c r="B79" s="45"/>
      <c r="C79" s="17"/>
      <c r="D79" s="48"/>
      <c r="E79" s="23"/>
      <c r="F79" s="45"/>
    </row>
    <row r="80" spans="2:7" ht="16.5" customHeight="1">
      <c r="B80" s="45" t="s">
        <v>131</v>
      </c>
      <c r="C80" s="17" t="s">
        <v>60</v>
      </c>
      <c r="D80" s="49"/>
      <c r="E80" s="49"/>
      <c r="F80" s="50" t="s">
        <v>132</v>
      </c>
    </row>
    <row r="81" spans="2:6" ht="16.5" customHeight="1">
      <c r="B81" s="38"/>
      <c r="C81" s="22"/>
      <c r="D81" s="23"/>
      <c r="E81" s="23"/>
      <c r="F81" s="23"/>
    </row>
    <row r="82" spans="2:6" ht="16.5" customHeight="1">
      <c r="B82" s="38"/>
      <c r="C82" s="22"/>
      <c r="D82" s="23"/>
      <c r="E82" s="23"/>
      <c r="F82" s="23"/>
    </row>
    <row r="83" spans="2:6" ht="16.5" customHeight="1">
      <c r="B83" s="38"/>
      <c r="C83" s="22"/>
      <c r="D83" s="23"/>
      <c r="E83" s="23"/>
      <c r="F83" s="23"/>
    </row>
    <row r="84" spans="2:6" ht="16.5" customHeight="1">
      <c r="B84" s="38"/>
      <c r="C84" s="22"/>
      <c r="D84" s="23"/>
      <c r="E84" s="23"/>
      <c r="F84" s="23"/>
    </row>
    <row r="85" spans="2:6" ht="16.5" customHeight="1">
      <c r="B85" s="27"/>
      <c r="C85" s="22"/>
      <c r="D85" s="23"/>
      <c r="E85" s="23"/>
      <c r="F85" s="23"/>
    </row>
    <row r="86" spans="2:6" ht="16.5" customHeight="1">
      <c r="B86" s="38"/>
      <c r="C86" s="22"/>
      <c r="D86" s="23"/>
      <c r="E86" s="23"/>
      <c r="F86" s="23"/>
    </row>
    <row r="87" spans="2:6" ht="16.5" customHeight="1">
      <c r="B87" s="38"/>
      <c r="C87" s="22"/>
      <c r="D87" s="23"/>
      <c r="E87" s="23"/>
      <c r="F87" s="23"/>
    </row>
    <row r="88" spans="2:6" ht="16.5" customHeight="1">
      <c r="B88" s="27"/>
      <c r="C88" s="22"/>
      <c r="D88" s="23"/>
      <c r="E88" s="23"/>
      <c r="F88" s="23"/>
    </row>
    <row r="89" spans="2:6" ht="16.5" customHeight="1">
      <c r="B89" s="51"/>
      <c r="C89" s="52"/>
      <c r="D89" s="53"/>
      <c r="E89" s="53"/>
      <c r="F89" s="53"/>
    </row>
    <row r="90" spans="2:6" ht="16.5" customHeight="1">
      <c r="B90" s="51"/>
      <c r="C90" s="52"/>
      <c r="D90" s="53"/>
      <c r="E90" s="53"/>
      <c r="F90" s="53"/>
    </row>
    <row r="91" spans="2:6" ht="16.5" customHeight="1">
      <c r="B91" s="54"/>
      <c r="C91" s="52"/>
      <c r="D91" s="53"/>
      <c r="E91" s="53"/>
      <c r="F91" s="53"/>
    </row>
    <row r="92" spans="2:6" ht="16.5" customHeight="1">
      <c r="B92" s="55"/>
      <c r="C92" s="52"/>
      <c r="D92" s="53"/>
      <c r="E92" s="53"/>
      <c r="F92" s="53"/>
    </row>
    <row r="93" spans="2:6" ht="16.5" customHeight="1">
      <c r="B93" s="55"/>
      <c r="C93" s="52"/>
      <c r="D93" s="53"/>
      <c r="E93" s="53"/>
      <c r="F93" s="53"/>
    </row>
    <row r="94" spans="2:6" ht="16.5" customHeight="1">
      <c r="B94" s="56"/>
      <c r="C94" s="52"/>
      <c r="D94" s="53"/>
      <c r="E94" s="53"/>
      <c r="F94" s="53"/>
    </row>
    <row r="95" spans="2:6" ht="16.5" customHeight="1">
      <c r="B95" s="55"/>
      <c r="C95" s="52"/>
      <c r="D95" s="53"/>
      <c r="E95" s="53"/>
      <c r="F95" s="53"/>
    </row>
    <row r="96" spans="2:6" ht="16.5" customHeight="1">
      <c r="B96" s="55"/>
      <c r="C96" s="52"/>
      <c r="D96" s="53"/>
      <c r="E96" s="53"/>
      <c r="F96" s="53"/>
    </row>
    <row r="97" spans="2:6" ht="16.5" customHeight="1">
      <c r="B97" s="55"/>
      <c r="C97" s="52"/>
      <c r="D97" s="53"/>
      <c r="E97" s="53"/>
      <c r="F97" s="53"/>
    </row>
    <row r="98" spans="2:6" ht="16.5" customHeight="1">
      <c r="B98" s="57"/>
      <c r="C98" s="52"/>
      <c r="D98" s="53"/>
      <c r="E98" s="53"/>
      <c r="F98" s="53"/>
    </row>
    <row r="99" spans="2:6" ht="16.5" customHeight="1">
      <c r="B99" s="51"/>
      <c r="C99" s="52"/>
      <c r="D99" s="53"/>
      <c r="E99" s="53"/>
      <c r="F99" s="53"/>
    </row>
    <row r="100" spans="2:6" ht="16.5" customHeight="1">
      <c r="B100" s="51"/>
      <c r="C100" s="52"/>
      <c r="D100" s="53"/>
      <c r="E100" s="53"/>
      <c r="F100" s="53"/>
    </row>
    <row r="101" spans="2:6" ht="16.5" customHeight="1">
      <c r="B101" s="57"/>
      <c r="C101" s="52"/>
      <c r="D101" s="53"/>
      <c r="E101" s="53"/>
      <c r="F101" s="53"/>
    </row>
    <row r="102" spans="2:6" ht="16.5" customHeight="1">
      <c r="B102" s="55"/>
      <c r="C102" s="52"/>
      <c r="D102" s="53"/>
      <c r="E102" s="53"/>
      <c r="F102" s="53"/>
    </row>
    <row r="103" spans="2:6" ht="16.5" customHeight="1">
      <c r="B103" s="57"/>
      <c r="C103" s="52"/>
      <c r="D103" s="53"/>
      <c r="E103" s="53"/>
      <c r="F103" s="53"/>
    </row>
    <row r="104" spans="2:6" ht="16.5" customHeight="1">
      <c r="B104" s="55"/>
      <c r="C104" s="52"/>
      <c r="D104" s="53"/>
      <c r="E104" s="53"/>
      <c r="F104" s="53"/>
    </row>
    <row r="105" spans="2:6" ht="16.5" customHeight="1">
      <c r="B105" s="54"/>
      <c r="C105" s="52"/>
      <c r="D105" s="53"/>
      <c r="E105" s="53"/>
      <c r="F105" s="53"/>
    </row>
    <row r="106" spans="2:6" ht="16.5" customHeight="1">
      <c r="B106" s="54"/>
      <c r="C106" s="52"/>
      <c r="D106" s="53"/>
      <c r="E106" s="53"/>
      <c r="F106" s="53"/>
    </row>
    <row r="107" spans="2:6" ht="16.5" customHeight="1">
      <c r="B107" s="58"/>
      <c r="C107" s="52"/>
      <c r="D107" s="53"/>
      <c r="E107" s="53"/>
      <c r="F107" s="53"/>
    </row>
    <row r="108" spans="2:6" ht="16.5" customHeight="1">
      <c r="B108" s="55"/>
      <c r="C108" s="52"/>
      <c r="D108" s="53"/>
      <c r="E108" s="53"/>
      <c r="F108" s="53"/>
    </row>
    <row r="109" spans="2:6" ht="16.5" customHeight="1">
      <c r="B109" s="54"/>
      <c r="C109" s="52"/>
      <c r="D109" s="53"/>
      <c r="E109" s="53"/>
      <c r="F109" s="53"/>
    </row>
    <row r="110" spans="2:6" ht="16.5" customHeight="1">
      <c r="B110" s="51"/>
      <c r="C110" s="52"/>
      <c r="D110" s="53"/>
      <c r="E110" s="53"/>
      <c r="F110" s="53"/>
    </row>
    <row r="111" spans="2:6" ht="16.5" customHeight="1">
      <c r="B111" s="54"/>
      <c r="C111" s="52"/>
      <c r="D111" s="53"/>
      <c r="E111" s="53"/>
      <c r="F111" s="53"/>
    </row>
    <row r="112" spans="2:6" ht="16.5" customHeight="1">
      <c r="B112" s="58"/>
      <c r="C112" s="52"/>
      <c r="D112" s="53"/>
      <c r="E112" s="53"/>
      <c r="F112" s="53"/>
    </row>
    <row r="113" spans="2:6" ht="16.5" customHeight="1">
      <c r="B113" s="58"/>
      <c r="C113" s="52"/>
      <c r="D113" s="53"/>
      <c r="E113" s="53"/>
      <c r="F113" s="53"/>
    </row>
    <row r="114" spans="2:6" ht="16.5" customHeight="1">
      <c r="B114" s="3"/>
    </row>
    <row r="115" spans="2:6" ht="16.5" customHeight="1">
      <c r="B115" s="6"/>
    </row>
    <row r="116" spans="2:6" ht="16.5" customHeight="1"/>
    <row r="117" spans="2:6" ht="16.5" customHeight="1">
      <c r="B117" s="5"/>
    </row>
    <row r="118" spans="2:6" ht="16.5" customHeight="1">
      <c r="B118" s="7"/>
    </row>
    <row r="119" spans="2:6" ht="16.5" customHeight="1">
      <c r="B119" s="3"/>
    </row>
    <row r="120" spans="2:6" ht="16.5" customHeight="1">
      <c r="B120" s="3"/>
    </row>
    <row r="121" spans="2:6" ht="16.5" customHeight="1">
      <c r="B121" s="3"/>
    </row>
    <row r="122" spans="2:6" ht="16.5" customHeight="1">
      <c r="B122" s="3"/>
    </row>
    <row r="123" spans="2:6" ht="16.5" customHeight="1">
      <c r="B123" s="3"/>
    </row>
    <row r="124" spans="2:6" ht="16.5" customHeight="1"/>
    <row r="125" spans="2:6" ht="16.5" customHeight="1"/>
    <row r="126" spans="2:6" ht="16.5" customHeight="1"/>
    <row r="127" spans="2:6" ht="16.5" customHeight="1"/>
    <row r="128" spans="2:6" ht="16.5" customHeight="1"/>
    <row r="129" ht="16.5" customHeight="1"/>
  </sheetData>
  <mergeCells count="1">
    <mergeCell ref="B8:F8"/>
  </mergeCells>
  <phoneticPr fontId="137" type="noConversion"/>
  <pageMargins left="0.7" right="0.7" top="0.75" bottom="0.75" header="0.3" footer="0.3"/>
  <pageSetup paperSize="9" scale="5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38"/>
  <sheetViews>
    <sheetView topLeftCell="A4" zoomScale="75" zoomScaleNormal="75" workbookViewId="0">
      <selection activeCell="E44" sqref="E44"/>
    </sheetView>
  </sheetViews>
  <sheetFormatPr defaultColWidth="8.77734375" defaultRowHeight="13.8"/>
  <cols>
    <col min="1" max="1" width="66.6640625" style="53" customWidth="1"/>
    <col min="2" max="2" width="14.21875" style="53" customWidth="1"/>
    <col min="3" max="3" width="25.21875" style="53" customWidth="1"/>
    <col min="4" max="4" width="2.33203125" style="53" customWidth="1"/>
    <col min="5" max="5" width="23.88671875" style="53" customWidth="1"/>
    <col min="6" max="6" width="7.44140625" style="53" customWidth="1"/>
    <col min="7" max="7" width="28.33203125" style="53" customWidth="1"/>
    <col min="8" max="16384" width="8.77734375" style="53"/>
  </cols>
  <sheetData>
    <row r="2" spans="1:7" ht="14.55" customHeight="1">
      <c r="A2" s="59"/>
      <c r="B2" s="59"/>
      <c r="C2" s="59"/>
      <c r="D2" s="59"/>
      <c r="E2" s="59"/>
      <c r="F2" s="60"/>
    </row>
    <row r="3" spans="1:7" ht="72" customHeight="1">
      <c r="A3" s="141" t="s">
        <v>140</v>
      </c>
      <c r="B3" s="141"/>
      <c r="C3" s="141"/>
      <c r="D3" s="141"/>
      <c r="E3" s="141"/>
      <c r="F3" s="61"/>
    </row>
    <row r="4" spans="1:7">
      <c r="A4" s="62"/>
      <c r="B4" s="62"/>
      <c r="C4" s="62"/>
      <c r="D4" s="62"/>
      <c r="E4" s="62"/>
      <c r="F4" s="61"/>
    </row>
    <row r="5" spans="1:7">
      <c r="A5" s="63" t="s">
        <v>91</v>
      </c>
      <c r="B5" s="64" t="s">
        <v>126</v>
      </c>
      <c r="C5" s="65">
        <v>45016</v>
      </c>
      <c r="D5" s="66"/>
      <c r="E5" s="65">
        <v>44651</v>
      </c>
      <c r="F5" s="61"/>
    </row>
    <row r="6" spans="1:7">
      <c r="A6" s="67"/>
      <c r="B6" s="66"/>
      <c r="C6" s="68" t="s">
        <v>113</v>
      </c>
      <c r="D6" s="68"/>
      <c r="E6" s="68" t="s">
        <v>113</v>
      </c>
      <c r="F6" s="69"/>
    </row>
    <row r="7" spans="1:7">
      <c r="A7" s="70" t="s">
        <v>15</v>
      </c>
      <c r="B7" s="66">
        <v>15</v>
      </c>
      <c r="C7" s="71">
        <v>49726477</v>
      </c>
      <c r="D7" s="71"/>
      <c r="E7" s="71">
        <v>46789119</v>
      </c>
      <c r="F7" s="72"/>
    </row>
    <row r="8" spans="1:7">
      <c r="A8" s="51"/>
      <c r="B8" s="66">
        <v>16</v>
      </c>
      <c r="C8" s="73"/>
      <c r="D8" s="66"/>
      <c r="E8" s="73"/>
      <c r="F8" s="73"/>
      <c r="G8" s="74"/>
    </row>
    <row r="9" spans="1:7">
      <c r="A9" s="70" t="s">
        <v>16</v>
      </c>
      <c r="B9" s="66">
        <v>17</v>
      </c>
      <c r="C9" s="71">
        <v>-34835049</v>
      </c>
      <c r="D9" s="75"/>
      <c r="E9" s="71">
        <v>-27593905</v>
      </c>
      <c r="F9" s="72"/>
    </row>
    <row r="10" spans="1:7">
      <c r="A10" s="51"/>
      <c r="B10" s="66"/>
      <c r="C10" s="73"/>
      <c r="D10" s="66"/>
      <c r="E10" s="73"/>
      <c r="F10" s="73"/>
    </row>
    <row r="11" spans="1:7" ht="14.4" thickBot="1">
      <c r="A11" s="76" t="s">
        <v>58</v>
      </c>
      <c r="B11" s="66"/>
      <c r="C11" s="77">
        <f>SUM(C7:C9)</f>
        <v>14891428</v>
      </c>
      <c r="D11" s="66"/>
      <c r="E11" s="77">
        <f>SUM(E7:E9)</f>
        <v>19195214</v>
      </c>
      <c r="F11" s="72"/>
    </row>
    <row r="12" spans="1:7">
      <c r="A12" s="78"/>
      <c r="B12" s="66"/>
      <c r="C12" s="73"/>
      <c r="D12" s="66"/>
      <c r="E12" s="73"/>
      <c r="F12" s="73"/>
    </row>
    <row r="13" spans="1:7">
      <c r="A13" s="78" t="s">
        <v>13</v>
      </c>
      <c r="B13" s="66">
        <v>17</v>
      </c>
      <c r="C13" s="79">
        <v>-2844488</v>
      </c>
      <c r="D13" s="75"/>
      <c r="E13" s="79">
        <v>-2671493</v>
      </c>
      <c r="F13" s="79"/>
    </row>
    <row r="14" spans="1:7">
      <c r="A14" s="78" t="s">
        <v>14</v>
      </c>
      <c r="B14" s="66"/>
      <c r="C14" s="79">
        <v>-524586</v>
      </c>
      <c r="D14" s="75"/>
      <c r="E14" s="79">
        <v>-487999</v>
      </c>
      <c r="F14" s="73"/>
    </row>
    <row r="15" spans="1:7">
      <c r="A15" s="78" t="s">
        <v>50</v>
      </c>
      <c r="B15" s="66">
        <v>18</v>
      </c>
      <c r="C15" s="79">
        <v>-7867988</v>
      </c>
      <c r="D15" s="75"/>
      <c r="E15" s="79">
        <v>-7491792</v>
      </c>
      <c r="F15" s="80"/>
    </row>
    <row r="16" spans="1:7">
      <c r="A16" s="80" t="s">
        <v>51</v>
      </c>
      <c r="B16" s="66">
        <v>19</v>
      </c>
      <c r="C16" s="79">
        <v>506460</v>
      </c>
      <c r="D16" s="75"/>
      <c r="E16" s="79">
        <v>538862</v>
      </c>
      <c r="F16" s="79"/>
    </row>
    <row r="17" spans="1:6">
      <c r="A17" s="78" t="s">
        <v>52</v>
      </c>
      <c r="B17" s="66"/>
      <c r="C17" s="79">
        <v>10637156</v>
      </c>
      <c r="D17" s="75"/>
      <c r="E17" s="79">
        <v>5327642</v>
      </c>
      <c r="F17" s="79"/>
    </row>
    <row r="18" spans="1:6">
      <c r="A18" s="78" t="s">
        <v>128</v>
      </c>
      <c r="B18" s="66"/>
      <c r="C18" s="79">
        <v>669530</v>
      </c>
      <c r="D18" s="75"/>
      <c r="E18" s="79">
        <v>1161459</v>
      </c>
      <c r="F18" s="79"/>
    </row>
    <row r="19" spans="1:6">
      <c r="A19" s="78" t="s">
        <v>129</v>
      </c>
      <c r="B19" s="66"/>
      <c r="C19" s="79">
        <v>-2578527</v>
      </c>
      <c r="D19" s="75"/>
      <c r="E19" s="79">
        <v>-1920705</v>
      </c>
      <c r="F19" s="79"/>
    </row>
    <row r="20" spans="1:6">
      <c r="A20" s="78" t="s">
        <v>83</v>
      </c>
      <c r="B20" s="66">
        <v>20</v>
      </c>
      <c r="C20" s="79">
        <v>-12931</v>
      </c>
      <c r="D20" s="75"/>
      <c r="E20" s="79">
        <v>-294228</v>
      </c>
      <c r="F20" s="73"/>
    </row>
    <row r="21" spans="1:6">
      <c r="A21" s="78" t="s">
        <v>17</v>
      </c>
      <c r="B21" s="66"/>
      <c r="C21" s="79">
        <v>0</v>
      </c>
      <c r="D21" s="75"/>
      <c r="E21" s="79">
        <v>17236</v>
      </c>
      <c r="F21" s="73"/>
    </row>
    <row r="22" spans="1:6">
      <c r="A22" s="78" t="s">
        <v>125</v>
      </c>
      <c r="B22" s="66"/>
      <c r="C22" s="79">
        <v>-2352</v>
      </c>
      <c r="D22" s="75"/>
      <c r="E22" s="79"/>
      <c r="F22" s="73"/>
    </row>
    <row r="23" spans="1:6">
      <c r="A23" s="70" t="s">
        <v>95</v>
      </c>
      <c r="B23" s="75"/>
      <c r="C23" s="81">
        <f>SUM(C13:C22)</f>
        <v>-2017726</v>
      </c>
      <c r="D23" s="81"/>
      <c r="E23" s="81">
        <f>SUM(E13:E22)</f>
        <v>-5821018</v>
      </c>
      <c r="F23" s="72"/>
    </row>
    <row r="24" spans="1:6">
      <c r="A24" s="51"/>
      <c r="B24" s="66"/>
      <c r="C24" s="73"/>
      <c r="D24" s="66"/>
      <c r="E24" s="73"/>
      <c r="F24" s="73"/>
    </row>
    <row r="25" spans="1:6" ht="14.4" thickBot="1">
      <c r="A25" s="76" t="s">
        <v>96</v>
      </c>
      <c r="B25" s="64"/>
      <c r="C25" s="77">
        <f>C11+C23</f>
        <v>12873702</v>
      </c>
      <c r="D25" s="64"/>
      <c r="E25" s="77">
        <f>E11+E23</f>
        <v>13374196</v>
      </c>
      <c r="F25" s="72"/>
    </row>
    <row r="26" spans="1:6">
      <c r="A26" s="62"/>
      <c r="B26" s="66"/>
      <c r="C26" s="73"/>
      <c r="D26" s="66"/>
      <c r="E26" s="73"/>
      <c r="F26" s="73"/>
    </row>
    <row r="27" spans="1:6">
      <c r="A27" s="51" t="s">
        <v>97</v>
      </c>
      <c r="B27" s="75"/>
      <c r="C27" s="79">
        <v>-79174</v>
      </c>
      <c r="D27" s="75"/>
      <c r="E27" s="79">
        <v>-102427</v>
      </c>
      <c r="F27" s="79"/>
    </row>
    <row r="28" spans="1:6">
      <c r="A28" s="51"/>
      <c r="B28" s="51"/>
      <c r="C28" s="51"/>
      <c r="D28" s="51"/>
      <c r="E28" s="51"/>
      <c r="F28" s="51"/>
    </row>
    <row r="29" spans="1:6" ht="14.4" thickBot="1">
      <c r="A29" s="76" t="s">
        <v>84</v>
      </c>
      <c r="B29" s="66"/>
      <c r="C29" s="77">
        <f>C25+C27</f>
        <v>12794528</v>
      </c>
      <c r="D29" s="66"/>
      <c r="E29" s="77">
        <f>E25+E27</f>
        <v>13271769</v>
      </c>
      <c r="F29" s="72"/>
    </row>
    <row r="30" spans="1:6">
      <c r="A30" s="51"/>
      <c r="B30" s="66"/>
      <c r="C30" s="73"/>
      <c r="D30" s="66"/>
      <c r="E30" s="73"/>
      <c r="F30" s="73"/>
    </row>
    <row r="32" spans="1:6">
      <c r="A32" s="51" t="s">
        <v>123</v>
      </c>
      <c r="B32" s="75"/>
      <c r="C32" s="79">
        <v>12797444</v>
      </c>
      <c r="D32" s="75"/>
      <c r="E32" s="79">
        <v>10338940</v>
      </c>
      <c r="F32" s="79"/>
    </row>
    <row r="33" spans="1:6">
      <c r="A33" s="51" t="s">
        <v>122</v>
      </c>
      <c r="B33" s="66"/>
      <c r="C33" s="79">
        <v>-2916</v>
      </c>
      <c r="D33" s="66"/>
      <c r="E33" s="79">
        <v>2932829</v>
      </c>
      <c r="F33" s="73"/>
    </row>
    <row r="34" spans="1:6">
      <c r="A34" s="51"/>
      <c r="B34" s="66"/>
      <c r="C34" s="73"/>
      <c r="D34" s="66"/>
      <c r="E34" s="73"/>
      <c r="F34" s="73"/>
    </row>
    <row r="35" spans="1:6" ht="15.6">
      <c r="A35" s="45" t="s">
        <v>136</v>
      </c>
      <c r="B35" s="66"/>
      <c r="C35" s="73"/>
      <c r="D35" s="66"/>
      <c r="E35" s="73"/>
      <c r="F35" s="73"/>
    </row>
    <row r="36" spans="1:6" ht="15.6">
      <c r="A36" s="45" t="s">
        <v>135</v>
      </c>
      <c r="B36" s="82"/>
      <c r="C36" s="83" t="s">
        <v>98</v>
      </c>
      <c r="E36" s="84" t="s">
        <v>94</v>
      </c>
      <c r="F36" s="66"/>
    </row>
    <row r="37" spans="1:6">
      <c r="A37" s="83"/>
      <c r="B37" s="82"/>
      <c r="C37" s="83"/>
      <c r="E37" s="85"/>
      <c r="F37" s="66"/>
    </row>
    <row r="38" spans="1:6" s="137" customFormat="1">
      <c r="A38" s="137" t="s">
        <v>131</v>
      </c>
      <c r="C38" s="83" t="s">
        <v>98</v>
      </c>
      <c r="E38" s="137" t="s">
        <v>132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I87"/>
  <sheetViews>
    <sheetView topLeftCell="A46" zoomScale="75" zoomScaleNormal="75" workbookViewId="0">
      <selection activeCell="C81" sqref="C81"/>
    </sheetView>
  </sheetViews>
  <sheetFormatPr defaultColWidth="8.77734375" defaultRowHeight="13.8"/>
  <cols>
    <col min="1" max="1" width="3.21875" style="53" customWidth="1"/>
    <col min="2" max="2" width="2" style="53" customWidth="1"/>
    <col min="3" max="3" width="79.33203125" style="109" customWidth="1"/>
    <col min="4" max="4" width="29.6640625" style="53" customWidth="1"/>
    <col min="5" max="5" width="1.44140625" style="53" customWidth="1"/>
    <col min="6" max="6" width="30.44140625" style="53" customWidth="1"/>
    <col min="7" max="7" width="2.21875" style="53" customWidth="1"/>
    <col min="8" max="8" width="8.77734375" style="53"/>
    <col min="9" max="9" width="14.21875" style="53" bestFit="1" customWidth="1"/>
    <col min="10" max="16384" width="8.77734375" style="53"/>
  </cols>
  <sheetData>
    <row r="4" spans="1:9">
      <c r="A4" s="11"/>
      <c r="B4" s="11"/>
      <c r="C4" s="15"/>
      <c r="D4" s="86"/>
      <c r="E4" s="86"/>
      <c r="F4" s="86"/>
      <c r="G4" s="86"/>
      <c r="I4" s="87"/>
    </row>
    <row r="5" spans="1:9">
      <c r="A5" s="11"/>
      <c r="B5" s="11"/>
      <c r="C5" s="142" t="s">
        <v>107</v>
      </c>
      <c r="D5" s="142"/>
      <c r="E5" s="142"/>
      <c r="F5" s="142"/>
      <c r="G5" s="88"/>
      <c r="I5" s="87"/>
    </row>
    <row r="6" spans="1:9" ht="20.55" customHeight="1">
      <c r="A6" s="11"/>
      <c r="B6" s="11"/>
      <c r="C6" s="143" t="s">
        <v>141</v>
      </c>
      <c r="D6" s="143"/>
      <c r="E6" s="143"/>
      <c r="F6" s="143"/>
      <c r="G6" s="88"/>
      <c r="I6" s="87"/>
    </row>
    <row r="7" spans="1:9">
      <c r="A7" s="11"/>
      <c r="B7" s="11"/>
      <c r="C7" s="15"/>
      <c r="D7" s="86"/>
      <c r="E7" s="86"/>
      <c r="F7" s="86"/>
      <c r="G7" s="86"/>
      <c r="I7" s="87"/>
    </row>
    <row r="8" spans="1:9">
      <c r="A8" s="11"/>
      <c r="B8" s="11"/>
      <c r="C8" s="89" t="s">
        <v>92</v>
      </c>
      <c r="D8" s="90" t="s">
        <v>112</v>
      </c>
      <c r="E8" s="91"/>
      <c r="F8" s="90" t="s">
        <v>112</v>
      </c>
      <c r="G8" s="90"/>
      <c r="I8" s="92"/>
    </row>
    <row r="9" spans="1:9" ht="35.549999999999997" customHeight="1">
      <c r="A9" s="10" t="s">
        <v>20</v>
      </c>
      <c r="B9" s="10"/>
      <c r="C9" s="93"/>
      <c r="D9" s="94" t="s">
        <v>142</v>
      </c>
      <c r="E9" s="94"/>
      <c r="F9" s="94" t="s">
        <v>143</v>
      </c>
      <c r="G9" s="94"/>
      <c r="I9" s="95"/>
    </row>
    <row r="10" spans="1:9">
      <c r="A10" s="10" t="s">
        <v>99</v>
      </c>
      <c r="B10" s="10"/>
      <c r="C10" s="15"/>
      <c r="D10" s="96">
        <f>ОПиУ!C25</f>
        <v>12873702</v>
      </c>
      <c r="E10" s="86"/>
      <c r="F10" s="96">
        <f>ОПиУ!E25</f>
        <v>13374196</v>
      </c>
      <c r="G10" s="96"/>
      <c r="I10" s="97"/>
    </row>
    <row r="11" spans="1:9">
      <c r="A11" s="9"/>
      <c r="B11" s="9"/>
      <c r="C11" s="15"/>
      <c r="D11" s="9"/>
      <c r="E11" s="9"/>
      <c r="F11" s="9"/>
      <c r="G11" s="9"/>
      <c r="I11" s="96"/>
    </row>
    <row r="12" spans="1:9">
      <c r="A12" s="9"/>
      <c r="B12" s="9"/>
      <c r="C12" s="14" t="s">
        <v>21</v>
      </c>
      <c r="D12" s="98">
        <f>SUM(D13:D24)</f>
        <v>6238044</v>
      </c>
      <c r="E12" s="99"/>
      <c r="F12" s="98">
        <f>SUM(F13:F24)</f>
        <v>6554114</v>
      </c>
      <c r="G12" s="98"/>
      <c r="I12" s="96"/>
    </row>
    <row r="13" spans="1:9">
      <c r="A13" s="9"/>
      <c r="B13" s="9"/>
      <c r="C13" s="15" t="str">
        <f>[53]SCF!$C11</f>
        <v>Износ и амортизацию</v>
      </c>
      <c r="D13" s="100">
        <v>7615372</v>
      </c>
      <c r="E13" s="86"/>
      <c r="F13" s="100">
        <v>4525737</v>
      </c>
      <c r="G13" s="100"/>
      <c r="I13" s="100"/>
    </row>
    <row r="14" spans="1:9">
      <c r="A14" s="9"/>
      <c r="B14" s="9"/>
      <c r="C14" s="15" t="str">
        <f>[53]SCF!$C12</f>
        <v xml:space="preserve">Финансовые расходы </v>
      </c>
      <c r="D14" s="100">
        <v>7867988</v>
      </c>
      <c r="E14" s="86"/>
      <c r="F14" s="100">
        <v>7491792</v>
      </c>
      <c r="G14" s="100"/>
      <c r="I14" s="100"/>
    </row>
    <row r="15" spans="1:9">
      <c r="A15" s="9"/>
      <c r="B15" s="9"/>
      <c r="C15" s="15" t="str">
        <f>[53]SCF!$C13</f>
        <v xml:space="preserve">Финансовые доходы </v>
      </c>
      <c r="D15" s="100">
        <v>-506460</v>
      </c>
      <c r="E15" s="86"/>
      <c r="F15" s="100">
        <v>-538862</v>
      </c>
      <c r="G15" s="100"/>
      <c r="I15" s="100"/>
    </row>
    <row r="16" spans="1:9">
      <c r="A16" s="9"/>
      <c r="B16" s="9"/>
      <c r="C16" s="15" t="str">
        <f>[53]SCF!$C14</f>
        <v xml:space="preserve">Обесценение финансовых инструментов </v>
      </c>
      <c r="D16" s="100">
        <v>12931</v>
      </c>
      <c r="E16" s="86"/>
      <c r="F16" s="100">
        <v>294228</v>
      </c>
      <c r="G16" s="100"/>
      <c r="I16" s="100"/>
    </row>
    <row r="17" spans="1:9">
      <c r="A17" s="9"/>
      <c r="B17" s="9"/>
      <c r="C17" s="15" t="str">
        <f>[53]SCF!$C16</f>
        <v>Резерв по неиспользованным отпускам</v>
      </c>
      <c r="D17" s="100">
        <v>0</v>
      </c>
      <c r="E17" s="86"/>
      <c r="F17" s="100">
        <v>5959</v>
      </c>
      <c r="G17" s="86"/>
      <c r="I17" s="100"/>
    </row>
    <row r="18" spans="1:9">
      <c r="A18" s="9"/>
      <c r="B18" s="9"/>
      <c r="C18" s="15" t="str">
        <f>[53]SCF!$C18</f>
        <v>Прибыль (убытки) от выбытия основных средств и НМА</v>
      </c>
      <c r="D18" s="100">
        <v>1901143</v>
      </c>
      <c r="E18" s="86"/>
      <c r="F18" s="100">
        <v>2142</v>
      </c>
      <c r="G18" s="100"/>
      <c r="I18" s="100"/>
    </row>
    <row r="19" spans="1:9">
      <c r="A19" s="9"/>
      <c r="B19" s="9"/>
      <c r="C19" s="15" t="str">
        <f>[53]SCF!$C19</f>
        <v>Прибыль (убыток) от выбытия инвестиций , обесценение инвестиций</v>
      </c>
      <c r="D19" s="100">
        <v>2352</v>
      </c>
      <c r="E19" s="9"/>
      <c r="F19" s="100">
        <v>0</v>
      </c>
      <c r="G19" s="9"/>
      <c r="I19" s="100"/>
    </row>
    <row r="20" spans="1:9">
      <c r="A20" s="9"/>
      <c r="B20" s="9"/>
      <c r="C20" s="15" t="str">
        <f>[53]SCF!$C22</f>
        <v>Доход (убыток) от курсовой разницы</v>
      </c>
      <c r="D20" s="100">
        <v>-10637156</v>
      </c>
      <c r="E20" s="9"/>
      <c r="F20" s="100">
        <v>-5327642</v>
      </c>
      <c r="G20" s="9"/>
      <c r="I20" s="100"/>
    </row>
    <row r="21" spans="1:9">
      <c r="A21" s="9"/>
      <c r="B21" s="9"/>
      <c r="C21" s="15" t="s">
        <v>144</v>
      </c>
      <c r="D21" s="100">
        <v>-725</v>
      </c>
      <c r="E21" s="101"/>
      <c r="F21" s="100">
        <v>0</v>
      </c>
      <c r="G21" s="100"/>
      <c r="I21" s="100"/>
    </row>
    <row r="22" spans="1:9">
      <c r="A22" s="9"/>
      <c r="B22" s="9"/>
      <c r="C22" s="15" t="str">
        <f>[53]SCF!$C27</f>
        <v>Доля в прибыли ассоциированных предприятий</v>
      </c>
      <c r="D22" s="100">
        <v>0</v>
      </c>
      <c r="E22" s="9"/>
      <c r="F22" s="100">
        <v>-17236</v>
      </c>
      <c r="G22" s="86"/>
      <c r="I22" s="100"/>
    </row>
    <row r="23" spans="1:9">
      <c r="A23" s="9"/>
      <c r="B23" s="9"/>
      <c r="C23" s="15" t="s">
        <v>145</v>
      </c>
      <c r="D23" s="100">
        <v>-17401</v>
      </c>
      <c r="E23" s="86"/>
      <c r="F23" s="100">
        <v>-27418</v>
      </c>
      <c r="G23" s="100"/>
      <c r="I23" s="100"/>
    </row>
    <row r="24" spans="1:9">
      <c r="A24" s="9"/>
      <c r="B24" s="9"/>
      <c r="C24" s="15" t="str">
        <f>[53]SCF!$C29</f>
        <v>Прочие корректировки на неденежные статьи</v>
      </c>
      <c r="D24" s="100">
        <v>0</v>
      </c>
      <c r="E24" s="86"/>
      <c r="F24" s="100">
        <v>145414</v>
      </c>
      <c r="G24" s="100"/>
      <c r="I24" s="100"/>
    </row>
    <row r="25" spans="1:9" ht="34.5" customHeight="1">
      <c r="A25" s="144" t="s">
        <v>22</v>
      </c>
      <c r="B25" s="144"/>
      <c r="C25" s="144"/>
      <c r="D25" s="102">
        <f>D10+D12</f>
        <v>19111746</v>
      </c>
      <c r="E25" s="102"/>
      <c r="F25" s="102">
        <f>F10+F12</f>
        <v>19928310</v>
      </c>
      <c r="G25" s="96"/>
      <c r="I25" s="100"/>
    </row>
    <row r="26" spans="1:9" ht="19.5" customHeight="1">
      <c r="A26" s="10"/>
      <c r="B26" s="103"/>
      <c r="C26" s="103"/>
      <c r="D26" s="102"/>
      <c r="E26" s="104"/>
      <c r="F26" s="96"/>
      <c r="G26" s="96"/>
      <c r="I26" s="100"/>
    </row>
    <row r="27" spans="1:9">
      <c r="A27" s="10" t="s">
        <v>100</v>
      </c>
      <c r="B27" s="10"/>
      <c r="C27" s="13"/>
      <c r="D27" s="98">
        <f>SUM(D28:D36)</f>
        <v>-1964080</v>
      </c>
      <c r="E27" s="105"/>
      <c r="F27" s="96">
        <f>SUM(F28:F36)</f>
        <v>-2806828.9839900001</v>
      </c>
      <c r="G27" s="96"/>
      <c r="I27" s="100"/>
    </row>
    <row r="28" spans="1:9">
      <c r="A28" s="11"/>
      <c r="B28" s="11"/>
      <c r="C28" s="108" t="s">
        <v>116</v>
      </c>
      <c r="D28" s="100">
        <v>-864014</v>
      </c>
      <c r="E28" s="101"/>
      <c r="F28" s="100">
        <v>-211939</v>
      </c>
      <c r="G28" s="100"/>
      <c r="I28" s="100"/>
    </row>
    <row r="29" spans="1:9">
      <c r="A29" s="11"/>
      <c r="B29" s="11"/>
      <c r="C29" s="108" t="s">
        <v>23</v>
      </c>
      <c r="D29" s="100">
        <v>-1870689</v>
      </c>
      <c r="E29" s="100"/>
      <c r="F29" s="100">
        <v>-1047559</v>
      </c>
      <c r="G29" s="101"/>
      <c r="I29" s="100"/>
    </row>
    <row r="30" spans="1:9">
      <c r="A30" s="11"/>
      <c r="B30" s="11"/>
      <c r="C30" s="108" t="s">
        <v>24</v>
      </c>
      <c r="D30" s="100">
        <v>-1002109</v>
      </c>
      <c r="E30" s="100"/>
      <c r="F30" s="100">
        <v>-2241083</v>
      </c>
      <c r="G30" s="101"/>
      <c r="I30" s="100"/>
    </row>
    <row r="31" spans="1:9">
      <c r="A31" s="11"/>
      <c r="B31" s="11"/>
      <c r="C31" s="108" t="s">
        <v>117</v>
      </c>
      <c r="D31" s="100">
        <v>128566</v>
      </c>
      <c r="E31" s="100"/>
      <c r="F31" s="100">
        <v>419491</v>
      </c>
      <c r="G31" s="101"/>
      <c r="I31" s="100"/>
    </row>
    <row r="32" spans="1:9">
      <c r="A32" s="11"/>
      <c r="B32" s="11"/>
      <c r="C32" s="108" t="s">
        <v>118</v>
      </c>
      <c r="D32" s="100">
        <v>-356078</v>
      </c>
      <c r="E32" s="100"/>
      <c r="F32" s="100">
        <v>-430250</v>
      </c>
      <c r="G32" s="101"/>
      <c r="I32" s="100"/>
    </row>
    <row r="33" spans="1:9">
      <c r="A33" s="11"/>
      <c r="B33" s="11"/>
      <c r="C33" s="108" t="s">
        <v>25</v>
      </c>
      <c r="D33" s="100">
        <v>1074093</v>
      </c>
      <c r="E33" s="100"/>
      <c r="F33" s="100">
        <v>-601624</v>
      </c>
      <c r="G33" s="101"/>
      <c r="I33" s="100"/>
    </row>
    <row r="34" spans="1:9">
      <c r="A34" s="11"/>
      <c r="B34" s="11"/>
      <c r="C34" s="108" t="s">
        <v>130</v>
      </c>
      <c r="D34" s="100"/>
      <c r="E34" s="100"/>
      <c r="F34" s="100">
        <v>-31844</v>
      </c>
      <c r="G34" s="101"/>
      <c r="I34" s="100"/>
    </row>
    <row r="35" spans="1:9">
      <c r="A35" s="11"/>
      <c r="B35" s="11"/>
      <c r="C35" s="108" t="s">
        <v>119</v>
      </c>
      <c r="D35" s="100">
        <v>926151</v>
      </c>
      <c r="E35" s="100"/>
      <c r="F35" s="100">
        <v>1337979.0160099999</v>
      </c>
      <c r="G35" s="101"/>
      <c r="I35" s="100"/>
    </row>
    <row r="36" spans="1:9">
      <c r="A36" s="11"/>
      <c r="B36" s="11"/>
      <c r="C36" s="108" t="s">
        <v>120</v>
      </c>
      <c r="D36" s="100"/>
      <c r="E36" s="100"/>
      <c r="F36" s="100"/>
      <c r="G36" s="101"/>
      <c r="I36" s="100"/>
    </row>
    <row r="37" spans="1:9">
      <c r="A37" s="9"/>
      <c r="B37" s="9"/>
      <c r="C37" s="13"/>
      <c r="D37" s="9"/>
      <c r="E37" s="9"/>
      <c r="F37" s="9"/>
      <c r="G37" s="9"/>
      <c r="I37" s="100"/>
    </row>
    <row r="38" spans="1:9">
      <c r="A38" s="10" t="s">
        <v>101</v>
      </c>
      <c r="B38" s="10"/>
      <c r="C38" s="15"/>
      <c r="D38" s="98">
        <f>D25+D27</f>
        <v>17147666</v>
      </c>
      <c r="E38" s="86"/>
      <c r="F38" s="96">
        <f>F25+F27</f>
        <v>17121481.016010001</v>
      </c>
      <c r="G38" s="96"/>
      <c r="I38" s="96"/>
    </row>
    <row r="39" spans="1:9">
      <c r="A39" s="10"/>
      <c r="B39" s="10"/>
      <c r="C39" s="15"/>
      <c r="D39" s="98"/>
      <c r="E39" s="86"/>
      <c r="F39" s="96"/>
      <c r="G39" s="96"/>
      <c r="I39" s="100"/>
    </row>
    <row r="40" spans="1:9">
      <c r="A40" s="106" t="s">
        <v>109</v>
      </c>
      <c r="B40" s="106"/>
      <c r="C40" s="15"/>
      <c r="D40" s="96">
        <v>-7314554</v>
      </c>
      <c r="E40" s="86"/>
      <c r="F40" s="96">
        <v>-8248821</v>
      </c>
      <c r="G40" s="96"/>
      <c r="I40" s="100"/>
    </row>
    <row r="41" spans="1:9">
      <c r="A41" s="106"/>
      <c r="B41" s="106"/>
      <c r="C41" s="15"/>
      <c r="D41" s="107"/>
      <c r="E41" s="86"/>
      <c r="F41" s="99"/>
      <c r="G41" s="99"/>
      <c r="I41" s="96"/>
    </row>
    <row r="42" spans="1:9">
      <c r="A42" s="106" t="s">
        <v>110</v>
      </c>
      <c r="B42" s="10"/>
      <c r="C42" s="15"/>
      <c r="D42" s="96">
        <v>-316811</v>
      </c>
      <c r="E42" s="96"/>
      <c r="F42" s="96">
        <v>-393047.59846000001</v>
      </c>
      <c r="G42" s="86"/>
      <c r="I42" s="100"/>
    </row>
    <row r="43" spans="1:9">
      <c r="A43" s="106"/>
      <c r="B43" s="10"/>
      <c r="C43" s="15"/>
      <c r="D43" s="86"/>
      <c r="E43" s="86"/>
      <c r="F43" s="86"/>
      <c r="G43" s="86"/>
      <c r="I43" s="100"/>
    </row>
    <row r="44" spans="1:9">
      <c r="A44" s="106"/>
      <c r="B44" s="10"/>
      <c r="C44" s="15"/>
      <c r="D44" s="86"/>
      <c r="E44" s="86"/>
      <c r="F44" s="86"/>
      <c r="G44" s="86"/>
      <c r="I44" s="100"/>
    </row>
    <row r="45" spans="1:9">
      <c r="A45" s="10" t="s">
        <v>102</v>
      </c>
      <c r="B45" s="10"/>
      <c r="C45" s="15"/>
      <c r="D45" s="96">
        <f>D38+D40+D42</f>
        <v>9516301</v>
      </c>
      <c r="E45" s="86"/>
      <c r="F45" s="96">
        <f>F38+F40+F42</f>
        <v>8479612.4175500013</v>
      </c>
      <c r="G45" s="96"/>
      <c r="I45" s="100"/>
    </row>
    <row r="46" spans="1:9">
      <c r="A46" s="10"/>
      <c r="B46" s="10"/>
      <c r="C46" s="15"/>
      <c r="D46" s="96"/>
      <c r="E46" s="86"/>
      <c r="F46" s="96"/>
      <c r="G46" s="96"/>
      <c r="I46" s="100"/>
    </row>
    <row r="47" spans="1:9" ht="27.45" customHeight="1">
      <c r="A47" s="10" t="s">
        <v>26</v>
      </c>
      <c r="B47" s="10"/>
      <c r="C47" s="15"/>
      <c r="D47" s="86"/>
      <c r="E47" s="86"/>
      <c r="F47" s="86"/>
      <c r="G47" s="86"/>
      <c r="I47" s="100"/>
    </row>
    <row r="48" spans="1:9">
      <c r="A48" s="11"/>
      <c r="B48" s="11"/>
      <c r="C48" s="14"/>
      <c r="D48" s="99"/>
      <c r="E48" s="99"/>
      <c r="F48" s="99"/>
      <c r="G48" s="99"/>
      <c r="I48" s="100"/>
    </row>
    <row r="49" spans="1:9">
      <c r="A49" s="11"/>
      <c r="B49" s="11"/>
      <c r="C49" s="108" t="s">
        <v>146</v>
      </c>
      <c r="D49" s="100">
        <f>[54]SCF!U63</f>
        <v>100050</v>
      </c>
      <c r="E49" s="100"/>
      <c r="F49" s="100"/>
      <c r="G49" s="101"/>
      <c r="I49" s="100"/>
    </row>
    <row r="50" spans="1:9">
      <c r="A50" s="11"/>
      <c r="B50" s="11"/>
      <c r="C50" s="108" t="s">
        <v>67</v>
      </c>
      <c r="D50" s="100">
        <f>[54]SCF!U67</f>
        <v>147956</v>
      </c>
      <c r="E50" s="100"/>
      <c r="F50" s="100">
        <v>175791.12460000001</v>
      </c>
      <c r="G50" s="101"/>
      <c r="I50" s="100"/>
    </row>
    <row r="51" spans="1:9">
      <c r="A51" s="11"/>
      <c r="B51" s="11"/>
      <c r="C51" s="108" t="s">
        <v>114</v>
      </c>
      <c r="D51" s="100">
        <f>[54]SCF!U68</f>
        <v>10043</v>
      </c>
      <c r="E51" s="100"/>
      <c r="F51" s="100"/>
      <c r="G51" s="101"/>
      <c r="I51" s="100"/>
    </row>
    <row r="52" spans="1:9">
      <c r="A52" s="11"/>
      <c r="B52" s="11"/>
      <c r="C52" s="108" t="s">
        <v>147</v>
      </c>
      <c r="D52" s="100">
        <f>[54]SCF!U69</f>
        <v>1504055</v>
      </c>
      <c r="E52" s="100"/>
      <c r="F52" s="100">
        <v>21233669</v>
      </c>
      <c r="G52" s="101"/>
      <c r="I52" s="100"/>
    </row>
    <row r="53" spans="1:9">
      <c r="A53" s="11"/>
      <c r="B53" s="11"/>
      <c r="C53" s="108" t="s">
        <v>148</v>
      </c>
      <c r="D53" s="100">
        <f>[54]SCF!U70</f>
        <v>0</v>
      </c>
      <c r="E53" s="100"/>
      <c r="F53" s="100">
        <v>2008.55</v>
      </c>
      <c r="G53" s="101"/>
      <c r="I53" s="100"/>
    </row>
    <row r="54" spans="1:9">
      <c r="A54" s="11"/>
      <c r="B54" s="11"/>
      <c r="C54" s="108" t="s">
        <v>27</v>
      </c>
      <c r="D54" s="100">
        <f>[54]SCF!U71</f>
        <v>-2856087</v>
      </c>
      <c r="E54" s="100"/>
      <c r="F54" s="100">
        <v>-3556050</v>
      </c>
      <c r="G54" s="101"/>
      <c r="I54" s="100"/>
    </row>
    <row r="55" spans="1:9">
      <c r="A55" s="11"/>
      <c r="B55" s="11"/>
      <c r="C55" s="108" t="s">
        <v>28</v>
      </c>
      <c r="D55" s="100">
        <f>[54]SCF!U72</f>
        <v>-1151</v>
      </c>
      <c r="E55" s="100"/>
      <c r="F55" s="100">
        <v>-3741</v>
      </c>
      <c r="G55" s="101"/>
      <c r="I55" s="100"/>
    </row>
    <row r="56" spans="1:9">
      <c r="A56" s="11"/>
      <c r="B56" s="11"/>
      <c r="C56" s="108" t="s">
        <v>149</v>
      </c>
      <c r="D56" s="100">
        <f>[54]SCF!U78</f>
        <v>-6334</v>
      </c>
      <c r="E56" s="100"/>
      <c r="F56" s="100">
        <v>-6111.016010000003</v>
      </c>
      <c r="G56" s="101"/>
      <c r="I56" s="100"/>
    </row>
    <row r="57" spans="1:9">
      <c r="A57" s="11"/>
      <c r="B57" s="11"/>
      <c r="C57" s="108" t="s">
        <v>150</v>
      </c>
      <c r="D57" s="100">
        <f>[54]SCF!U80</f>
        <v>0</v>
      </c>
      <c r="E57" s="100"/>
      <c r="F57" s="100">
        <v>-9816086</v>
      </c>
      <c r="G57" s="101"/>
      <c r="I57" s="100"/>
    </row>
    <row r="58" spans="1:9">
      <c r="A58" s="11"/>
      <c r="B58" s="11"/>
      <c r="C58" s="108" t="s">
        <v>151</v>
      </c>
      <c r="D58" s="100">
        <f>[54]SCF!U84</f>
        <v>400000</v>
      </c>
      <c r="E58" s="100"/>
      <c r="F58" s="100"/>
      <c r="G58" s="101"/>
      <c r="I58" s="100"/>
    </row>
    <row r="59" spans="1:9">
      <c r="A59" s="11"/>
      <c r="B59" s="11"/>
      <c r="C59" s="108" t="s">
        <v>87</v>
      </c>
      <c r="D59" s="100">
        <f>[54]SCF!U86</f>
        <v>369869</v>
      </c>
      <c r="E59" s="100"/>
      <c r="F59" s="100">
        <v>433326</v>
      </c>
      <c r="G59" s="101"/>
      <c r="I59" s="100"/>
    </row>
    <row r="60" spans="1:9">
      <c r="A60" s="11"/>
      <c r="B60" s="11"/>
      <c r="C60" s="108" t="s">
        <v>152</v>
      </c>
      <c r="D60" s="100">
        <f>[54]SCF!U92</f>
        <v>0</v>
      </c>
      <c r="E60" s="100"/>
      <c r="F60" s="100">
        <v>-20000</v>
      </c>
      <c r="G60" s="101"/>
      <c r="I60" s="100"/>
    </row>
    <row r="61" spans="1:9">
      <c r="A61" s="11"/>
      <c r="B61" s="11"/>
      <c r="C61" s="108"/>
      <c r="D61" s="100"/>
      <c r="E61" s="100"/>
      <c r="F61" s="100"/>
      <c r="G61" s="101"/>
      <c r="I61" s="100"/>
    </row>
    <row r="62" spans="1:9">
      <c r="A62" s="10" t="s">
        <v>88</v>
      </c>
      <c r="B62" s="10"/>
      <c r="C62" s="15"/>
      <c r="D62" s="96">
        <f>SUM(D49:D60)</f>
        <v>-331599</v>
      </c>
      <c r="E62" s="96"/>
      <c r="F62" s="96">
        <f>SUM(F49:F61)</f>
        <v>8442806.6585900001</v>
      </c>
      <c r="G62" s="96"/>
      <c r="I62" s="100"/>
    </row>
    <row r="63" spans="1:9">
      <c r="A63" s="10"/>
      <c r="B63" s="10"/>
      <c r="C63" s="15"/>
      <c r="D63" s="96"/>
      <c r="E63" s="86"/>
      <c r="F63" s="96"/>
      <c r="G63" s="96"/>
      <c r="I63" s="96"/>
    </row>
    <row r="64" spans="1:9" ht="25.05" customHeight="1">
      <c r="A64" s="10" t="s">
        <v>29</v>
      </c>
      <c r="B64" s="10"/>
      <c r="C64" s="15"/>
      <c r="D64" s="86"/>
      <c r="E64" s="86"/>
      <c r="F64" s="86"/>
      <c r="G64" s="86"/>
      <c r="I64" s="96"/>
    </row>
    <row r="65" spans="1:9">
      <c r="A65" s="10"/>
      <c r="B65" s="10"/>
      <c r="C65" s="14"/>
      <c r="D65" s="10"/>
      <c r="E65" s="10"/>
      <c r="F65" s="10"/>
      <c r="G65" s="10"/>
      <c r="I65" s="96"/>
    </row>
    <row r="66" spans="1:9">
      <c r="A66" s="11"/>
      <c r="B66" s="11"/>
      <c r="C66" s="108" t="s">
        <v>85</v>
      </c>
      <c r="D66" s="100">
        <v>0</v>
      </c>
      <c r="E66" s="100"/>
      <c r="F66" s="100">
        <v>73829209</v>
      </c>
      <c r="G66" s="101"/>
      <c r="I66" s="96"/>
    </row>
    <row r="67" spans="1:9" ht="16.05" customHeight="1">
      <c r="A67" s="11"/>
      <c r="B67" s="11"/>
      <c r="C67" s="108" t="s">
        <v>30</v>
      </c>
      <c r="D67" s="100">
        <v>-660060</v>
      </c>
      <c r="E67" s="100"/>
      <c r="F67" s="100">
        <v>-73850658</v>
      </c>
      <c r="G67" s="11"/>
      <c r="I67" s="87"/>
    </row>
    <row r="68" spans="1:9" ht="16.05" customHeight="1">
      <c r="A68" s="11"/>
      <c r="B68" s="11"/>
      <c r="C68" s="108" t="s">
        <v>127</v>
      </c>
      <c r="D68" s="100">
        <v>-500000</v>
      </c>
      <c r="E68" s="100"/>
      <c r="F68" s="100">
        <v>-500000</v>
      </c>
      <c r="G68" s="11"/>
      <c r="I68" s="87"/>
    </row>
    <row r="69" spans="1:9" ht="16.05" customHeight="1">
      <c r="A69" s="11"/>
      <c r="B69" s="11"/>
      <c r="C69" s="108" t="s">
        <v>31</v>
      </c>
      <c r="D69" s="100">
        <v>-967561</v>
      </c>
      <c r="E69" s="100"/>
      <c r="F69" s="100">
        <v>-993351</v>
      </c>
      <c r="G69" s="11"/>
      <c r="I69" s="87"/>
    </row>
    <row r="70" spans="1:9">
      <c r="A70" s="11"/>
      <c r="B70" s="11"/>
      <c r="C70" s="15"/>
      <c r="D70" s="11"/>
      <c r="E70" s="11"/>
      <c r="F70" s="11"/>
      <c r="G70" s="11"/>
      <c r="I70" s="87"/>
    </row>
    <row r="71" spans="1:9">
      <c r="A71" s="10" t="s">
        <v>89</v>
      </c>
      <c r="B71" s="86"/>
      <c r="C71" s="15"/>
      <c r="D71" s="96">
        <f>SUM(D66:D70)</f>
        <v>-2127621</v>
      </c>
      <c r="E71" s="96"/>
      <c r="F71" s="96">
        <f>SUM(F66:F70)</f>
        <v>-1514800</v>
      </c>
      <c r="G71" s="96"/>
      <c r="I71" s="87"/>
    </row>
    <row r="72" spans="1:9">
      <c r="A72" s="11"/>
      <c r="B72" s="11"/>
      <c r="C72" s="15"/>
      <c r="D72" s="11"/>
      <c r="E72" s="11"/>
      <c r="F72" s="11"/>
      <c r="G72" s="11"/>
      <c r="I72" s="87"/>
    </row>
    <row r="73" spans="1:9">
      <c r="A73" s="10" t="s">
        <v>32</v>
      </c>
      <c r="B73" s="10"/>
      <c r="C73" s="14"/>
      <c r="D73" s="96">
        <f>D45+D62+D71</f>
        <v>7057081</v>
      </c>
      <c r="E73" s="99"/>
      <c r="F73" s="96">
        <f>F45+F62+F71</f>
        <v>15407619.076140001</v>
      </c>
      <c r="G73" s="96"/>
      <c r="I73" s="87"/>
    </row>
    <row r="74" spans="1:9">
      <c r="A74" s="11"/>
      <c r="B74" s="11"/>
      <c r="C74" s="15"/>
      <c r="D74" s="11"/>
      <c r="E74" s="11"/>
      <c r="F74" s="11"/>
      <c r="G74" s="11"/>
      <c r="I74" s="87"/>
    </row>
    <row r="75" spans="1:9">
      <c r="A75" s="10" t="s">
        <v>33</v>
      </c>
      <c r="B75" s="10"/>
      <c r="C75" s="14"/>
      <c r="D75" s="96">
        <v>2992004</v>
      </c>
      <c r="E75" s="96"/>
      <c r="F75" s="96">
        <v>4598104</v>
      </c>
      <c r="G75" s="96"/>
      <c r="I75" s="87"/>
    </row>
    <row r="76" spans="1:9">
      <c r="A76" s="11"/>
      <c r="B76" s="11"/>
      <c r="C76" s="15"/>
      <c r="D76" s="11"/>
      <c r="E76" s="11"/>
      <c r="F76" s="11"/>
      <c r="G76" s="11"/>
      <c r="I76" s="87"/>
    </row>
    <row r="77" spans="1:9">
      <c r="A77" s="11"/>
      <c r="B77" s="11"/>
      <c r="C77" s="14" t="s">
        <v>86</v>
      </c>
      <c r="D77" s="100">
        <v>-7088</v>
      </c>
      <c r="E77" s="100"/>
      <c r="F77" s="100">
        <v>-127814</v>
      </c>
      <c r="G77" s="11"/>
      <c r="I77" s="87"/>
    </row>
    <row r="78" spans="1:9">
      <c r="A78" s="10"/>
      <c r="B78" s="10"/>
      <c r="C78" s="14" t="s">
        <v>59</v>
      </c>
      <c r="D78" s="100">
        <v>-13510</v>
      </c>
      <c r="E78" s="100"/>
      <c r="F78" s="100">
        <v>-275016</v>
      </c>
      <c r="G78" s="99"/>
      <c r="I78" s="87"/>
    </row>
    <row r="79" spans="1:9" ht="12.6" customHeight="1">
      <c r="A79" s="10"/>
      <c r="B79" s="10"/>
      <c r="C79" s="14"/>
      <c r="D79" s="100"/>
      <c r="E79" s="100"/>
      <c r="F79" s="100"/>
      <c r="G79" s="99"/>
      <c r="I79" s="87"/>
    </row>
    <row r="80" spans="1:9">
      <c r="A80" s="10" t="s">
        <v>34</v>
      </c>
      <c r="B80" s="10"/>
      <c r="C80" s="14"/>
      <c r="D80" s="96">
        <f>D73+D75+D77+D78</f>
        <v>10028487</v>
      </c>
      <c r="E80" s="99"/>
      <c r="F80" s="96">
        <f>F73+F75+F77+F78</f>
        <v>19602893.076140001</v>
      </c>
      <c r="G80" s="96"/>
      <c r="I80" s="87"/>
    </row>
    <row r="81" spans="1:9">
      <c r="A81" s="10"/>
      <c r="B81" s="10"/>
      <c r="C81" s="15"/>
      <c r="D81" s="11"/>
      <c r="E81" s="11"/>
      <c r="F81" s="11"/>
      <c r="G81" s="11"/>
      <c r="I81" s="87"/>
    </row>
    <row r="82" spans="1:9">
      <c r="A82" s="10"/>
      <c r="B82" s="10"/>
      <c r="C82" s="15"/>
      <c r="D82" s="11"/>
      <c r="E82" s="11"/>
      <c r="F82" s="11"/>
      <c r="G82" s="11"/>
      <c r="I82" s="87"/>
    </row>
    <row r="83" spans="1:9">
      <c r="A83" s="10"/>
      <c r="B83" s="10"/>
      <c r="C83" s="15"/>
      <c r="D83" s="11"/>
      <c r="E83" s="11"/>
      <c r="F83" s="11"/>
      <c r="G83" s="11"/>
      <c r="I83" s="87"/>
    </row>
    <row r="84" spans="1:9" ht="15.6">
      <c r="A84" s="10"/>
      <c r="B84" s="10"/>
      <c r="C84" s="45" t="s">
        <v>134</v>
      </c>
      <c r="D84" s="11"/>
      <c r="E84" s="11"/>
      <c r="F84" s="11"/>
      <c r="G84" s="11"/>
      <c r="I84" s="87"/>
    </row>
    <row r="85" spans="1:9" ht="15.6">
      <c r="A85" s="11"/>
      <c r="B85" s="11"/>
      <c r="C85" s="45" t="s">
        <v>135</v>
      </c>
      <c r="D85" s="99" t="s">
        <v>103</v>
      </c>
      <c r="E85" s="99"/>
      <c r="F85" s="10" t="s">
        <v>94</v>
      </c>
      <c r="G85" s="96"/>
      <c r="I85" s="87"/>
    </row>
    <row r="86" spans="1:9">
      <c r="A86" s="11"/>
      <c r="B86" s="11"/>
      <c r="C86" s="14"/>
      <c r="D86" s="99"/>
      <c r="E86" s="99"/>
      <c r="F86" s="96"/>
      <c r="G86" s="96"/>
      <c r="I86" s="87"/>
    </row>
    <row r="87" spans="1:9">
      <c r="A87" s="11"/>
      <c r="B87" s="11"/>
      <c r="C87" s="14" t="s">
        <v>131</v>
      </c>
      <c r="D87" s="99" t="s">
        <v>103</v>
      </c>
      <c r="E87" s="86"/>
      <c r="F87" s="14" t="s">
        <v>132</v>
      </c>
      <c r="G87" s="86"/>
      <c r="I87" s="87"/>
    </row>
  </sheetData>
  <mergeCells count="3">
    <mergeCell ref="C5:F5"/>
    <mergeCell ref="C6:F6"/>
    <mergeCell ref="A25:C25"/>
  </mergeCells>
  <phoneticPr fontId="137" type="noConversion"/>
  <pageMargins left="0.25" right="0.25" top="0.75" bottom="0.75" header="0.3" footer="0.3"/>
  <pageSetup paperSize="9" scale="6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6"/>
  <sheetViews>
    <sheetView zoomScale="75" zoomScaleNormal="75" workbookViewId="0">
      <selection activeCell="B11" sqref="B11:Q21"/>
    </sheetView>
  </sheetViews>
  <sheetFormatPr defaultColWidth="9.21875" defaultRowHeight="13.8"/>
  <cols>
    <col min="1" max="1" width="3.77734375" style="51" customWidth="1"/>
    <col min="2" max="2" width="64.5546875" style="58" customWidth="1"/>
    <col min="3" max="3" width="2.21875" style="51" customWidth="1"/>
    <col min="4" max="4" width="19.5546875" style="51" customWidth="1"/>
    <col min="5" max="5" width="2.44140625" style="51" customWidth="1"/>
    <col min="6" max="6" width="15.21875" style="51" customWidth="1"/>
    <col min="7" max="7" width="1.77734375" style="51" customWidth="1"/>
    <col min="8" max="8" width="17.21875" style="51" hidden="1" customWidth="1"/>
    <col min="9" max="9" width="15.5546875" style="51" customWidth="1"/>
    <col min="10" max="10" width="2.77734375" style="51" customWidth="1"/>
    <col min="11" max="11" width="21" style="51" customWidth="1"/>
    <col min="12" max="12" width="2.21875" style="51" customWidth="1"/>
    <col min="13" max="13" width="22" style="51" customWidth="1"/>
    <col min="14" max="14" width="2.77734375" style="51" customWidth="1"/>
    <col min="15" max="15" width="22" style="51" customWidth="1"/>
    <col min="16" max="16" width="2.77734375" style="51" customWidth="1"/>
    <col min="17" max="17" width="20" style="51" customWidth="1"/>
    <col min="18" max="18" width="4.21875" style="51" customWidth="1"/>
    <col min="19" max="19" width="15.109375" style="78" bestFit="1" customWidth="1"/>
    <col min="20" max="20" width="9.21875" style="78"/>
    <col min="21" max="21" width="9.21875" style="78" customWidth="1"/>
    <col min="22" max="16384" width="9.21875" style="78"/>
  </cols>
  <sheetData>
    <row r="1" spans="2:23">
      <c r="B1" s="11"/>
    </row>
    <row r="2" spans="2:23">
      <c r="B2" s="11"/>
    </row>
    <row r="3" spans="2:23">
      <c r="B3" s="11"/>
    </row>
    <row r="5" spans="2:23">
      <c r="B5" s="145" t="s">
        <v>106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23">
      <c r="B6" s="146" t="s">
        <v>153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</row>
    <row r="7" spans="2:23">
      <c r="B7" s="54"/>
    </row>
    <row r="8" spans="2:23">
      <c r="B8" s="111"/>
      <c r="Q8" s="112" t="s">
        <v>112</v>
      </c>
    </row>
    <row r="9" spans="2:23" ht="14.4" thickBot="1">
      <c r="B9" s="111"/>
    </row>
    <row r="10" spans="2:23" ht="78.75" customHeight="1" thickBot="1">
      <c r="B10" s="147" t="s">
        <v>93</v>
      </c>
      <c r="C10" s="113"/>
      <c r="D10" s="114" t="s">
        <v>6</v>
      </c>
      <c r="E10" s="113"/>
      <c r="F10" s="114" t="s">
        <v>57</v>
      </c>
      <c r="G10" s="113"/>
      <c r="H10" s="114" t="s">
        <v>105</v>
      </c>
      <c r="I10" s="114" t="s">
        <v>43</v>
      </c>
      <c r="J10" s="113"/>
      <c r="K10" s="115" t="s">
        <v>104</v>
      </c>
      <c r="L10" s="113"/>
      <c r="M10" s="116" t="s">
        <v>56</v>
      </c>
      <c r="N10" s="117"/>
      <c r="O10" s="116" t="s">
        <v>124</v>
      </c>
      <c r="P10" s="113"/>
      <c r="Q10" s="116" t="s">
        <v>55</v>
      </c>
    </row>
    <row r="11" spans="2:23" ht="14.4" thickBot="1">
      <c r="B11" s="118" t="s">
        <v>157</v>
      </c>
      <c r="C11" s="119"/>
      <c r="D11" s="120">
        <v>46043272</v>
      </c>
      <c r="E11" s="121"/>
      <c r="F11" s="120">
        <v>1348105</v>
      </c>
      <c r="G11" s="121"/>
      <c r="H11" s="120"/>
      <c r="I11" s="120">
        <v>100844230.704</v>
      </c>
      <c r="J11" s="121"/>
      <c r="K11" s="120">
        <v>-22360340</v>
      </c>
      <c r="L11" s="121"/>
      <c r="M11" s="120">
        <v>125875268</v>
      </c>
      <c r="N11" s="121"/>
      <c r="O11" s="120">
        <v>52753959</v>
      </c>
      <c r="P11" s="121"/>
      <c r="Q11" s="120">
        <f>M11+O11</f>
        <v>178629227</v>
      </c>
      <c r="R11" s="151"/>
      <c r="S11" s="152"/>
      <c r="T11" s="152"/>
      <c r="U11" s="152"/>
      <c r="V11" s="152"/>
      <c r="W11" s="152"/>
    </row>
    <row r="12" spans="2:23" ht="19.2" customHeight="1">
      <c r="B12" s="159" t="s">
        <v>53</v>
      </c>
      <c r="C12" s="119"/>
      <c r="D12" s="160"/>
      <c r="E12" s="122"/>
      <c r="F12" s="160"/>
      <c r="G12" s="122"/>
      <c r="H12" s="160"/>
      <c r="I12" s="123"/>
      <c r="J12" s="124"/>
      <c r="K12" s="161">
        <v>-19845603</v>
      </c>
      <c r="L12" s="124"/>
      <c r="M12" s="161">
        <v>-19845603</v>
      </c>
      <c r="N12" s="124"/>
      <c r="O12" s="161">
        <v>-8674588</v>
      </c>
      <c r="P12" s="124"/>
      <c r="Q12" s="161">
        <f>M12+O12</f>
        <v>-28520191</v>
      </c>
      <c r="R12" s="151"/>
      <c r="S12" s="152"/>
      <c r="T12" s="152"/>
      <c r="U12" s="152"/>
      <c r="V12" s="152"/>
      <c r="W12" s="152"/>
    </row>
    <row r="13" spans="2:23" ht="19.2" customHeight="1">
      <c r="B13" s="125" t="s">
        <v>54</v>
      </c>
      <c r="C13" s="126"/>
      <c r="D13" s="127"/>
      <c r="E13" s="122"/>
      <c r="F13" s="127"/>
      <c r="G13" s="122"/>
      <c r="H13" s="127"/>
      <c r="I13" s="123"/>
      <c r="J13" s="124"/>
      <c r="K13" s="123"/>
      <c r="L13" s="124"/>
      <c r="M13" s="123"/>
      <c r="N13" s="124"/>
      <c r="O13" s="123"/>
      <c r="P13" s="124"/>
      <c r="Q13" s="123"/>
      <c r="R13" s="151"/>
      <c r="S13" s="152"/>
      <c r="T13" s="152"/>
      <c r="U13" s="152"/>
      <c r="V13" s="152"/>
      <c r="W13" s="152"/>
    </row>
    <row r="14" spans="2:23" ht="25.8" customHeight="1" thickBot="1">
      <c r="B14" s="162" t="s">
        <v>3</v>
      </c>
      <c r="C14" s="126"/>
      <c r="D14" s="163"/>
      <c r="E14" s="122"/>
      <c r="F14" s="163"/>
      <c r="G14" s="122"/>
      <c r="H14" s="163"/>
      <c r="I14" s="164"/>
      <c r="J14" s="124"/>
      <c r="K14" s="164"/>
      <c r="L14" s="124"/>
      <c r="M14" s="164"/>
      <c r="N14" s="124"/>
      <c r="O14" s="164"/>
      <c r="P14" s="124"/>
      <c r="Q14" s="164"/>
      <c r="R14" s="151"/>
      <c r="S14" s="152"/>
      <c r="T14" s="152"/>
      <c r="U14" s="152"/>
      <c r="V14" s="152"/>
      <c r="W14" s="152"/>
    </row>
    <row r="15" spans="2:23" ht="15" thickBot="1">
      <c r="B15" s="128" t="s">
        <v>2</v>
      </c>
      <c r="C15" s="129"/>
      <c r="D15" s="110"/>
      <c r="E15" s="130"/>
      <c r="F15" s="110"/>
      <c r="G15" s="130"/>
      <c r="H15" s="110"/>
      <c r="I15" s="110">
        <f>SUM(I12:I14)</f>
        <v>0</v>
      </c>
      <c r="J15" s="130"/>
      <c r="K15" s="110">
        <f>SUM(K12:K14)</f>
        <v>-19845603</v>
      </c>
      <c r="L15" s="130"/>
      <c r="M15" s="110">
        <f>SUM(M12:M14)</f>
        <v>-19845603</v>
      </c>
      <c r="N15" s="130"/>
      <c r="O15" s="110">
        <f>SUM(O12:O14)</f>
        <v>-8674588</v>
      </c>
      <c r="P15" s="130"/>
      <c r="Q15" s="110">
        <f>SUM(Q12:Q14)</f>
        <v>-28520191</v>
      </c>
      <c r="R15" s="151"/>
      <c r="S15" s="152"/>
      <c r="T15" s="152"/>
      <c r="U15" s="152"/>
      <c r="V15" s="152"/>
      <c r="W15" s="152"/>
    </row>
    <row r="16" spans="2:23" ht="19.2" customHeight="1">
      <c r="B16" s="125" t="s">
        <v>4</v>
      </c>
      <c r="C16" s="126"/>
      <c r="D16" s="127"/>
      <c r="E16" s="122"/>
      <c r="F16" s="127"/>
      <c r="G16" s="122"/>
      <c r="H16" s="127"/>
      <c r="I16" s="123">
        <v>-8896600</v>
      </c>
      <c r="J16" s="124"/>
      <c r="K16" s="123">
        <v>8896600</v>
      </c>
      <c r="L16" s="124"/>
      <c r="M16" s="123"/>
      <c r="N16" s="124"/>
      <c r="O16" s="123"/>
      <c r="P16" s="124"/>
      <c r="Q16" s="123"/>
      <c r="R16" s="151"/>
      <c r="S16" s="152"/>
      <c r="T16" s="152"/>
      <c r="U16" s="152"/>
      <c r="V16" s="152"/>
      <c r="W16" s="152"/>
    </row>
    <row r="17" spans="2:23" ht="19.2" customHeight="1">
      <c r="B17" s="125" t="s">
        <v>18</v>
      </c>
      <c r="C17" s="126"/>
      <c r="D17" s="127"/>
      <c r="E17" s="122"/>
      <c r="F17" s="123">
        <v>16805747</v>
      </c>
      <c r="G17" s="122"/>
      <c r="H17" s="127"/>
      <c r="I17" s="123"/>
      <c r="J17" s="124"/>
      <c r="K17" s="123"/>
      <c r="L17" s="124"/>
      <c r="M17" s="123">
        <v>16805747.371445898</v>
      </c>
      <c r="N17" s="124"/>
      <c r="O17" s="123"/>
      <c r="P17" s="124"/>
      <c r="Q17" s="123">
        <f>M17</f>
        <v>16805747.371445898</v>
      </c>
      <c r="R17" s="151"/>
      <c r="S17" s="152"/>
      <c r="T17" s="152"/>
      <c r="U17" s="152"/>
      <c r="V17" s="152"/>
      <c r="W17" s="152"/>
    </row>
    <row r="18" spans="2:23" ht="19.2" customHeight="1">
      <c r="B18" s="125" t="s">
        <v>158</v>
      </c>
      <c r="C18" s="126"/>
      <c r="D18" s="127"/>
      <c r="E18" s="122"/>
      <c r="F18" s="127"/>
      <c r="G18" s="122"/>
      <c r="H18" s="127"/>
      <c r="I18" s="123"/>
      <c r="J18" s="124"/>
      <c r="K18" s="123">
        <v>1643320</v>
      </c>
      <c r="L18" s="124"/>
      <c r="M18" s="123">
        <v>1643320</v>
      </c>
      <c r="N18" s="124"/>
      <c r="O18" s="123">
        <v>0</v>
      </c>
      <c r="P18" s="124"/>
      <c r="Q18" s="123">
        <v>1643320</v>
      </c>
      <c r="R18" s="151"/>
      <c r="S18" s="152"/>
      <c r="T18" s="152"/>
      <c r="U18" s="152"/>
      <c r="V18" s="152"/>
      <c r="W18" s="152"/>
    </row>
    <row r="19" spans="2:23" ht="19.2" customHeight="1">
      <c r="B19" s="125" t="s">
        <v>159</v>
      </c>
      <c r="C19" s="126"/>
      <c r="D19" s="127"/>
      <c r="E19" s="122"/>
      <c r="F19" s="127"/>
      <c r="G19" s="122"/>
      <c r="H19" s="127"/>
      <c r="I19" s="123"/>
      <c r="J19" s="124"/>
      <c r="K19" s="123"/>
      <c r="L19" s="124"/>
      <c r="M19" s="123"/>
      <c r="N19" s="124"/>
      <c r="O19" s="123">
        <v>-43968563</v>
      </c>
      <c r="P19" s="124"/>
      <c r="Q19" s="123">
        <f>M19+O19</f>
        <v>-43968563</v>
      </c>
      <c r="R19" s="151"/>
      <c r="S19" s="152"/>
      <c r="T19" s="152"/>
      <c r="U19" s="152"/>
      <c r="V19" s="152"/>
      <c r="W19" s="152"/>
    </row>
    <row r="20" spans="2:23" ht="28.2" thickBot="1">
      <c r="B20" s="125" t="s">
        <v>133</v>
      </c>
      <c r="C20" s="126"/>
      <c r="D20" s="123"/>
      <c r="E20" s="124"/>
      <c r="F20" s="123"/>
      <c r="G20" s="124"/>
      <c r="H20" s="123"/>
      <c r="I20" s="123"/>
      <c r="J20" s="124"/>
      <c r="K20" s="123">
        <v>-417551</v>
      </c>
      <c r="L20" s="124"/>
      <c r="M20" s="123">
        <v>-417551</v>
      </c>
      <c r="N20" s="124"/>
      <c r="O20" s="123">
        <v>0</v>
      </c>
      <c r="P20" s="124"/>
      <c r="Q20" s="123">
        <v>-417551</v>
      </c>
      <c r="R20" s="151"/>
      <c r="S20" s="152"/>
      <c r="T20" s="152"/>
      <c r="U20" s="152"/>
      <c r="V20" s="152"/>
      <c r="W20" s="152"/>
    </row>
    <row r="21" spans="2:23" ht="14.4" thickBot="1">
      <c r="B21" s="118" t="s">
        <v>156</v>
      </c>
      <c r="C21" s="119"/>
      <c r="D21" s="120">
        <v>46043272</v>
      </c>
      <c r="E21" s="121"/>
      <c r="F21" s="120">
        <v>18153852</v>
      </c>
      <c r="G21" s="121"/>
      <c r="H21" s="131" t="e">
        <f>H11+H15+#REF!+#REF!+H16+#REF!+#REF!+H17+H18+#REF!+H19+#REF!+H20+#REF!+#REF!</f>
        <v>#REF!</v>
      </c>
      <c r="I21" s="120">
        <f>I11+I15+I16+I17+I18+I19+I20</f>
        <v>91947630.703999996</v>
      </c>
      <c r="J21" s="121"/>
      <c r="K21" s="120">
        <f>K11+K15+K16+K17+K18+K19+K20</f>
        <v>-32083574</v>
      </c>
      <c r="L21" s="121"/>
      <c r="M21" s="120">
        <f>M11+M15+M16+M17+M18+M19+M20</f>
        <v>124061181.37144589</v>
      </c>
      <c r="N21" s="121"/>
      <c r="O21" s="120">
        <f>O11+O15+O16+O17+O18+O19+O20</f>
        <v>110808</v>
      </c>
      <c r="P21" s="121"/>
      <c r="Q21" s="120">
        <f>Q11+Q15+Q16+Q17+Q18+Q19+Q20</f>
        <v>124171989.37144589</v>
      </c>
      <c r="R21" s="151"/>
      <c r="S21" s="152"/>
      <c r="T21" s="152"/>
      <c r="U21" s="152"/>
      <c r="V21" s="152"/>
      <c r="W21" s="152"/>
    </row>
    <row r="22" spans="2:23" ht="14.4" thickBot="1">
      <c r="B22" s="132"/>
      <c r="C22" s="148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1"/>
      <c r="S22" s="152"/>
      <c r="T22" s="152"/>
      <c r="U22" s="152"/>
      <c r="V22" s="152"/>
      <c r="W22" s="152"/>
    </row>
    <row r="23" spans="2:23" ht="15.45" customHeight="1" thickBot="1">
      <c r="B23" s="118" t="s">
        <v>154</v>
      </c>
      <c r="C23" s="148"/>
      <c r="D23" s="149">
        <v>46043272</v>
      </c>
      <c r="E23" s="150"/>
      <c r="F23" s="149">
        <v>18153852</v>
      </c>
      <c r="G23" s="150"/>
      <c r="H23" s="158"/>
      <c r="I23" s="149">
        <v>91947631</v>
      </c>
      <c r="J23" s="150"/>
      <c r="K23" s="149">
        <v>-32083574</v>
      </c>
      <c r="L23" s="150"/>
      <c r="M23" s="149">
        <v>124061181</v>
      </c>
      <c r="N23" s="150"/>
      <c r="O23" s="149">
        <v>110808</v>
      </c>
      <c r="P23" s="150"/>
      <c r="Q23" s="149">
        <v>124171989</v>
      </c>
      <c r="R23" s="151"/>
      <c r="S23" s="152"/>
      <c r="T23" s="152"/>
      <c r="U23" s="152"/>
      <c r="V23" s="152"/>
      <c r="W23" s="152"/>
    </row>
    <row r="24" spans="2:23" ht="19.2" customHeight="1" thickBot="1">
      <c r="B24" s="125" t="s">
        <v>74</v>
      </c>
      <c r="C24" s="156"/>
      <c r="D24" s="157"/>
      <c r="E24" s="153"/>
      <c r="F24" s="157"/>
      <c r="G24" s="153"/>
      <c r="H24" s="157"/>
      <c r="I24" s="154"/>
      <c r="J24" s="155"/>
      <c r="K24" s="154">
        <v>12797444</v>
      </c>
      <c r="L24" s="155"/>
      <c r="M24" s="154">
        <v>12797444</v>
      </c>
      <c r="N24" s="155"/>
      <c r="O24" s="154">
        <v>-2916</v>
      </c>
      <c r="P24" s="155"/>
      <c r="Q24" s="154">
        <v>12794528</v>
      </c>
      <c r="R24" s="151"/>
      <c r="S24" s="152"/>
      <c r="T24" s="152"/>
      <c r="U24" s="152"/>
      <c r="V24" s="152"/>
      <c r="W24" s="152"/>
    </row>
    <row r="25" spans="2:23" ht="15" thickBot="1">
      <c r="B25" s="128" t="s">
        <v>2</v>
      </c>
      <c r="C25" s="129"/>
      <c r="D25" s="110"/>
      <c r="E25" s="130"/>
      <c r="F25" s="110"/>
      <c r="G25" s="130"/>
      <c r="H25" s="110"/>
      <c r="I25" s="110"/>
      <c r="J25" s="130"/>
      <c r="K25" s="110">
        <f>SUM(K24:K24)</f>
        <v>12797444</v>
      </c>
      <c r="L25" s="130"/>
      <c r="M25" s="110">
        <f>SUM(M24:M24)</f>
        <v>12797444</v>
      </c>
      <c r="N25" s="130"/>
      <c r="O25" s="110">
        <f>SUM(O24:O24)</f>
        <v>-2916</v>
      </c>
      <c r="P25" s="130"/>
      <c r="Q25" s="110">
        <f>SUM(Q24:Q24)</f>
        <v>12794528</v>
      </c>
    </row>
    <row r="26" spans="2:23" ht="19.2" customHeight="1">
      <c r="B26" s="125" t="s">
        <v>4</v>
      </c>
      <c r="C26" s="126"/>
      <c r="D26" s="127"/>
      <c r="E26" s="122"/>
      <c r="F26" s="127"/>
      <c r="G26" s="122"/>
      <c r="H26" s="127"/>
      <c r="I26" s="123">
        <v>-2549762</v>
      </c>
      <c r="J26" s="124"/>
      <c r="K26" s="123">
        <v>2549762</v>
      </c>
      <c r="L26" s="124">
        <v>0</v>
      </c>
      <c r="M26" s="123"/>
      <c r="N26" s="124"/>
      <c r="O26" s="123"/>
      <c r="P26" s="124"/>
      <c r="Q26" s="123"/>
    </row>
    <row r="27" spans="2:23" ht="28.2" customHeight="1" thickBot="1">
      <c r="B27" s="125" t="s">
        <v>133</v>
      </c>
      <c r="C27" s="126"/>
      <c r="D27" s="127"/>
      <c r="E27" s="122"/>
      <c r="F27" s="127"/>
      <c r="G27" s="122"/>
      <c r="H27" s="127"/>
      <c r="I27" s="123"/>
      <c r="J27" s="124"/>
      <c r="K27" s="123">
        <v>-137184</v>
      </c>
      <c r="L27" s="124"/>
      <c r="M27" s="123">
        <v>-137184</v>
      </c>
      <c r="N27" s="124"/>
      <c r="O27" s="123">
        <v>0</v>
      </c>
      <c r="P27" s="124"/>
      <c r="Q27" s="123">
        <v>-137184</v>
      </c>
    </row>
    <row r="28" spans="2:23" ht="15" thickBot="1">
      <c r="B28" s="128" t="s">
        <v>111</v>
      </c>
      <c r="C28" s="129"/>
      <c r="D28" s="110">
        <v>0</v>
      </c>
      <c r="E28" s="130"/>
      <c r="F28" s="110">
        <f>SUM(F26:F27)</f>
        <v>0</v>
      </c>
      <c r="G28" s="130"/>
      <c r="H28" s="110">
        <v>0</v>
      </c>
      <c r="I28" s="110">
        <f>SUM(I26:I27)</f>
        <v>-2549762</v>
      </c>
      <c r="J28" s="130">
        <f>SUM(I26:I27)</f>
        <v>-2549762</v>
      </c>
      <c r="K28" s="110">
        <f>SUM(K26:K27)</f>
        <v>2412578</v>
      </c>
      <c r="L28" s="130"/>
      <c r="M28" s="110">
        <f>SUM(M26:M27)</f>
        <v>-137184</v>
      </c>
      <c r="N28" s="130"/>
      <c r="O28" s="110">
        <f>SUM(O26:O27)</f>
        <v>0</v>
      </c>
      <c r="P28" s="130"/>
      <c r="Q28" s="110">
        <f>SUM(Q26:Q27)</f>
        <v>-137184</v>
      </c>
    </row>
    <row r="29" spans="2:23" ht="14.4" thickBot="1">
      <c r="B29" s="118" t="s">
        <v>155</v>
      </c>
      <c r="C29" s="119"/>
      <c r="D29" s="120">
        <f>D23+D25+D28</f>
        <v>46043272</v>
      </c>
      <c r="E29" s="121"/>
      <c r="F29" s="120">
        <f>F23+F25+F28</f>
        <v>18153852</v>
      </c>
      <c r="G29" s="121">
        <v>0</v>
      </c>
      <c r="H29" s="120">
        <v>0</v>
      </c>
      <c r="I29" s="120">
        <f>I23+I25+I28</f>
        <v>89397869</v>
      </c>
      <c r="J29" s="121"/>
      <c r="K29" s="120">
        <f>K23+K25+K28</f>
        <v>-16873552</v>
      </c>
      <c r="L29" s="121">
        <v>0</v>
      </c>
      <c r="M29" s="120">
        <f>M23+M25+M28</f>
        <v>136721441</v>
      </c>
      <c r="N29" s="121"/>
      <c r="O29" s="120">
        <f>O23+O25+O28</f>
        <v>107892</v>
      </c>
      <c r="P29" s="121"/>
      <c r="Q29" s="120">
        <f>Q23+Q25+Q28</f>
        <v>136829333</v>
      </c>
      <c r="T29" s="133"/>
      <c r="V29" s="133"/>
    </row>
    <row r="30" spans="2:23"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</row>
    <row r="31" spans="2:23"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</row>
    <row r="32" spans="2:23" ht="15.6">
      <c r="B32" s="45" t="s">
        <v>134</v>
      </c>
      <c r="C32" s="99"/>
      <c r="D32" s="78"/>
      <c r="H32" s="99"/>
      <c r="I32" s="99"/>
      <c r="K32" s="134"/>
      <c r="M32" s="99"/>
      <c r="N32" s="99"/>
      <c r="O32" s="99"/>
    </row>
    <row r="33" spans="2:17" ht="15.6">
      <c r="B33" s="45" t="s">
        <v>135</v>
      </c>
      <c r="C33" s="99"/>
      <c r="D33" s="133" t="s">
        <v>60</v>
      </c>
      <c r="E33" s="133"/>
      <c r="F33" s="133"/>
      <c r="G33" s="133"/>
      <c r="H33" s="133"/>
      <c r="I33" s="14" t="s">
        <v>94</v>
      </c>
      <c r="J33" s="133"/>
      <c r="K33" s="133"/>
      <c r="L33" s="133"/>
      <c r="M33" s="133"/>
      <c r="N33" s="133"/>
      <c r="O33" s="133"/>
    </row>
    <row r="34" spans="2:17">
      <c r="B34" s="135"/>
      <c r="C34" s="136"/>
      <c r="D34" s="136"/>
      <c r="E34" s="136"/>
      <c r="F34" s="136"/>
      <c r="H34" s="136"/>
      <c r="I34" s="136"/>
      <c r="M34" s="136"/>
      <c r="N34" s="136"/>
      <c r="O34" s="136"/>
      <c r="Q34" s="136"/>
    </row>
    <row r="35" spans="2:17">
      <c r="B35" s="138" t="s">
        <v>131</v>
      </c>
      <c r="C35" s="99"/>
      <c r="D35" s="133" t="s">
        <v>60</v>
      </c>
      <c r="E35" s="99"/>
      <c r="F35" s="99"/>
      <c r="H35" s="99"/>
      <c r="I35" s="62" t="s">
        <v>132</v>
      </c>
      <c r="K35" s="99"/>
      <c r="M35" s="99"/>
      <c r="N35" s="99"/>
      <c r="O35" s="99"/>
      <c r="Q35" s="99"/>
    </row>
    <row r="36" spans="2:17">
      <c r="I36" s="62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2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3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Props1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customXml/itemProps3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2022-08-15T10:47:14Z</cp:lastPrinted>
  <dcterms:created xsi:type="dcterms:W3CDTF">2011-02-24T07:16:58Z</dcterms:created>
  <dcterms:modified xsi:type="dcterms:W3CDTF">2023-05-15T10:30:55Z</dcterms:modified>
</cp:coreProperties>
</file>