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12800" windowHeight="11160" tabRatio="773" activeTab="4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Лист2" sheetId="1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Ф2_ЦАЭК!$B$34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2">'ф3 ЦАЭК'!$1:$9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Ф1_ЦАЭК!$A$1:$D$81</definedName>
    <definedName name="_xlnm.Print_Area" localSheetId="1">Ф2_ЦАЭК!$A$1:$D$52</definedName>
    <definedName name="_xlnm.Print_Area" localSheetId="2">'ф3 ЦАЭК'!$A$1:$E$115</definedName>
    <definedName name="_xlnm.Print_Area" localSheetId="4">Ф4_ЦАЭК!$A$1:$J$35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D46" i="2" l="1"/>
  <c r="H31" i="4"/>
  <c r="I31" i="4"/>
  <c r="J31" i="4"/>
  <c r="G31" i="4"/>
  <c r="E31" i="4"/>
  <c r="F31" i="4"/>
  <c r="D31" i="4"/>
  <c r="J30" i="4"/>
  <c r="H30" i="4"/>
  <c r="G30" i="4"/>
  <c r="D30" i="4"/>
  <c r="H21" i="4"/>
  <c r="J19" i="4" l="1"/>
  <c r="I19" i="4"/>
  <c r="H19" i="4"/>
  <c r="G19" i="4"/>
  <c r="F19" i="4"/>
  <c r="E19" i="4"/>
  <c r="D19" i="4"/>
  <c r="C19" i="4"/>
  <c r="B19" i="4"/>
  <c r="C108" i="7"/>
  <c r="E58" i="7"/>
  <c r="C58" i="7"/>
  <c r="E92" i="7"/>
  <c r="C92" i="7"/>
  <c r="E85" i="7"/>
  <c r="E99" i="7" s="1"/>
  <c r="C85" i="7"/>
  <c r="C99" i="7" s="1"/>
  <c r="E61" i="7"/>
  <c r="E68" i="7"/>
  <c r="C68" i="7"/>
  <c r="C61" i="7"/>
  <c r="C83" i="7" s="1"/>
  <c r="E83" i="7" l="1"/>
  <c r="E38" i="7" l="1"/>
  <c r="C38" i="7"/>
  <c r="E36" i="7"/>
  <c r="E101" i="7" s="1"/>
  <c r="E108" i="7" s="1"/>
  <c r="C36" i="7"/>
  <c r="C101" i="7" s="1"/>
  <c r="D41" i="2" l="1"/>
  <c r="B41" i="2"/>
  <c r="D24" i="2"/>
  <c r="D32" i="2" s="1"/>
  <c r="D36" i="2" s="1"/>
  <c r="D19" i="2"/>
  <c r="B19" i="2"/>
  <c r="B24" i="2" s="1"/>
  <c r="B32" i="2" s="1"/>
  <c r="B36" i="2" s="1"/>
  <c r="D77" i="1"/>
  <c r="D73" i="1"/>
  <c r="B72" i="1"/>
  <c r="B73" i="1" s="1"/>
  <c r="B77" i="1" s="1"/>
  <c r="D61" i="1"/>
  <c r="B61" i="1"/>
  <c r="D46" i="1"/>
  <c r="D50" i="1" s="1"/>
  <c r="B46" i="1"/>
  <c r="B50" i="1" s="1"/>
  <c r="B35" i="1"/>
  <c r="D35" i="1"/>
  <c r="B23" i="1"/>
  <c r="B37" i="1" s="1"/>
  <c r="D23" i="1"/>
  <c r="D37" i="1" s="1"/>
  <c r="F66" i="19" l="1"/>
  <c r="F55" i="19"/>
  <c r="F56" i="19"/>
  <c r="F57" i="19"/>
  <c r="F58" i="19"/>
  <c r="F59" i="19"/>
  <c r="F60" i="19"/>
  <c r="F53" i="19"/>
  <c r="D54" i="19"/>
  <c r="F54" i="19"/>
  <c r="G40" i="19"/>
  <c r="C44" i="19"/>
  <c r="C6" i="19"/>
  <c r="C11" i="19"/>
  <c r="D119" i="8"/>
  <c r="F119" i="8"/>
  <c r="H119" i="8"/>
  <c r="G111" i="8"/>
  <c r="I122" i="8"/>
  <c r="I105" i="8"/>
  <c r="E105" i="8"/>
  <c r="I96" i="8"/>
  <c r="E96" i="8"/>
  <c r="E114" i="8"/>
  <c r="E115" i="8"/>
  <c r="A8" i="6"/>
  <c r="E9" i="6"/>
  <c r="C11" i="6"/>
  <c r="E11" i="6"/>
  <c r="E14" i="6"/>
  <c r="E39" i="6" s="1"/>
  <c r="E55" i="6" s="1"/>
  <c r="E60" i="6" s="1"/>
  <c r="E105" i="6" s="1"/>
  <c r="E111" i="6" s="1"/>
  <c r="E36" i="6"/>
  <c r="C41" i="6"/>
  <c r="E41" i="6"/>
  <c r="C63" i="6"/>
  <c r="E63" i="6"/>
  <c r="C72" i="6"/>
  <c r="C84" i="6"/>
  <c r="E72" i="6"/>
  <c r="E84" i="6"/>
  <c r="C87" i="6"/>
  <c r="E87" i="6"/>
  <c r="C95" i="6"/>
  <c r="E95" i="6"/>
  <c r="E103" i="6"/>
  <c r="C103" i="6"/>
  <c r="F18" i="8"/>
  <c r="C34" i="8"/>
  <c r="C39" i="8"/>
  <c r="F36" i="8"/>
  <c r="G36" i="8"/>
  <c r="F39" i="8"/>
  <c r="G39" i="8"/>
  <c r="C41" i="8"/>
  <c r="C55" i="8"/>
  <c r="C60" i="8"/>
  <c r="D41" i="8"/>
  <c r="G41" i="8"/>
  <c r="G55" i="8"/>
  <c r="G60" i="8"/>
  <c r="F51" i="8"/>
  <c r="F41" i="8"/>
  <c r="F55" i="8"/>
  <c r="F60" i="8"/>
  <c r="C63" i="8"/>
  <c r="D63" i="8"/>
  <c r="G63" i="8"/>
  <c r="F65" i="8"/>
  <c r="F63" i="8"/>
  <c r="C72" i="8"/>
  <c r="C84" i="8"/>
  <c r="D72" i="8"/>
  <c r="G72" i="8"/>
  <c r="G84" i="8"/>
  <c r="F74" i="8"/>
  <c r="F72" i="8"/>
  <c r="D84" i="8"/>
  <c r="B116" i="6"/>
  <c r="F84" i="8"/>
  <c r="I115" i="8"/>
  <c r="I117" i="8"/>
  <c r="B122" i="8" l="1"/>
  <c r="G119" i="8" l="1"/>
  <c r="I119" i="8" l="1"/>
  <c r="C120" i="6" l="1"/>
  <c r="D14" i="8" l="1"/>
  <c r="D39" i="8" s="1"/>
  <c r="D55" i="8" s="1"/>
  <c r="D60" i="8" s="1"/>
  <c r="C14" i="6"/>
  <c r="C39" i="6" s="1"/>
  <c r="C55" i="6" s="1"/>
  <c r="C60" i="6" s="1"/>
  <c r="C105" i="6" s="1"/>
  <c r="C111" i="6" s="1"/>
  <c r="E119" i="8" l="1"/>
  <c r="C119" i="8"/>
</calcChain>
</file>

<file path=xl/comments1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2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<sst xmlns="http://schemas.openxmlformats.org/spreadsheetml/2006/main" count="507" uniqueCount="300">
  <si>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</si>
  <si>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</si>
  <si>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</si>
  <si>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</si>
  <si>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</si>
  <si>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</si>
  <si>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</si>
  <si>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</si>
  <si>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</si>
  <si>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</si>
  <si>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</si>
  <si>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</si>
  <si>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</si>
  <si>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</si>
  <si>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</si>
  <si>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</si>
  <si>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</si>
  <si>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</si>
  <si>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</si>
  <si>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</si>
  <si>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</si>
  <si>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</si>
  <si>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</si>
  <si>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</si>
  <si>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</si>
  <si>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</si>
  <si>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</si>
  <si>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</si>
  <si>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</si>
  <si>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</si>
  <si>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</si>
  <si>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</si>
  <si>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</si>
  <si>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</si>
  <si>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</si>
  <si>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</si>
  <si>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</si>
  <si>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</si>
  <si>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</si>
  <si>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</si>
  <si>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</si>
  <si>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</si>
  <si>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</si>
  <si>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</si>
  <si>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</si>
  <si>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Денежные средства и их эквиваленты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</si>
  <si>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</si>
  <si>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</si>
  <si>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</si>
  <si>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</si>
  <si>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</si>
  <si>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</si>
  <si>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</si>
  <si>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</si>
  <si>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</si>
  <si>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</si>
  <si>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</si>
  <si>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</si>
  <si>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</si>
  <si>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</si>
  <si>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</si>
  <si>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</si>
  <si>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</si>
  <si>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</si>
  <si>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</si>
  <si>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</si>
  <si>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</si>
  <si>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</si>
  <si>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</si>
  <si>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</si>
  <si>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</si>
  <si>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</si>
  <si>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</si>
  <si>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</si>
  <si>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</si>
  <si>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</si>
  <si>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</si>
  <si>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</si>
  <si>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</si>
  <si>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</si>
  <si>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</si>
  <si>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</si>
  <si>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</si>
  <si>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</si>
  <si>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</si>
  <si>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</si>
  <si>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</si>
  <si>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</si>
  <si>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</si>
  <si>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</si>
  <si>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</si>
  <si>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</si>
  <si>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</si>
  <si>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Реализация нематериальных активов</t>
  </si>
  <si>
    <t>Прочие выплаты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</si>
  <si>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</si>
  <si>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</si>
  <si>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</si>
  <si>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</si>
  <si>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</si>
  <si>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</si>
  <si>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</si>
  <si>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</si>
  <si>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</si>
  <si>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</si>
  <si>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</si>
  <si>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</si>
  <si>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</si>
  <si>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</si>
  <si>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</si>
  <si>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</si>
  <si>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</si>
  <si>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</si>
  <si>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</si>
  <si>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</si>
  <si>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</si>
  <si>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</si>
  <si>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</si>
  <si>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</si>
  <si>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</si>
  <si>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</si>
  <si>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</si>
  <si>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</si>
  <si>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</si>
  <si>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</si>
  <si>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</si>
  <si>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</si>
  <si>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</si>
  <si>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</si>
  <si>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</si>
  <si>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</si>
  <si>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</si>
  <si>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</si>
  <si>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</si>
  <si>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</si>
  <si>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</si>
  <si>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</si>
  <si>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</si>
  <si>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</si>
  <si>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</si>
  <si>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</si>
  <si>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</si>
  <si>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</si>
  <si>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</si>
  <si>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</si>
  <si>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</si>
  <si>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</si>
  <si>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</si>
  <si>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</si>
  <si>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</si>
  <si>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</si>
  <si>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</si>
  <si>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</si>
  <si>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</si>
  <si>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</si>
  <si>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</si>
  <si>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</si>
  <si>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</si>
  <si>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</si>
  <si>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</si>
  <si>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</si>
  <si>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</si>
  <si>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</si>
  <si>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</si>
  <si>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</si>
  <si>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</si>
  <si>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>KZT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</si>
  <si>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</si>
  <si>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</si>
  <si>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</si>
  <si>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</si>
  <si>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</si>
  <si>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</si>
  <si>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>ПО СОСТОЯНИЮ НА 30 ИЮНЯ  2017 ГОДА</t>
  </si>
  <si>
    <t xml:space="preserve">  Главный бухгалтер</t>
  </si>
  <si>
    <t xml:space="preserve">Букша Н.В. </t>
  </si>
  <si>
    <t>Букша Н.В.</t>
  </si>
  <si>
    <t>Поступление процентов, начисленных на размещенные депозиты</t>
  </si>
  <si>
    <t xml:space="preserve">Задолженность по дивидендам </t>
  </si>
  <si>
    <t>ПРИБЫЛЬ ЗА ПЕРИОД</t>
  </si>
  <si>
    <t>ИТОГО ПРИБЫЛЬ И  ПРОЧИЙ СОВОКУПНЫЙ ДОХОД ЗА ПЕРИОД</t>
  </si>
  <si>
    <t>АРЭК</t>
  </si>
  <si>
    <t>СКЭ</t>
  </si>
  <si>
    <t xml:space="preserve">АЭСБЫТ </t>
  </si>
  <si>
    <t xml:space="preserve">ЦАЭК </t>
  </si>
  <si>
    <t xml:space="preserve">Элиминация </t>
  </si>
  <si>
    <t>ПЭ</t>
  </si>
  <si>
    <t xml:space="preserve">эко альтернатива </t>
  </si>
  <si>
    <t xml:space="preserve">1,6 Энергоинвест </t>
  </si>
  <si>
    <t xml:space="preserve">элиминация по текущим активам по дивидендам </t>
  </si>
  <si>
    <t xml:space="preserve">Павлодарэнерго </t>
  </si>
  <si>
    <t xml:space="preserve">СЕВКАЗЭНЕРГО </t>
  </si>
  <si>
    <t xml:space="preserve">изменение налогов </t>
  </si>
  <si>
    <t>Счет</t>
  </si>
  <si>
    <t>Сальдо на начало периода</t>
  </si>
  <si>
    <t>Обороты за период</t>
  </si>
  <si>
    <t>Валюта</t>
  </si>
  <si>
    <t>Дебет</t>
  </si>
  <si>
    <t>Кредит</t>
  </si>
  <si>
    <t>Контрагенты</t>
  </si>
  <si>
    <t>Договоры</t>
  </si>
  <si>
    <t>Kaz Air Jet АО</t>
  </si>
  <si>
    <t>Договор №42-00 о предоставлении финансовой помощи от 29.05.2018</t>
  </si>
  <si>
    <t>АТП-Инвест ТОО</t>
  </si>
  <si>
    <t>Договор №39-00 о предоставлении финансовой помощи от 17.04.2018</t>
  </si>
  <si>
    <t>Каустик АО</t>
  </si>
  <si>
    <t>Договор финансовой помощи №48-00 от 28.06.2018</t>
  </si>
  <si>
    <t>ПАВЛОДАРЭНЕРГО АО</t>
  </si>
  <si>
    <t>выписка из протокола ГОСА №3 от 12.06.2017</t>
  </si>
  <si>
    <t>РГУ "Упр.гос.дох по Алмалинскому р-ну Деп. Гос.дох</t>
  </si>
  <si>
    <t>Без договора</t>
  </si>
  <si>
    <t>СЕВКАЗЭНЕРГО АО</t>
  </si>
  <si>
    <t>приобретение финансовых активов</t>
  </si>
  <si>
    <t xml:space="preserve">приобретение ДО </t>
  </si>
  <si>
    <t>авторепо</t>
  </si>
  <si>
    <t xml:space="preserve">Дебиторская задолженность по дивидендам </t>
  </si>
  <si>
    <t>Примечание</t>
  </si>
  <si>
    <t>задолженность дочерних организации по дивидендам элиминируется из бухгалтерского баланса и отчета о движении денег по строке изменение Прочих текущих активов</t>
  </si>
  <si>
    <t xml:space="preserve">Дивиденды, в том числе </t>
  </si>
  <si>
    <t>АРЭК АО</t>
  </si>
  <si>
    <t xml:space="preserve">дивиденды начислены за 2017 год </t>
  </si>
  <si>
    <t>рекласс из долгосрочных активов</t>
  </si>
  <si>
    <t xml:space="preserve">рекласс из долгосрочных активов </t>
  </si>
  <si>
    <t xml:space="preserve">Кредиторская задолженность по дивидендам </t>
  </si>
  <si>
    <t xml:space="preserve">Примечание </t>
  </si>
  <si>
    <t xml:space="preserve">начислено </t>
  </si>
  <si>
    <t xml:space="preserve">Начислено </t>
  </si>
  <si>
    <t xml:space="preserve">Оплачено </t>
  </si>
  <si>
    <t>Сальдо на 31.12.2017</t>
  </si>
  <si>
    <t>Сальдо на  30.06.2018</t>
  </si>
  <si>
    <t xml:space="preserve">задолженность АО "ЦАЭК"  по дивидендам  перед акционерами, в балансе отражается по строке "Прочие обязательства и начисленные расходы"  в отчете о движении денег отражается по финанасовой деятельности по строке "выплаты  дивидендов" </t>
  </si>
  <si>
    <t>Заместитель Генерального директора по экономике и финансам</t>
  </si>
  <si>
    <t>Язовская А.А.</t>
  </si>
  <si>
    <t>Сальдо на 31.12.2018г.</t>
  </si>
  <si>
    <t>Займы выданные</t>
  </si>
  <si>
    <t>Краткосрочные финансовые гарантии</t>
  </si>
  <si>
    <t>Оценочный резерв под кредитные убытки денежных средств</t>
  </si>
  <si>
    <t>Обесценение финансовых инструментов</t>
  </si>
  <si>
    <t>Прочие операции по финансовой деятельности</t>
  </si>
  <si>
    <t xml:space="preserve">Прибыль и прочий совокупный доход </t>
  </si>
  <si>
    <t>Объявленные дивиденды</t>
  </si>
  <si>
    <t xml:space="preserve">Корректировка займов  до справедливой стоимости </t>
  </si>
  <si>
    <t>Прочие операции с собственниками</t>
  </si>
  <si>
    <t>Сальдо на 31.12.2019 г.</t>
  </si>
  <si>
    <t>Прочие операции по инвестиционной деятельности</t>
  </si>
  <si>
    <t>Размещение финансовых активов (депозиты, авторепо)</t>
  </si>
  <si>
    <t>Доходы по гарантиям</t>
  </si>
  <si>
    <t>Корректировка прибыли прошлых лет</t>
  </si>
  <si>
    <t xml:space="preserve">АКЦИОНЕРНОЕ ОБЩЕСТВО "ЦЕНТРАЛЬНО-АЗИАТСКАЯ ЭЛЕКТРОЭНЕРГЕТИЧЕСКАЯ КОРПОРАЦИЯ" </t>
  </si>
  <si>
    <t xml:space="preserve">Обесценение (финансовых инструментов, ТМЗ и т.д) </t>
  </si>
  <si>
    <t xml:space="preserve">Прочие обязательства и начисленные расходы </t>
  </si>
  <si>
    <t>Текущая часть обязательств по вознаграждениям работникам</t>
  </si>
  <si>
    <t>Резерв по устаревшим запасам</t>
  </si>
  <si>
    <t>Резерв (по актуарным)</t>
  </si>
  <si>
    <t>Прибыль (убытки) от выбытия основных средств и НМА</t>
  </si>
  <si>
    <t xml:space="preserve">Прибыль (убыток) от выбытия инвестиций </t>
  </si>
  <si>
    <t>Убыток от обесценения гудвила</t>
  </si>
  <si>
    <t>Убыток от обесценения основных средств</t>
  </si>
  <si>
    <t>Доход (убыток) от курсовой разницы</t>
  </si>
  <si>
    <t>Доход от списания кредиторской задолженности</t>
  </si>
  <si>
    <t>Доход по дивидендам</t>
  </si>
  <si>
    <t>Доля в прибыли ассоциированных предприятий</t>
  </si>
  <si>
    <t>NEW - использовать унифицированно по согласованию</t>
  </si>
  <si>
    <t>Доход от безвозмездно полученного имущества</t>
  </si>
  <si>
    <t>(Увеличение) уменьшение запасов</t>
  </si>
  <si>
    <t>(Увеличение) уменьшение торговой дебиторской задолженности</t>
  </si>
  <si>
    <t>(Увеличение) уменьшение авансов выданных</t>
  </si>
  <si>
    <t xml:space="preserve">(Увеличение) уменьшение налогов к возмещению </t>
  </si>
  <si>
    <t xml:space="preserve">(Увеличение) уменьшение прочих текущих активов </t>
  </si>
  <si>
    <t>(Увеличение) уменьшение прочей дебиторской задолженности</t>
  </si>
  <si>
    <t>Увеличение (уменьшение) торговой кредиторской задолженности</t>
  </si>
  <si>
    <t>Увеличение (уменьшение) авансов полученных</t>
  </si>
  <si>
    <t>Увеличение (уменьшение) обязательств по рекультивации золоотвалов</t>
  </si>
  <si>
    <t>Увеличение (уменьшение) обязательств по вознаграждениям работников</t>
  </si>
  <si>
    <t>Увеличение(уменьшение) налогов и внебюджетных платежей к уплате</t>
  </si>
  <si>
    <t>Увеличение (уменьшение) прочих обязательства и начисленнные расходы</t>
  </si>
  <si>
    <t>Увеличение(уменьшение) долгосрочной кредиторской задолженности</t>
  </si>
  <si>
    <t>Изьятие финансовых активов (депозиты, авторепо)</t>
  </si>
  <si>
    <t xml:space="preserve">Возврат финансовой помощи </t>
  </si>
  <si>
    <t>Приобретение финанансовых активов</t>
  </si>
  <si>
    <t xml:space="preserve">Выбытие по инвестиционному приросту за акции </t>
  </si>
  <si>
    <t>Возврат гарантийных взносов  (выбытие)</t>
  </si>
  <si>
    <t>Выбытие дивидендов</t>
  </si>
  <si>
    <t xml:space="preserve">Выдана финансовая помощь </t>
  </si>
  <si>
    <t>Реализация (выпуск/выкуп) облигаций</t>
  </si>
  <si>
    <t>Краткосрочные займы</t>
  </si>
  <si>
    <t xml:space="preserve"> НЕАУДИРОВАННЫЙ КОНСОЛИДИРОВАННЫЙ ОТЧЕТ О ФИНАНСОВОМ ПОЛОЖЕНИИ</t>
  </si>
  <si>
    <t xml:space="preserve">                                ПО СОСТОЯНИЮ НА 31 ДЕКАБРЯ 2019 ГОДА</t>
  </si>
  <si>
    <t>НЕАУДИРОВАННЫЙ КОНСОЛИДИРОВАННЫЙ ОТЧЕТ О ПРИБЫЛЯХ И УБЫТКАХ</t>
  </si>
  <si>
    <t>И ПРОЧЕМ СОВОКУПНОМ ДОХОДЕ  ПО СОСТОЯНИЮ НА 31 ДЕКАБРЯ 2019 ГОДА</t>
  </si>
  <si>
    <t>12 месяцев 2019</t>
  </si>
  <si>
    <t>12 месяцев 2018</t>
  </si>
  <si>
    <t>НЕАУДИРОВАННЫЙ КОНСОЛИДИРОВАННЫЙ ОТЧЕТ О ДВИЖЕНИИ ДЕНЕЖНЫХ СРЕДСТВ</t>
  </si>
  <si>
    <t>ПО СОСТОЯНИЮ НА 31 ДЕКАБРЯ 2019 ГОДА</t>
  </si>
  <si>
    <t xml:space="preserve">Прочие операции по инвестиционной деятельности </t>
  </si>
  <si>
    <t xml:space="preserve">НЕАУДИРОВАННЫЙ  КОНСОЛИДИРОВАННЫЙ ОТЧЕТ ОБ ИЗМЕНЕНИЯХ В КАПИТАЛЕ   ПО СОСТОЯНИЮ НА 31 ДЕКАБРЯ 2019 ГОДА </t>
  </si>
  <si>
    <t>Сальдо на 31.12.2018 г.</t>
  </si>
  <si>
    <t>Сальдо на 31.12.2017г.</t>
  </si>
  <si>
    <t xml:space="preserve">Корректировка  займов до справедливой стоимости, за минусом отчроченного налога </t>
  </si>
  <si>
    <t>Обязательства по выданным гарантиям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</si>
</sst>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\ _₽_-;\-* #,##0.00\ _₽_-;_-* &quot;-&quot;??\ _₽_-;_-@_-"/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  <numFmt numFmtId="219" formatCode="_(* #,##0_);_(* \(#,##0\);_(* &quot;-&quot;??_);_(@_)"/>
  </numFmts>
  <fonts count="80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11"/>
      <name val="FreeSetCTT"/>
      <charset val="204"/>
    </font>
    <font>
      <b/>
      <sz val="11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9"/>
      <name val="Arial"/>
      <family val="2"/>
      <charset val="204"/>
    </font>
    <font>
      <b/>
      <sz val="11"/>
      <color indexed="10"/>
      <name val="FreeSetC"/>
      <family val="3"/>
      <charset val="204"/>
    </font>
    <font>
      <b/>
      <sz val="11"/>
      <name val="Calibri"/>
      <family val="2"/>
      <scheme val="minor"/>
    </font>
    <font>
      <i/>
      <sz val="9"/>
      <name val="Arial Cyr"/>
      <charset val="204"/>
    </font>
    <font>
      <b/>
      <i/>
      <sz val="11"/>
      <name val="FreeSetC"/>
      <family val="3"/>
      <charset val="204"/>
    </font>
    <font>
      <b/>
      <i/>
      <sz val="11"/>
      <name val="FreeSetCTT"/>
      <charset val="204"/>
    </font>
    <font>
      <i/>
      <sz val="11"/>
      <name val="FreeSetC"/>
      <family val="3"/>
      <charset val="204"/>
    </font>
    <font>
      <i/>
      <sz val="11"/>
      <name val="FreeSetCTT"/>
      <charset val="204"/>
    </font>
    <font>
      <b/>
      <sz val="9"/>
      <name val="FreeSetC"/>
      <family val="3"/>
      <charset val="204"/>
    </font>
    <font>
      <sz val="9"/>
      <name val="FreeSetC"/>
      <family val="3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59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0" fontId="64" fillId="0" borderId="0"/>
  </cellStyleXfs>
  <cellXfs count="334">
    <xf numFmtId="0" fontId="0" fillId="0" borderId="0" xfId="0"/>
    <xf numFmtId="0" fontId="28" fillId="0" borderId="0" xfId="17551" applyFont="1" applyAlignment="1"/>
    <xf numFmtId="164" fontId="29" fillId="0" borderId="0" xfId="17551" applyNumberFormat="1" applyFont="1" applyFill="1" applyAlignment="1"/>
    <xf numFmtId="0" fontId="28" fillId="0" borderId="0" xfId="17551" applyFont="1" applyFill="1" applyAlignment="1"/>
    <xf numFmtId="164" fontId="30" fillId="0" borderId="0" xfId="17552" applyNumberFormat="1" applyFont="1"/>
    <xf numFmtId="0" fontId="29" fillId="0" borderId="0" xfId="17551" applyFont="1" applyFill="1" applyAlignment="1"/>
    <xf numFmtId="0" fontId="31" fillId="0" borderId="0" xfId="17551" applyFont="1" applyBorder="1" applyAlignment="1">
      <alignment horizontal="right"/>
    </xf>
    <xf numFmtId="0" fontId="32" fillId="0" borderId="0" xfId="17551" applyFont="1" applyFill="1" applyBorder="1"/>
    <xf numFmtId="0" fontId="31" fillId="0" borderId="0" xfId="17551" applyFont="1" applyFill="1" applyBorder="1"/>
    <xf numFmtId="0" fontId="33" fillId="0" borderId="0" xfId="17551" applyFont="1" applyFill="1" applyBorder="1" applyAlignment="1">
      <alignment horizontal="right"/>
    </xf>
    <xf numFmtId="164" fontId="34" fillId="0" borderId="0" xfId="17552" applyNumberFormat="1" applyFont="1"/>
    <xf numFmtId="0" fontId="34" fillId="0" borderId="0" xfId="17551" applyFont="1" applyBorder="1"/>
    <xf numFmtId="0" fontId="34" fillId="0" borderId="0" xfId="17551" applyFont="1" applyFill="1" applyBorder="1"/>
    <xf numFmtId="0" fontId="32" fillId="0" borderId="0" xfId="17551" applyFont="1" applyFill="1" applyBorder="1" applyAlignment="1">
      <alignment horizontal="center"/>
    </xf>
    <xf numFmtId="164" fontId="35" fillId="0" borderId="0" xfId="17551" applyNumberFormat="1" applyFont="1" applyAlignment="1">
      <alignment horizontal="left" vertical="top" indent="2"/>
    </xf>
    <xf numFmtId="213" fontId="36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horizontal="left" vertical="top" indent="2"/>
    </xf>
    <xf numFmtId="164" fontId="34" fillId="0" borderId="0" xfId="17551" applyNumberFormat="1" applyFont="1"/>
    <xf numFmtId="164" fontId="35" fillId="0" borderId="0" xfId="17551" applyNumberFormat="1" applyFont="1" applyFill="1" applyAlignment="1">
      <alignment horizontal="center" vertical="top"/>
    </xf>
    <xf numFmtId="213" fontId="36" fillId="0" borderId="0" xfId="17551" applyNumberFormat="1" applyFont="1" applyFill="1" applyAlignment="1">
      <alignment horizontal="center" wrapText="1"/>
    </xf>
    <xf numFmtId="164" fontId="37" fillId="0" borderId="0" xfId="17551" applyNumberFormat="1" applyFont="1"/>
    <xf numFmtId="164" fontId="38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/>
    <xf numFmtId="164" fontId="38" fillId="0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Alignment="1">
      <alignment vertical="top"/>
    </xf>
    <xf numFmtId="49" fontId="35" fillId="0" borderId="0" xfId="17551" applyNumberFormat="1" applyFont="1" applyAlignment="1">
      <alignment horizontal="left" wrapText="1" indent="1"/>
    </xf>
    <xf numFmtId="49" fontId="35" fillId="0" borderId="0" xfId="17551" applyNumberFormat="1" applyFont="1" applyFill="1" applyAlignment="1">
      <alignment horizontal="left" wrapText="1" indent="1"/>
    </xf>
    <xf numFmtId="164" fontId="38" fillId="0" borderId="0" xfId="17551" applyNumberFormat="1" applyFont="1" applyAlignment="1">
      <alignment horizontal="right" wrapText="1"/>
    </xf>
    <xf numFmtId="214" fontId="34" fillId="0" borderId="0" xfId="17551" applyNumberFormat="1" applyFont="1"/>
    <xf numFmtId="164" fontId="34" fillId="0" borderId="0" xfId="17551" applyNumberFormat="1" applyFont="1" applyFill="1"/>
    <xf numFmtId="164" fontId="35" fillId="0" borderId="0" xfId="17551" applyNumberFormat="1" applyFont="1" applyFill="1" applyAlignment="1">
      <alignment horizontal="left" indent="1"/>
    </xf>
    <xf numFmtId="164" fontId="35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 applyAlignment="1">
      <alignment horizontal="right" wrapText="1"/>
    </xf>
    <xf numFmtId="164" fontId="40" fillId="2" borderId="0" xfId="17551" applyNumberFormat="1" applyFont="1" applyFill="1" applyBorder="1" applyAlignment="1">
      <alignment horizontal="right" wrapText="1"/>
    </xf>
    <xf numFmtId="164" fontId="35" fillId="0" borderId="0" xfId="17551" applyNumberFormat="1" applyFont="1" applyFill="1"/>
    <xf numFmtId="164" fontId="40" fillId="2" borderId="0" xfId="17551" applyNumberFormat="1" applyFont="1" applyFill="1" applyAlignment="1">
      <alignment horizontal="right" wrapText="1"/>
    </xf>
    <xf numFmtId="164" fontId="35" fillId="0" borderId="0" xfId="17551" applyNumberFormat="1" applyFont="1" applyFill="1" applyBorder="1"/>
    <xf numFmtId="164" fontId="40" fillId="0" borderId="0" xfId="17551" applyNumberFormat="1" applyFont="1" applyFill="1" applyAlignment="1">
      <alignment horizontal="right" wrapText="1"/>
    </xf>
    <xf numFmtId="49" fontId="35" fillId="0" borderId="0" xfId="17551" applyNumberFormat="1" applyFont="1" applyFill="1" applyBorder="1" applyAlignment="1">
      <alignment horizontal="left" wrapText="1" indent="1"/>
    </xf>
    <xf numFmtId="164" fontId="38" fillId="0" borderId="2" xfId="17551" applyNumberFormat="1" applyFont="1" applyFill="1" applyBorder="1" applyAlignment="1">
      <alignment horizontal="right" wrapText="1"/>
    </xf>
    <xf numFmtId="164" fontId="35" fillId="0" borderId="0" xfId="17551" applyNumberFormat="1" applyFont="1" applyAlignment="1">
      <alignment horizontal="left" indent="1"/>
    </xf>
    <xf numFmtId="164" fontId="35" fillId="0" borderId="0" xfId="17551" applyNumberFormat="1" applyFont="1"/>
    <xf numFmtId="164" fontId="36" fillId="0" borderId="3" xfId="17551" applyNumberFormat="1" applyFont="1" applyFill="1" applyBorder="1" applyAlignment="1">
      <alignment horizontal="right" wrapText="1"/>
    </xf>
    <xf numFmtId="164" fontId="41" fillId="0" borderId="0" xfId="17551" applyNumberFormat="1" applyFont="1"/>
    <xf numFmtId="21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38" fillId="0" borderId="4" xfId="17551" applyNumberFormat="1" applyFont="1" applyFill="1" applyBorder="1" applyAlignment="1">
      <alignment horizontal="right" wrapText="1"/>
    </xf>
    <xf numFmtId="164" fontId="36" fillId="0" borderId="0" xfId="17551" applyNumberFormat="1" applyFont="1" applyFill="1" applyBorder="1" applyAlignment="1">
      <alignment horizontal="right" wrapText="1"/>
    </xf>
    <xf numFmtId="49" fontId="35" fillId="0" borderId="0" xfId="17551" applyNumberFormat="1" applyFont="1" applyAlignment="1">
      <alignment horizontal="left" indent="1"/>
    </xf>
    <xf numFmtId="49" fontId="35" fillId="0" borderId="0" xfId="17551" applyNumberFormat="1" applyFont="1" applyFill="1" applyBorder="1" applyAlignment="1">
      <alignment horizontal="left" indent="1"/>
    </xf>
    <xf numFmtId="164" fontId="32" fillId="0" borderId="0" xfId="17551" applyNumberFormat="1" applyFont="1" applyFill="1"/>
    <xf numFmtId="49" fontId="35" fillId="0" borderId="0" xfId="17551" applyNumberFormat="1" applyFont="1" applyFill="1" applyAlignment="1">
      <alignment horizontal="left" indent="1"/>
    </xf>
    <xf numFmtId="164" fontId="30" fillId="0" borderId="0" xfId="17551" applyNumberFormat="1" applyFont="1"/>
    <xf numFmtId="0" fontId="42" fillId="0" borderId="0" xfId="0" applyFont="1" applyFill="1"/>
    <xf numFmtId="164" fontId="30" fillId="0" borderId="0" xfId="17551" applyNumberFormat="1" applyFont="1" applyFill="1"/>
    <xf numFmtId="0" fontId="34" fillId="0" borderId="0" xfId="0" applyFont="1"/>
    <xf numFmtId="2" fontId="43" fillId="0" borderId="0" xfId="0" applyNumberFormat="1" applyFont="1" applyFill="1" applyAlignment="1">
      <alignment horizontal="right"/>
    </xf>
    <xf numFmtId="0" fontId="34" fillId="0" borderId="0" xfId="0" applyFont="1" applyFill="1"/>
    <xf numFmtId="164" fontId="32" fillId="0" borderId="0" xfId="17551" applyNumberFormat="1" applyFont="1" applyFill="1" applyAlignment="1">
      <alignment horizontal="right" wrapText="1"/>
    </xf>
    <xf numFmtId="164" fontId="32" fillId="0" borderId="0" xfId="0" applyNumberFormat="1" applyFont="1" applyFill="1"/>
    <xf numFmtId="215" fontId="32" fillId="0" borderId="0" xfId="0" applyNumberFormat="1" applyFont="1" applyFill="1"/>
    <xf numFmtId="164" fontId="34" fillId="0" borderId="0" xfId="17551" applyNumberFormat="1" applyFont="1" applyBorder="1"/>
    <xf numFmtId="49" fontId="37" fillId="0" borderId="0" xfId="17551" applyNumberFormat="1" applyFont="1" applyAlignment="1">
      <alignment horizontal="left" indent="1"/>
    </xf>
    <xf numFmtId="164" fontId="36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Border="1" applyAlignment="1">
      <alignment horizontal="left" indent="1"/>
    </xf>
    <xf numFmtId="164" fontId="36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/>
    <xf numFmtId="164" fontId="37" fillId="0" borderId="0" xfId="17551" applyNumberFormat="1" applyFont="1" applyFill="1" applyBorder="1" applyAlignment="1">
      <alignment horizontal="right" wrapText="1"/>
    </xf>
    <xf numFmtId="164" fontId="44" fillId="0" borderId="0" xfId="17551" applyNumberFormat="1" applyFont="1" applyAlignment="1"/>
    <xf numFmtId="0" fontId="44" fillId="0" borderId="0" xfId="17551" applyFont="1" applyAlignment="1"/>
    <xf numFmtId="0" fontId="45" fillId="0" borderId="0" xfId="17551" applyFont="1" applyAlignment="1"/>
    <xf numFmtId="0" fontId="46" fillId="0" borderId="0" xfId="17551" applyFont="1" applyAlignment="1"/>
    <xf numFmtId="0" fontId="47" fillId="0" borderId="0" xfId="17551" applyFont="1" applyBorder="1" applyAlignment="1"/>
    <xf numFmtId="0" fontId="45" fillId="0" borderId="0" xfId="17551" applyFont="1"/>
    <xf numFmtId="0" fontId="45" fillId="0" borderId="0" xfId="17551" applyFont="1" applyAlignment="1">
      <alignment horizontal="left"/>
    </xf>
    <xf numFmtId="164" fontId="48" fillId="0" borderId="0" xfId="17552" applyNumberFormat="1" applyFont="1" applyFill="1" applyBorder="1"/>
    <xf numFmtId="164" fontId="49" fillId="0" borderId="0" xfId="17552" applyNumberFormat="1" applyFont="1" applyFill="1" applyBorder="1"/>
    <xf numFmtId="0" fontId="30" fillId="0" borderId="0" xfId="17551" applyFont="1" applyBorder="1" applyAlignment="1"/>
    <xf numFmtId="0" fontId="30" fillId="0" borderId="0" xfId="0" applyFont="1" applyBorder="1" applyAlignment="1"/>
    <xf numFmtId="0" fontId="48" fillId="0" borderId="0" xfId="0" applyFont="1" applyFill="1" applyBorder="1"/>
    <xf numFmtId="0" fontId="49" fillId="0" borderId="0" xfId="0" applyFont="1" applyFill="1" applyBorder="1"/>
    <xf numFmtId="49" fontId="37" fillId="0" borderId="0" xfId="17554" applyNumberFormat="1" applyFont="1" applyAlignment="1">
      <alignment horizontal="center" vertical="center"/>
    </xf>
    <xf numFmtId="213" fontId="50" fillId="0" borderId="0" xfId="17551" applyNumberFormat="1" applyFont="1" applyFill="1" applyBorder="1" applyAlignment="1">
      <alignment horizontal="right" wrapText="1"/>
    </xf>
    <xf numFmtId="49" fontId="28" fillId="0" borderId="0" xfId="17554" applyNumberFormat="1" applyFont="1" applyAlignment="1">
      <alignment horizontal="center" vertical="center"/>
    </xf>
    <xf numFmtId="49" fontId="30" fillId="0" borderId="0" xfId="17554" applyNumberFormat="1" applyFont="1" applyAlignment="1">
      <alignment horizontal="center" vertical="center" wrapText="1"/>
    </xf>
    <xf numFmtId="0" fontId="37" fillId="0" borderId="0" xfId="17554" applyFont="1" applyAlignment="1">
      <alignment horizontal="center"/>
    </xf>
    <xf numFmtId="0" fontId="28" fillId="0" borderId="0" xfId="17554" applyFont="1" applyAlignment="1">
      <alignment horizontal="center"/>
    </xf>
    <xf numFmtId="0" fontId="30" fillId="0" borderId="0" xfId="17554" applyFont="1"/>
    <xf numFmtId="0" fontId="51" fillId="0" borderId="0" xfId="17554" applyFont="1" applyAlignment="1">
      <alignment horizontal="center"/>
    </xf>
    <xf numFmtId="164" fontId="38" fillId="0" borderId="0" xfId="17552" applyNumberFormat="1" applyFont="1" applyFill="1" applyAlignment="1">
      <alignment horizontal="right" wrapText="1"/>
    </xf>
    <xf numFmtId="164" fontId="39" fillId="0" borderId="0" xfId="17552" applyNumberFormat="1" applyFont="1" applyFill="1" applyBorder="1" applyAlignment="1">
      <alignment horizontal="right" wrapText="1"/>
    </xf>
    <xf numFmtId="0" fontId="28" fillId="0" borderId="0" xfId="17554" applyFont="1" applyAlignment="1"/>
    <xf numFmtId="0" fontId="37" fillId="0" borderId="0" xfId="17554" applyFont="1" applyAlignment="1"/>
    <xf numFmtId="164" fontId="38" fillId="0" borderId="0" xfId="17552" applyNumberFormat="1" applyFont="1" applyFill="1" applyBorder="1" applyAlignment="1">
      <alignment horizontal="right" wrapText="1"/>
    </xf>
    <xf numFmtId="164" fontId="38" fillId="2" borderId="0" xfId="17552" applyNumberFormat="1" applyFont="1" applyFill="1" applyBorder="1" applyAlignment="1">
      <alignment horizontal="right" wrapText="1"/>
    </xf>
    <xf numFmtId="0" fontId="52" fillId="0" borderId="0" xfId="17554" applyFont="1" applyAlignment="1">
      <alignment horizontal="left"/>
    </xf>
    <xf numFmtId="164" fontId="30" fillId="0" borderId="0" xfId="17554" applyNumberFormat="1" applyFont="1"/>
    <xf numFmtId="164" fontId="38" fillId="0" borderId="0" xfId="17552" applyNumberFormat="1" applyFont="1" applyFill="1" applyBorder="1" applyAlignment="1"/>
    <xf numFmtId="164" fontId="39" fillId="0" borderId="0" xfId="17552" applyNumberFormat="1" applyFont="1" applyFill="1" applyBorder="1" applyAlignment="1"/>
    <xf numFmtId="164" fontId="38" fillId="2" borderId="0" xfId="17552" applyNumberFormat="1" applyFont="1" applyFill="1" applyBorder="1" applyAlignment="1"/>
    <xf numFmtId="164" fontId="36" fillId="0" borderId="2" xfId="17552" applyNumberFormat="1" applyFont="1" applyFill="1" applyBorder="1" applyAlignment="1"/>
    <xf numFmtId="164" fontId="50" fillId="0" borderId="0" xfId="17552" applyNumberFormat="1" applyFont="1" applyFill="1" applyBorder="1" applyAlignment="1"/>
    <xf numFmtId="164" fontId="36" fillId="2" borderId="2" xfId="17552" applyNumberFormat="1" applyFont="1" applyFill="1" applyBorder="1" applyAlignment="1"/>
    <xf numFmtId="164" fontId="38" fillId="0" borderId="0" xfId="17552" applyNumberFormat="1" applyFont="1" applyFill="1" applyAlignment="1"/>
    <xf numFmtId="164" fontId="38" fillId="2" borderId="0" xfId="17552" applyNumberFormat="1" applyFont="1" applyFill="1" applyAlignment="1"/>
    <xf numFmtId="0" fontId="35" fillId="0" borderId="0" xfId="17554" applyFont="1" applyAlignment="1">
      <alignment horizontal="left"/>
    </xf>
    <xf numFmtId="0" fontId="53" fillId="0" borderId="0" xfId="17554" applyFont="1" applyAlignment="1"/>
    <xf numFmtId="0" fontId="54" fillId="0" borderId="0" xfId="17554" applyFont="1" applyAlignment="1"/>
    <xf numFmtId="164" fontId="36" fillId="0" borderId="0" xfId="17552" applyNumberFormat="1" applyFont="1" applyFill="1" applyBorder="1" applyAlignment="1"/>
    <xf numFmtId="164" fontId="38" fillId="0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left"/>
    </xf>
    <xf numFmtId="0" fontId="28" fillId="0" borderId="0" xfId="17554" applyFont="1" applyAlignment="1">
      <alignment horizontal="left"/>
    </xf>
    <xf numFmtId="0" fontId="35" fillId="2" borderId="0" xfId="17554" applyFont="1" applyFill="1" applyAlignment="1">
      <alignment horizontal="left" wrapText="1"/>
    </xf>
    <xf numFmtId="164" fontId="39" fillId="2" borderId="0" xfId="17552" applyNumberFormat="1" applyFont="1" applyFill="1" applyBorder="1" applyAlignment="1"/>
    <xf numFmtId="0" fontId="52" fillId="0" borderId="0" xfId="17554" applyFont="1" applyAlignment="1">
      <alignment horizontal="left" wrapText="1"/>
    </xf>
    <xf numFmtId="0" fontId="35" fillId="2" borderId="0" xfId="17554" applyFont="1" applyFill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50" fillId="2" borderId="0" xfId="17552" applyNumberFormat="1" applyFont="1" applyFill="1" applyBorder="1" applyAlignment="1"/>
    <xf numFmtId="0" fontId="28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center"/>
    </xf>
    <xf numFmtId="216" fontId="38" fillId="2" borderId="0" xfId="17554" applyNumberFormat="1" applyFont="1" applyFill="1" applyBorder="1" applyAlignment="1"/>
    <xf numFmtId="216" fontId="39" fillId="2" borderId="0" xfId="17554" applyNumberFormat="1" applyFont="1" applyFill="1" applyBorder="1" applyAlignment="1"/>
    <xf numFmtId="164" fontId="38" fillId="2" borderId="0" xfId="17552" applyNumberFormat="1" applyFont="1" applyFill="1" applyBorder="1" applyAlignment="1">
      <alignment horizontal="right"/>
    </xf>
    <xf numFmtId="0" fontId="37" fillId="2" borderId="0" xfId="17554" applyFont="1" applyFill="1" applyAlignment="1">
      <alignment wrapText="1"/>
    </xf>
    <xf numFmtId="164" fontId="36" fillId="2" borderId="5" xfId="17552" applyNumberFormat="1" applyFont="1" applyFill="1" applyBorder="1" applyAlignment="1"/>
    <xf numFmtId="0" fontId="37" fillId="2" borderId="0" xfId="17554" applyFont="1" applyFill="1" applyAlignment="1">
      <alignment horizontal="left"/>
    </xf>
    <xf numFmtId="164" fontId="36" fillId="2" borderId="0" xfId="17552" applyNumberFormat="1" applyFont="1" applyFill="1" applyBorder="1" applyAlignment="1"/>
    <xf numFmtId="0" fontId="30" fillId="0" borderId="0" xfId="17554" applyFont="1" applyAlignment="1">
      <alignment horizontal="center"/>
    </xf>
    <xf numFmtId="0" fontId="44" fillId="0" borderId="0" xfId="17554" applyFont="1"/>
    <xf numFmtId="0" fontId="52" fillId="0" borderId="0" xfId="17554" applyFont="1" applyAlignment="1">
      <alignment horizontal="center"/>
    </xf>
    <xf numFmtId="0" fontId="35" fillId="2" borderId="0" xfId="17554" applyFont="1" applyFill="1" applyAlignment="1">
      <alignment horizontal="center"/>
    </xf>
    <xf numFmtId="164" fontId="38" fillId="2" borderId="0" xfId="17554" applyNumberFormat="1" applyFont="1" applyFill="1" applyAlignment="1"/>
    <xf numFmtId="164" fontId="39" fillId="2" borderId="0" xfId="17554" applyNumberFormat="1" applyFont="1" applyFill="1" applyBorder="1" applyAlignment="1"/>
    <xf numFmtId="3" fontId="38" fillId="2" borderId="0" xfId="17554" applyNumberFormat="1" applyFont="1" applyFill="1" applyAlignment="1">
      <alignment horizontal="center"/>
    </xf>
    <xf numFmtId="0" fontId="39" fillId="2" borderId="0" xfId="17554" applyFont="1" applyFill="1" applyBorder="1" applyAlignment="1">
      <alignment horizontal="center"/>
    </xf>
    <xf numFmtId="0" fontId="38" fillId="0" borderId="0" xfId="17554" applyFont="1" applyFill="1" applyAlignment="1">
      <alignment horizontal="center"/>
    </xf>
    <xf numFmtId="0" fontId="39" fillId="0" borderId="0" xfId="17554" applyFont="1" applyFill="1" applyBorder="1" applyAlignment="1">
      <alignment horizontal="center"/>
    </xf>
    <xf numFmtId="0" fontId="48" fillId="0" borderId="0" xfId="17554" applyFont="1" applyFill="1" applyAlignment="1">
      <alignment horizontal="center"/>
    </xf>
    <xf numFmtId="0" fontId="49" fillId="0" borderId="0" xfId="17554" applyFont="1" applyFill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57" fillId="0" borderId="0" xfId="17551" applyFont="1" applyBorder="1" applyAlignment="1"/>
    <xf numFmtId="0" fontId="58" fillId="0" borderId="0" xfId="17551" applyFont="1" applyBorder="1" applyAlignment="1"/>
    <xf numFmtId="164" fontId="58" fillId="0" borderId="0" xfId="17552" applyNumberFormat="1" applyFont="1" applyBorder="1" applyAlignment="1"/>
    <xf numFmtId="164" fontId="58" fillId="0" borderId="0" xfId="17552" applyNumberFormat="1" applyFont="1" applyAlignment="1"/>
    <xf numFmtId="49" fontId="36" fillId="0" borderId="0" xfId="17554" applyNumberFormat="1" applyFont="1" applyFill="1" applyBorder="1" applyAlignment="1">
      <alignment vertical="center"/>
    </xf>
    <xf numFmtId="49" fontId="55" fillId="0" borderId="0" xfId="17554" applyNumberFormat="1" applyFont="1" applyBorder="1" applyAlignment="1">
      <alignment horizontal="center" vertical="center"/>
    </xf>
    <xf numFmtId="49" fontId="55" fillId="0" borderId="0" xfId="17554" applyNumberFormat="1" applyFont="1" applyAlignment="1">
      <alignment horizontal="center" vertical="center"/>
    </xf>
    <xf numFmtId="164" fontId="36" fillId="0" borderId="0" xfId="17551" applyNumberFormat="1" applyFont="1" applyAlignment="1">
      <alignment horizontal="right" wrapText="1"/>
    </xf>
    <xf numFmtId="164" fontId="36" fillId="0" borderId="2" xfId="17552" applyNumberFormat="1" applyFont="1" applyBorder="1" applyAlignment="1">
      <alignment horizontal="right"/>
    </xf>
    <xf numFmtId="164" fontId="36" fillId="0" borderId="0" xfId="17552" applyNumberFormat="1" applyFont="1" applyBorder="1" applyAlignment="1">
      <alignment horizontal="right"/>
    </xf>
    <xf numFmtId="164" fontId="38" fillId="0" borderId="0" xfId="17552" applyNumberFormat="1" applyFont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38" fillId="2" borderId="0" xfId="17552" applyNumberFormat="1" applyFont="1" applyFill="1" applyAlignment="1">
      <alignment horizontal="right"/>
    </xf>
    <xf numFmtId="164" fontId="38" fillId="0" borderId="0" xfId="17552" applyNumberFormat="1" applyFont="1" applyFill="1" applyAlignment="1">
      <alignment horizontal="right"/>
    </xf>
    <xf numFmtId="164" fontId="36" fillId="0" borderId="0" xfId="17554" applyNumberFormat="1" applyFont="1" applyAlignment="1">
      <alignment horizontal="center"/>
    </xf>
    <xf numFmtId="164" fontId="36" fillId="0" borderId="0" xfId="17554" applyNumberFormat="1" applyFont="1" applyBorder="1" applyAlignment="1">
      <alignment horizontal="center"/>
    </xf>
    <xf numFmtId="164" fontId="36" fillId="2" borderId="0" xfId="17552" applyNumberFormat="1" applyFont="1" applyFill="1" applyBorder="1" applyAlignment="1">
      <alignment horizontal="right"/>
    </xf>
    <xf numFmtId="164" fontId="36" fillId="0" borderId="2" xfId="17554" applyNumberFormat="1" applyFont="1" applyBorder="1" applyAlignment="1">
      <alignment horizontal="center"/>
    </xf>
    <xf numFmtId="164" fontId="36" fillId="0" borderId="0" xfId="17552" applyNumberFormat="1" applyFont="1" applyFill="1" applyBorder="1" applyAlignment="1">
      <alignment horizontal="right"/>
    </xf>
    <xf numFmtId="164" fontId="36" fillId="0" borderId="3" xfId="17552" applyNumberFormat="1" applyFont="1" applyBorder="1" applyAlignment="1">
      <alignment horizontal="right"/>
    </xf>
    <xf numFmtId="0" fontId="38" fillId="0" borderId="0" xfId="0" applyFont="1" applyAlignment="1">
      <alignment horizontal="left" wrapText="1"/>
    </xf>
    <xf numFmtId="164" fontId="36" fillId="2" borderId="3" xfId="17552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center"/>
    </xf>
    <xf numFmtId="0" fontId="59" fillId="0" borderId="0" xfId="17551" applyFont="1" applyAlignment="1"/>
    <xf numFmtId="164" fontId="58" fillId="0" borderId="0" xfId="17552" applyNumberFormat="1" applyFont="1"/>
    <xf numFmtId="0" fontId="58" fillId="0" borderId="0" xfId="17551" applyFont="1" applyBorder="1"/>
    <xf numFmtId="164" fontId="58" fillId="0" borderId="0" xfId="17552" applyNumberFormat="1" applyFont="1" applyBorder="1"/>
    <xf numFmtId="164" fontId="60" fillId="0" borderId="0" xfId="17552" applyNumberFormat="1" applyFont="1" applyBorder="1" applyAlignment="1">
      <alignment horizontal="right"/>
    </xf>
    <xf numFmtId="0" fontId="58" fillId="0" borderId="0" xfId="17554" applyFont="1" applyBorder="1" applyAlignment="1">
      <alignment horizontal="center" wrapText="1"/>
    </xf>
    <xf numFmtId="3" fontId="59" fillId="0" borderId="0" xfId="17554" applyNumberFormat="1" applyFont="1" applyFill="1" applyBorder="1" applyAlignment="1">
      <alignment horizontal="center" vertical="center" wrapText="1"/>
    </xf>
    <xf numFmtId="0" fontId="58" fillId="0" borderId="0" xfId="17554" applyFont="1"/>
    <xf numFmtId="0" fontId="38" fillId="2" borderId="0" xfId="17554" applyFont="1" applyFill="1" applyBorder="1" applyAlignment="1">
      <alignment horizontal="center" wrapText="1"/>
    </xf>
    <xf numFmtId="1" fontId="38" fillId="2" borderId="0" xfId="17554" applyNumberFormat="1" applyFont="1" applyFill="1" applyBorder="1" applyAlignment="1">
      <alignment horizontal="center" vertical="top" wrapText="1"/>
    </xf>
    <xf numFmtId="0" fontId="55" fillId="0" borderId="0" xfId="17554" applyFont="1"/>
    <xf numFmtId="1" fontId="36" fillId="2" borderId="0" xfId="17554" applyNumberFormat="1" applyFont="1" applyFill="1" applyBorder="1"/>
    <xf numFmtId="164" fontId="36" fillId="2" borderId="0" xfId="17555" applyNumberFormat="1" applyFont="1" applyFill="1" applyBorder="1" applyAlignment="1">
      <alignment horizontal="right"/>
    </xf>
    <xf numFmtId="164" fontId="36" fillId="2" borderId="0" xfId="17554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" fontId="38" fillId="2" borderId="0" xfId="17554" applyNumberFormat="1" applyFont="1" applyFill="1" applyBorder="1" applyAlignment="1">
      <alignment wrapText="1"/>
    </xf>
    <xf numFmtId="0" fontId="38" fillId="2" borderId="0" xfId="17554" applyFont="1" applyFill="1"/>
    <xf numFmtId="164" fontId="36" fillId="2" borderId="5" xfId="17555" applyNumberFormat="1" applyFont="1" applyFill="1" applyBorder="1" applyAlignment="1">
      <alignment horizontal="right"/>
    </xf>
    <xf numFmtId="0" fontId="55" fillId="0" borderId="6" xfId="17554" applyFont="1" applyBorder="1"/>
    <xf numFmtId="0" fontId="38" fillId="2" borderId="0" xfId="17554" applyFont="1" applyFill="1" applyBorder="1" applyAlignment="1">
      <alignment horizontal="right"/>
    </xf>
    <xf numFmtId="0" fontId="55" fillId="0" borderId="0" xfId="17554" applyFont="1" applyBorder="1"/>
    <xf numFmtId="1" fontId="36" fillId="0" borderId="0" xfId="17554" applyNumberFormat="1" applyFont="1" applyFill="1" applyBorder="1"/>
    <xf numFmtId="164" fontId="38" fillId="0" borderId="0" xfId="17555" applyNumberFormat="1" applyFont="1" applyFill="1" applyBorder="1" applyAlignment="1">
      <alignment horizontal="right"/>
    </xf>
    <xf numFmtId="164" fontId="36" fillId="0" borderId="0" xfId="17554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64" fontId="36" fillId="0" borderId="0" xfId="17555" applyNumberFormat="1" applyFont="1" applyFill="1" applyBorder="1" applyAlignment="1">
      <alignment horizontal="right"/>
    </xf>
    <xf numFmtId="1" fontId="36" fillId="0" borderId="0" xfId="17554" applyNumberFormat="1" applyFont="1" applyBorder="1"/>
    <xf numFmtId="164" fontId="36" fillId="0" borderId="5" xfId="17555" applyNumberFormat="1" applyFont="1" applyFill="1" applyBorder="1" applyAlignment="1">
      <alignment horizontal="right"/>
    </xf>
    <xf numFmtId="0" fontId="38" fillId="0" borderId="0" xfId="17554" applyFont="1"/>
    <xf numFmtId="0" fontId="36" fillId="0" borderId="0" xfId="17554" applyFont="1" applyAlignment="1">
      <alignment horizontal="left"/>
    </xf>
    <xf numFmtId="164" fontId="36" fillId="0" borderId="0" xfId="17554" applyNumberFormat="1" applyFont="1" applyFill="1" applyBorder="1" applyAlignment="1">
      <alignment horizontal="left"/>
    </xf>
    <xf numFmtId="0" fontId="36" fillId="0" borderId="0" xfId="17554" applyFont="1" applyAlignment="1">
      <alignment horizontal="center"/>
    </xf>
    <xf numFmtId="1" fontId="56" fillId="0" borderId="0" xfId="17554" applyNumberFormat="1" applyFont="1" applyBorder="1"/>
    <xf numFmtId="0" fontId="56" fillId="0" borderId="0" xfId="17554" applyFont="1" applyAlignment="1">
      <alignment horizontal="left"/>
    </xf>
    <xf numFmtId="0" fontId="56" fillId="0" borderId="0" xfId="17554" applyFont="1" applyAlignment="1">
      <alignment horizontal="right"/>
    </xf>
    <xf numFmtId="0" fontId="55" fillId="0" borderId="0" xfId="17554" applyFont="1" applyAlignment="1">
      <alignment horizontal="center"/>
    </xf>
    <xf numFmtId="0" fontId="60" fillId="0" borderId="0" xfId="17554" applyFont="1"/>
    <xf numFmtId="0" fontId="60" fillId="0" borderId="0" xfId="0" applyFont="1"/>
    <xf numFmtId="164" fontId="38" fillId="0" borderId="0" xfId="17551" applyNumberFormat="1" applyFont="1" applyFill="1" applyBorder="1" applyAlignment="1">
      <alignment horizontal="left" indent="1"/>
    </xf>
    <xf numFmtId="164" fontId="38" fillId="0" borderId="0" xfId="17551" applyNumberFormat="1" applyFont="1" applyFill="1" applyBorder="1"/>
    <xf numFmtId="164" fontId="38" fillId="2" borderId="0" xfId="17554" applyNumberFormat="1" applyFont="1" applyFill="1" applyAlignment="1">
      <alignment horizontal="right"/>
    </xf>
    <xf numFmtId="0" fontId="37" fillId="0" borderId="0" xfId="17554" applyFont="1" applyFill="1" applyBorder="1" applyAlignment="1">
      <alignment horizontal="right"/>
    </xf>
    <xf numFmtId="0" fontId="37" fillId="0" borderId="0" xfId="17554" applyFont="1" applyFill="1" applyAlignment="1">
      <alignment horizontal="right"/>
    </xf>
    <xf numFmtId="213" fontId="36" fillId="0" borderId="0" xfId="17551" applyNumberFormat="1" applyFont="1" applyFill="1" applyBorder="1" applyAlignment="1">
      <alignment horizontal="center" wrapText="1"/>
    </xf>
    <xf numFmtId="0" fontId="61" fillId="0" borderId="0" xfId="1755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215" fontId="38" fillId="2" borderId="0" xfId="17552" applyNumberFormat="1" applyFont="1" applyFill="1" applyBorder="1" applyAlignment="1"/>
    <xf numFmtId="215" fontId="32" fillId="0" borderId="0" xfId="17551" applyNumberFormat="1" applyFont="1" applyFill="1"/>
    <xf numFmtId="164" fontId="60" fillId="0" borderId="0" xfId="17554" applyNumberFormat="1" applyFont="1"/>
    <xf numFmtId="0" fontId="0" fillId="0" borderId="0" xfId="0"/>
    <xf numFmtId="4" fontId="0" fillId="0" borderId="0" xfId="0" applyNumberFormat="1"/>
    <xf numFmtId="0" fontId="63" fillId="3" borderId="7" xfId="15973" applyFont="1" applyFill="1" applyBorder="1"/>
    <xf numFmtId="0" fontId="63" fillId="3" borderId="0" xfId="15973" applyFont="1" applyFill="1" applyBorder="1"/>
    <xf numFmtId="0" fontId="65" fillId="4" borderId="8" xfId="17557" applyNumberFormat="1" applyFont="1" applyFill="1" applyBorder="1" applyAlignment="1">
      <alignment horizontal="left" vertical="center" wrapText="1"/>
    </xf>
    <xf numFmtId="1" fontId="65" fillId="5" borderId="8" xfId="17557" applyNumberFormat="1" applyFont="1" applyFill="1" applyBorder="1" applyAlignment="1">
      <alignment horizontal="left" vertical="top" wrapText="1" indent="2"/>
    </xf>
    <xf numFmtId="4" fontId="65" fillId="5" borderId="8" xfId="17557" applyNumberFormat="1" applyFont="1" applyFill="1" applyBorder="1" applyAlignment="1">
      <alignment horizontal="right" vertical="top" wrapText="1"/>
    </xf>
    <xf numFmtId="0" fontId="65" fillId="5" borderId="8" xfId="17557" applyNumberFormat="1" applyFont="1" applyFill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left" vertical="top" wrapText="1" indent="4"/>
    </xf>
    <xf numFmtId="4" fontId="4" fillId="0" borderId="8" xfId="17557" applyNumberFormat="1" applyFont="1" applyBorder="1" applyAlignment="1">
      <alignment horizontal="right" vertical="top" wrapText="1"/>
    </xf>
    <xf numFmtId="0" fontId="4" fillId="0" borderId="8" xfId="17557" applyNumberFormat="1" applyFont="1" applyBorder="1" applyAlignment="1">
      <alignment horizontal="right" vertical="top" wrapText="1"/>
    </xf>
    <xf numFmtId="0" fontId="66" fillId="0" borderId="8" xfId="17557" applyNumberFormat="1" applyFont="1" applyBorder="1" applyAlignment="1">
      <alignment horizontal="left" vertical="top" wrapText="1" indent="6"/>
    </xf>
    <xf numFmtId="0" fontId="66" fillId="0" borderId="8" xfId="17557" applyNumberFormat="1" applyFont="1" applyBorder="1" applyAlignment="1">
      <alignment horizontal="right" vertical="top" wrapText="1"/>
    </xf>
    <xf numFmtId="4" fontId="66" fillId="0" borderId="8" xfId="17557" applyNumberFormat="1" applyFont="1" applyBorder="1" applyAlignment="1">
      <alignment horizontal="right" vertical="top" wrapText="1"/>
    </xf>
    <xf numFmtId="0" fontId="67" fillId="0" borderId="8" xfId="17557" applyNumberFormat="1" applyFont="1" applyBorder="1" applyAlignment="1">
      <alignment horizontal="left" vertical="top" wrapText="1" indent="8"/>
    </xf>
    <xf numFmtId="0" fontId="67" fillId="0" borderId="8" xfId="17557" applyNumberFormat="1" applyFont="1" applyBorder="1" applyAlignment="1">
      <alignment horizontal="right" vertical="top" wrapText="1"/>
    </xf>
    <xf numFmtId="4" fontId="67" fillId="0" borderId="8" xfId="17557" applyNumberFormat="1" applyFont="1" applyBorder="1" applyAlignment="1">
      <alignment horizontal="right" vertical="top" wrapText="1"/>
    </xf>
    <xf numFmtId="219" fontId="68" fillId="0" borderId="0" xfId="17556" applyNumberFormat="1" applyFont="1" applyFill="1" applyAlignment="1">
      <alignment horizontal="left" vertical="center" indent="2"/>
    </xf>
    <xf numFmtId="219" fontId="69" fillId="0" borderId="0" xfId="17556" applyNumberFormat="1" applyFont="1" applyFill="1" applyAlignment="1">
      <alignment horizontal="center"/>
    </xf>
    <xf numFmtId="219" fontId="69" fillId="0" borderId="0" xfId="17556" applyNumberFormat="1" applyFont="1" applyFill="1" applyAlignment="1">
      <alignment horizontal="center" vertical="center" wrapText="1"/>
    </xf>
    <xf numFmtId="0" fontId="69" fillId="0" borderId="0" xfId="15973" applyFont="1"/>
    <xf numFmtId="219" fontId="69" fillId="0" borderId="0" xfId="17556" applyNumberFormat="1" applyFont="1" applyFill="1"/>
    <xf numFmtId="219" fontId="0" fillId="0" borderId="0" xfId="0" applyNumberFormat="1"/>
    <xf numFmtId="0" fontId="66" fillId="0" borderId="1" xfId="17558" applyNumberFormat="1" applyFont="1" applyBorder="1" applyAlignment="1">
      <alignment vertical="top" wrapText="1"/>
    </xf>
    <xf numFmtId="0" fontId="0" fillId="0" borderId="1" xfId="0" applyBorder="1"/>
    <xf numFmtId="0" fontId="63" fillId="6" borderId="1" xfId="15962" applyFont="1" applyFill="1" applyBorder="1" applyAlignment="1">
      <alignment wrapText="1"/>
    </xf>
    <xf numFmtId="164" fontId="63" fillId="0" borderId="1" xfId="15962" applyNumberFormat="1" applyFont="1" applyFill="1" applyBorder="1" applyAlignment="1"/>
    <xf numFmtId="0" fontId="67" fillId="0" borderId="1" xfId="17558" applyNumberFormat="1" applyFont="1" applyBorder="1" applyAlignment="1">
      <alignment vertical="top" wrapText="1"/>
    </xf>
    <xf numFmtId="4" fontId="67" fillId="0" borderId="1" xfId="17558" applyNumberFormat="1" applyFont="1" applyBorder="1" applyAlignment="1">
      <alignment horizontal="right" vertical="top" wrapText="1"/>
    </xf>
    <xf numFmtId="43" fontId="62" fillId="0" borderId="1" xfId="0" applyNumberFormat="1" applyFont="1" applyBorder="1"/>
    <xf numFmtId="14" fontId="0" fillId="0" borderId="1" xfId="0" applyNumberFormat="1" applyBorder="1"/>
    <xf numFmtId="3" fontId="0" fillId="0" borderId="1" xfId="0" applyNumberFormat="1" applyBorder="1"/>
    <xf numFmtId="0" fontId="0" fillId="0" borderId="1" xfId="0" applyFont="1" applyBorder="1"/>
    <xf numFmtId="0" fontId="62" fillId="0" borderId="1" xfId="0" applyFont="1" applyBorder="1"/>
    <xf numFmtId="164" fontId="62" fillId="0" borderId="1" xfId="0" applyNumberFormat="1" applyFont="1" applyBorder="1"/>
    <xf numFmtId="4" fontId="70" fillId="0" borderId="1" xfId="17558" applyNumberFormat="1" applyFont="1" applyBorder="1" applyAlignment="1">
      <alignment horizontal="right" vertical="top" wrapText="1"/>
    </xf>
    <xf numFmtId="164" fontId="30" fillId="0" borderId="0" xfId="17553" applyNumberFormat="1" applyFont="1"/>
    <xf numFmtId="164" fontId="37" fillId="0" borderId="0" xfId="17551" applyNumberFormat="1" applyFont="1" applyAlignment="1">
      <alignment vertical="top"/>
    </xf>
    <xf numFmtId="164" fontId="37" fillId="0" borderId="0" xfId="17551" applyNumberFormat="1" applyFont="1" applyFill="1" applyAlignment="1">
      <alignment horizontal="left" indent="1"/>
    </xf>
    <xf numFmtId="164" fontId="36" fillId="2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Alignment="1">
      <alignment horizontal="left" indent="1"/>
    </xf>
    <xf numFmtId="164" fontId="36" fillId="0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 applyBorder="1" applyAlignment="1">
      <alignment horizontal="left" indent="1"/>
    </xf>
    <xf numFmtId="164" fontId="71" fillId="0" borderId="0" xfId="17551" applyNumberFormat="1" applyFont="1" applyFill="1" applyAlignment="1">
      <alignment horizontal="right" wrapText="1"/>
    </xf>
    <xf numFmtId="49" fontId="37" fillId="0" borderId="0" xfId="17551" applyNumberFormat="1" applyFont="1" applyFill="1" applyAlignment="1">
      <alignment horizontal="left" indent="1"/>
    </xf>
    <xf numFmtId="164" fontId="37" fillId="0" borderId="2" xfId="17551" applyNumberFormat="1" applyFont="1" applyFill="1" applyBorder="1" applyAlignment="1">
      <alignment horizontal="right" wrapText="1"/>
    </xf>
    <xf numFmtId="1" fontId="38" fillId="0" borderId="0" xfId="17554" applyNumberFormat="1" applyFont="1" applyFill="1" applyBorder="1"/>
    <xf numFmtId="0" fontId="73" fillId="0" borderId="0" xfId="17551" applyFont="1" applyBorder="1" applyAlignment="1">
      <alignment horizontal="right"/>
    </xf>
    <xf numFmtId="0" fontId="55" fillId="0" borderId="0" xfId="17554" applyFont="1" applyFill="1" applyAlignment="1">
      <alignment horizontal="center"/>
    </xf>
    <xf numFmtId="164" fontId="55" fillId="0" borderId="0" xfId="17554" applyNumberFormat="1" applyFont="1" applyFill="1" applyAlignment="1">
      <alignment horizontal="center"/>
    </xf>
    <xf numFmtId="0" fontId="55" fillId="0" borderId="0" xfId="17554" applyFont="1" applyFill="1"/>
    <xf numFmtId="0" fontId="56" fillId="0" borderId="0" xfId="17554" applyFont="1" applyFill="1"/>
    <xf numFmtId="0" fontId="56" fillId="0" borderId="0" xfId="17554" applyFont="1"/>
    <xf numFmtId="164" fontId="55" fillId="0" borderId="0" xfId="17554" applyNumberFormat="1" applyFont="1"/>
    <xf numFmtId="3" fontId="38" fillId="0" borderId="0" xfId="17554" applyNumberFormat="1" applyFont="1"/>
    <xf numFmtId="0" fontId="74" fillId="0" borderId="0" xfId="17554" applyFont="1" applyFill="1"/>
    <xf numFmtId="0" fontId="75" fillId="0" borderId="0" xfId="17554" applyFont="1" applyFill="1"/>
    <xf numFmtId="0" fontId="59" fillId="0" borderId="0" xfId="17551" applyFont="1" applyAlignment="1">
      <alignment horizontal="center"/>
    </xf>
    <xf numFmtId="0" fontId="59" fillId="0" borderId="0" xfId="17551" applyFont="1" applyBorder="1" applyAlignment="1">
      <alignment horizontal="center"/>
    </xf>
    <xf numFmtId="49" fontId="36" fillId="0" borderId="0" xfId="17554" applyNumberFormat="1" applyFont="1" applyFill="1" applyBorder="1" applyAlignment="1">
      <alignment horizontal="left" vertical="center"/>
    </xf>
    <xf numFmtId="164" fontId="36" fillId="0" borderId="0" xfId="17551" applyNumberFormat="1" applyFont="1" applyBorder="1" applyAlignment="1">
      <alignment horizontal="right" wrapText="1"/>
    </xf>
    <xf numFmtId="0" fontId="36" fillId="0" borderId="0" xfId="17554" applyFont="1" applyAlignment="1"/>
    <xf numFmtId="164" fontId="36" fillId="0" borderId="0" xfId="17554" applyNumberFormat="1" applyFont="1" applyFill="1" applyBorder="1" applyAlignment="1"/>
    <xf numFmtId="0" fontId="55" fillId="0" borderId="0" xfId="17554" applyFont="1" applyAlignment="1"/>
    <xf numFmtId="0" fontId="38" fillId="0" borderId="0" xfId="17554" applyFont="1" applyAlignment="1"/>
    <xf numFmtId="164" fontId="36" fillId="0" borderId="0" xfId="17552" applyNumberFormat="1" applyFont="1" applyAlignment="1">
      <alignment horizontal="right"/>
    </xf>
    <xf numFmtId="0" fontId="56" fillId="0" borderId="0" xfId="17554" applyFont="1" applyAlignment="1"/>
    <xf numFmtId="0" fontId="76" fillId="0" borderId="0" xfId="17554" applyFont="1" applyAlignment="1"/>
    <xf numFmtId="1" fontId="38" fillId="0" borderId="0" xfId="17554" applyNumberFormat="1" applyFont="1" applyBorder="1" applyAlignment="1"/>
    <xf numFmtId="0" fontId="77" fillId="0" borderId="0" xfId="17554" applyFont="1" applyAlignment="1"/>
    <xf numFmtId="0" fontId="38" fillId="0" borderId="0" xfId="17554" applyFont="1" applyBorder="1" applyAlignment="1"/>
    <xf numFmtId="0" fontId="58" fillId="0" borderId="0" xfId="17554" applyFont="1" applyAlignment="1"/>
    <xf numFmtId="164" fontId="58" fillId="0" borderId="0" xfId="17554" applyNumberFormat="1" applyFont="1" applyFill="1" applyBorder="1" applyAlignment="1">
      <alignment horizontal="center"/>
    </xf>
    <xf numFmtId="0" fontId="60" fillId="0" borderId="0" xfId="17554" applyFont="1" applyAlignment="1"/>
    <xf numFmtId="0" fontId="36" fillId="0" borderId="0" xfId="17554" applyFont="1" applyFill="1" applyBorder="1" applyAlignment="1"/>
    <xf numFmtId="164" fontId="77" fillId="0" borderId="0" xfId="17554" applyNumberFormat="1" applyFont="1" applyAlignment="1"/>
    <xf numFmtId="215" fontId="38" fillId="0" borderId="0" xfId="17552" applyNumberFormat="1" applyFont="1" applyBorder="1" applyAlignment="1">
      <alignment horizontal="right"/>
    </xf>
    <xf numFmtId="0" fontId="76" fillId="0" borderId="0" xfId="17554" applyFont="1" applyAlignment="1">
      <alignment wrapText="1"/>
    </xf>
    <xf numFmtId="1" fontId="38" fillId="2" borderId="0" xfId="17554" applyNumberFormat="1" applyFont="1" applyFill="1" applyBorder="1" applyAlignment="1"/>
    <xf numFmtId="0" fontId="38" fillId="2" borderId="0" xfId="17554" applyFont="1" applyFill="1" applyAlignment="1">
      <alignment horizontal="left"/>
    </xf>
    <xf numFmtId="0" fontId="38" fillId="2" borderId="0" xfId="17554" applyFont="1" applyFill="1" applyAlignment="1">
      <alignment horizontal="right"/>
    </xf>
    <xf numFmtId="0" fontId="38" fillId="0" borderId="0" xfId="17554" applyFont="1" applyAlignment="1">
      <alignment horizontal="right"/>
    </xf>
    <xf numFmtId="217" fontId="55" fillId="0" borderId="0" xfId="17554" applyNumberFormat="1" applyFont="1" applyFill="1" applyBorder="1" applyAlignment="1"/>
    <xf numFmtId="0" fontId="38" fillId="0" borderId="0" xfId="17554" applyFont="1" applyAlignment="1">
      <alignment horizontal="left"/>
    </xf>
    <xf numFmtId="0" fontId="38" fillId="0" borderId="0" xfId="0" applyFont="1" applyAlignment="1"/>
    <xf numFmtId="215" fontId="36" fillId="2" borderId="0" xfId="17552" applyNumberFormat="1" applyFont="1" applyFill="1" applyBorder="1" applyAlignment="1">
      <alignment horizontal="right"/>
    </xf>
    <xf numFmtId="215" fontId="36" fillId="0" borderId="0" xfId="17552" applyNumberFormat="1" applyFont="1" applyBorder="1" applyAlignment="1">
      <alignment horizontal="right"/>
    </xf>
    <xf numFmtId="164" fontId="78" fillId="0" borderId="0" xfId="17554" applyNumberFormat="1" applyFont="1" applyBorder="1" applyAlignment="1">
      <alignment horizontal="left"/>
    </xf>
    <xf numFmtId="164" fontId="78" fillId="0" borderId="0" xfId="17554" applyNumberFormat="1" applyFont="1" applyAlignment="1">
      <alignment horizontal="left"/>
    </xf>
    <xf numFmtId="164" fontId="79" fillId="0" borderId="0" xfId="17554" applyNumberFormat="1" applyFont="1" applyAlignment="1"/>
    <xf numFmtId="164" fontId="79" fillId="0" borderId="0" xfId="17554" applyNumberFormat="1" applyFont="1" applyBorder="1" applyAlignment="1"/>
    <xf numFmtId="0" fontId="36" fillId="0" borderId="0" xfId="17554" applyFont="1" applyFill="1" applyBorder="1" applyAlignment="1">
      <alignment horizontal="left"/>
    </xf>
    <xf numFmtId="164" fontId="38" fillId="0" borderId="0" xfId="17554" applyNumberFormat="1" applyFont="1" applyFill="1" applyBorder="1" applyAlignment="1">
      <alignment horizontal="center"/>
    </xf>
    <xf numFmtId="0" fontId="36" fillId="0" borderId="0" xfId="17554" applyFont="1" applyFill="1" applyAlignment="1">
      <alignment horizontal="left"/>
    </xf>
    <xf numFmtId="164" fontId="38" fillId="0" borderId="0" xfId="0" applyNumberFormat="1" applyFont="1" applyAlignment="1"/>
    <xf numFmtId="164" fontId="38" fillId="0" borderId="0" xfId="0" applyNumberFormat="1" applyFont="1" applyBorder="1" applyAlignment="1"/>
    <xf numFmtId="164" fontId="55" fillId="0" borderId="0" xfId="0" applyNumberFormat="1" applyFont="1" applyAlignment="1"/>
    <xf numFmtId="164" fontId="55" fillId="0" borderId="0" xfId="0" applyNumberFormat="1" applyFont="1" applyBorder="1" applyAlignment="1"/>
    <xf numFmtId="164" fontId="55" fillId="0" borderId="0" xfId="17554" applyNumberFormat="1" applyFont="1" applyFill="1" applyBorder="1" applyAlignment="1">
      <alignment horizontal="center"/>
    </xf>
    <xf numFmtId="1" fontId="38" fillId="0" borderId="0" xfId="17554" applyNumberFormat="1" applyFont="1" applyFill="1" applyBorder="1" applyAlignment="1">
      <alignment wrapText="1"/>
    </xf>
    <xf numFmtId="0" fontId="28" fillId="0" borderId="0" xfId="17551" applyFont="1" applyAlignment="1">
      <alignment horizontal="center"/>
    </xf>
    <xf numFmtId="49" fontId="37" fillId="0" borderId="0" xfId="17551" applyNumberFormat="1" applyFont="1" applyFill="1" applyBorder="1" applyAlignment="1">
      <alignment horizontal="right"/>
    </xf>
    <xf numFmtId="164" fontId="37" fillId="0" borderId="0" xfId="17551" applyNumberFormat="1" applyFont="1" applyFill="1" applyBorder="1" applyAlignment="1">
      <alignment horizontal="right"/>
    </xf>
    <xf numFmtId="164" fontId="72" fillId="0" borderId="0" xfId="16792" applyNumberFormat="1" applyFont="1" applyBorder="1" applyAlignment="1">
      <alignment horizontal="center" vertical="center" wrapText="1"/>
    </xf>
    <xf numFmtId="0" fontId="45" fillId="0" borderId="0" xfId="17551" applyFont="1" applyAlignment="1">
      <alignment horizontal="left"/>
    </xf>
    <xf numFmtId="0" fontId="45" fillId="0" borderId="0" xfId="17551" applyFont="1" applyAlignment="1">
      <alignment horizontal="center"/>
    </xf>
    <xf numFmtId="0" fontId="59" fillId="0" borderId="0" xfId="17551" applyFont="1" applyAlignment="1">
      <alignment horizontal="center"/>
    </xf>
    <xf numFmtId="0" fontId="36" fillId="0" borderId="0" xfId="17554" applyFont="1" applyFill="1" applyBorder="1" applyAlignment="1">
      <alignment horizontal="left" wrapText="1"/>
    </xf>
    <xf numFmtId="0" fontId="36" fillId="0" borderId="0" xfId="17554" applyFont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left" wrapText="1"/>
    </xf>
    <xf numFmtId="0" fontId="65" fillId="4" borderId="8" xfId="17557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6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36" fillId="2" borderId="0" xfId="17552" applyNumberFormat="1" applyFont="1" applyFill="1" applyAlignment="1">
      <alignment horizontal="right"/>
    </xf>
  </cellXfs>
  <cellStyles count="17559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12" xfId="17557"/>
    <cellStyle name="Обычный_Лист2" xfId="17558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" xfId="17556" builtinId="3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iroshnichenko/Desktop/&#1062;&#1040;&#1069;&#1050;/&#1082;&#1086;&#1085;&#1089;&#1086;&#1083;&#1080;&#1076;&#1072;&#1094;&#1080;&#1103;/2019/4%20&#1082;&#1074;&#1072;&#1088;&#1090;&#1072;&#1083;/&#1054;&#1073;&#1085;&#1086;&#1074;&#1083;&#1077;&#1085;&#1085;&#1099;&#1081;%20&#1082;&#1086;&#1085;&#1089;&#1086;&#1083;%2019052019/&#1062;&#1040;&#1069;&#1050;%20&#1050;&#1086;&#1085;&#1089;&#1086;&#1083;&#1080;&#1076;&#1072;&#1094;&#1080;&#1103;%20&#1060;&#1054;%20&#1086;&#1073;&#1085;&#1086;&#1074;&#1083;&#1077;&#1085;&#1085;&#1099;&#1081;%2031122019_%20v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"/>
      <sheetName val="BS на печать"/>
      <sheetName val="PL"/>
      <sheetName val="SCF"/>
      <sheetName val="CSCE"/>
      <sheetName val="EJE"/>
      <sheetName val="RP Support"/>
      <sheetName val="6 ОС"/>
      <sheetName val="НМА"/>
      <sheetName val="7Гудв"/>
      <sheetName val="8АвВыд"/>
      <sheetName val="9 ПрФА"/>
      <sheetName val="ИнвДолг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RP"/>
      <sheetName val="ФП"/>
      <sheetName val="Инвестиции"/>
      <sheetName val="КПН нерез"/>
      <sheetName val="Лист2"/>
    </sheetNames>
    <sheetDataSet>
      <sheetData sheetId="0"/>
      <sheetData sheetId="1">
        <row r="79">
          <cell r="S79">
            <v>48935</v>
          </cell>
        </row>
        <row r="80">
          <cell r="S80">
            <v>4426132.21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view="pageBreakPreview" zoomScale="75" zoomScaleNormal="75" zoomScaleSheetLayoutView="75" workbookViewId="0">
      <selection activeCell="B72" sqref="B72"/>
    </sheetView>
  </sheetViews>
  <sheetFormatPr defaultRowHeight="11.5" outlineLevelRow="1" outlineLevelCol="1"/>
  <cols>
    <col min="1" max="1" width="62.26953125" style="17" customWidth="1" outlineLevel="1"/>
    <col min="2" max="2" width="23.453125" style="50" customWidth="1"/>
    <col min="3" max="3" width="4.7265625" style="29" customWidth="1" outlineLevel="1"/>
    <col min="4" max="4" width="23.453125" style="50" customWidth="1"/>
    <col min="5" max="5" width="15" style="17" customWidth="1"/>
    <col min="6" max="6" width="13.26953125" style="17" customWidth="1"/>
    <col min="7" max="8" width="12.1796875" style="17" bestFit="1" customWidth="1"/>
    <col min="9" max="9" width="15.453125" style="17" customWidth="1"/>
    <col min="10" max="10" width="13.7265625" style="17" customWidth="1"/>
    <col min="11" max="256" width="9.1796875" style="17"/>
    <col min="257" max="257" width="62.26953125" style="17" customWidth="1"/>
    <col min="258" max="258" width="23.453125" style="17" customWidth="1"/>
    <col min="259" max="259" width="4.7265625" style="17" customWidth="1"/>
    <col min="260" max="260" width="23.453125" style="17" customWidth="1"/>
    <col min="261" max="261" width="15" style="17" customWidth="1"/>
    <col min="262" max="262" width="13.26953125" style="17" customWidth="1"/>
    <col min="263" max="264" width="12.1796875" style="17" bestFit="1" customWidth="1"/>
    <col min="265" max="265" width="15.453125" style="17" customWidth="1"/>
    <col min="266" max="266" width="13.7265625" style="17" customWidth="1"/>
    <col min="267" max="512" width="9.1796875" style="17"/>
    <col min="513" max="513" width="62.26953125" style="17" customWidth="1"/>
    <col min="514" max="514" width="23.453125" style="17" customWidth="1"/>
    <col min="515" max="515" width="4.7265625" style="17" customWidth="1"/>
    <col min="516" max="516" width="23.453125" style="17" customWidth="1"/>
    <col min="517" max="517" width="15" style="17" customWidth="1"/>
    <col min="518" max="518" width="13.26953125" style="17" customWidth="1"/>
    <col min="519" max="520" width="12.1796875" style="17" bestFit="1" customWidth="1"/>
    <col min="521" max="521" width="15.453125" style="17" customWidth="1"/>
    <col min="522" max="522" width="13.7265625" style="17" customWidth="1"/>
    <col min="523" max="768" width="9.1796875" style="17"/>
    <col min="769" max="769" width="62.26953125" style="17" customWidth="1"/>
    <col min="770" max="770" width="23.453125" style="17" customWidth="1"/>
    <col min="771" max="771" width="4.7265625" style="17" customWidth="1"/>
    <col min="772" max="772" width="23.453125" style="17" customWidth="1"/>
    <col min="773" max="773" width="15" style="17" customWidth="1"/>
    <col min="774" max="774" width="13.26953125" style="17" customWidth="1"/>
    <col min="775" max="776" width="12.1796875" style="17" bestFit="1" customWidth="1"/>
    <col min="777" max="777" width="15.453125" style="17" customWidth="1"/>
    <col min="778" max="778" width="13.7265625" style="17" customWidth="1"/>
    <col min="779" max="1024" width="9.1796875" style="17"/>
    <col min="1025" max="1025" width="62.26953125" style="17" customWidth="1"/>
    <col min="1026" max="1026" width="23.453125" style="17" customWidth="1"/>
    <col min="1027" max="1027" width="4.7265625" style="17" customWidth="1"/>
    <col min="1028" max="1028" width="23.453125" style="17" customWidth="1"/>
    <col min="1029" max="1029" width="15" style="17" customWidth="1"/>
    <col min="1030" max="1030" width="13.26953125" style="17" customWidth="1"/>
    <col min="1031" max="1032" width="12.1796875" style="17" bestFit="1" customWidth="1"/>
    <col min="1033" max="1033" width="15.453125" style="17" customWidth="1"/>
    <col min="1034" max="1034" width="13.7265625" style="17" customWidth="1"/>
    <col min="1035" max="1280" width="9.1796875" style="17"/>
    <col min="1281" max="1281" width="62.26953125" style="17" customWidth="1"/>
    <col min="1282" max="1282" width="23.453125" style="17" customWidth="1"/>
    <col min="1283" max="1283" width="4.7265625" style="17" customWidth="1"/>
    <col min="1284" max="1284" width="23.453125" style="17" customWidth="1"/>
    <col min="1285" max="1285" width="15" style="17" customWidth="1"/>
    <col min="1286" max="1286" width="13.26953125" style="17" customWidth="1"/>
    <col min="1287" max="1288" width="12.1796875" style="17" bestFit="1" customWidth="1"/>
    <col min="1289" max="1289" width="15.453125" style="17" customWidth="1"/>
    <col min="1290" max="1290" width="13.7265625" style="17" customWidth="1"/>
    <col min="1291" max="1536" width="9.1796875" style="17"/>
    <col min="1537" max="1537" width="62.26953125" style="17" customWidth="1"/>
    <col min="1538" max="1538" width="23.453125" style="17" customWidth="1"/>
    <col min="1539" max="1539" width="4.7265625" style="17" customWidth="1"/>
    <col min="1540" max="1540" width="23.453125" style="17" customWidth="1"/>
    <col min="1541" max="1541" width="15" style="17" customWidth="1"/>
    <col min="1542" max="1542" width="13.26953125" style="17" customWidth="1"/>
    <col min="1543" max="1544" width="12.1796875" style="17" bestFit="1" customWidth="1"/>
    <col min="1545" max="1545" width="15.453125" style="17" customWidth="1"/>
    <col min="1546" max="1546" width="13.7265625" style="17" customWidth="1"/>
    <col min="1547" max="1792" width="9.1796875" style="17"/>
    <col min="1793" max="1793" width="62.26953125" style="17" customWidth="1"/>
    <col min="1794" max="1794" width="23.453125" style="17" customWidth="1"/>
    <col min="1795" max="1795" width="4.7265625" style="17" customWidth="1"/>
    <col min="1796" max="1796" width="23.453125" style="17" customWidth="1"/>
    <col min="1797" max="1797" width="15" style="17" customWidth="1"/>
    <col min="1798" max="1798" width="13.26953125" style="17" customWidth="1"/>
    <col min="1799" max="1800" width="12.1796875" style="17" bestFit="1" customWidth="1"/>
    <col min="1801" max="1801" width="15.453125" style="17" customWidth="1"/>
    <col min="1802" max="1802" width="13.7265625" style="17" customWidth="1"/>
    <col min="1803" max="2048" width="9.1796875" style="17"/>
    <col min="2049" max="2049" width="62.26953125" style="17" customWidth="1"/>
    <col min="2050" max="2050" width="23.453125" style="17" customWidth="1"/>
    <col min="2051" max="2051" width="4.7265625" style="17" customWidth="1"/>
    <col min="2052" max="2052" width="23.453125" style="17" customWidth="1"/>
    <col min="2053" max="2053" width="15" style="17" customWidth="1"/>
    <col min="2054" max="2054" width="13.26953125" style="17" customWidth="1"/>
    <col min="2055" max="2056" width="12.1796875" style="17" bestFit="1" customWidth="1"/>
    <col min="2057" max="2057" width="15.453125" style="17" customWidth="1"/>
    <col min="2058" max="2058" width="13.7265625" style="17" customWidth="1"/>
    <col min="2059" max="2304" width="9.1796875" style="17"/>
    <col min="2305" max="2305" width="62.26953125" style="17" customWidth="1"/>
    <col min="2306" max="2306" width="23.453125" style="17" customWidth="1"/>
    <col min="2307" max="2307" width="4.7265625" style="17" customWidth="1"/>
    <col min="2308" max="2308" width="23.453125" style="17" customWidth="1"/>
    <col min="2309" max="2309" width="15" style="17" customWidth="1"/>
    <col min="2310" max="2310" width="13.26953125" style="17" customWidth="1"/>
    <col min="2311" max="2312" width="12.1796875" style="17" bestFit="1" customWidth="1"/>
    <col min="2313" max="2313" width="15.453125" style="17" customWidth="1"/>
    <col min="2314" max="2314" width="13.7265625" style="17" customWidth="1"/>
    <col min="2315" max="2560" width="9.1796875" style="17"/>
    <col min="2561" max="2561" width="62.26953125" style="17" customWidth="1"/>
    <col min="2562" max="2562" width="23.453125" style="17" customWidth="1"/>
    <col min="2563" max="2563" width="4.7265625" style="17" customWidth="1"/>
    <col min="2564" max="2564" width="23.453125" style="17" customWidth="1"/>
    <col min="2565" max="2565" width="15" style="17" customWidth="1"/>
    <col min="2566" max="2566" width="13.26953125" style="17" customWidth="1"/>
    <col min="2567" max="2568" width="12.1796875" style="17" bestFit="1" customWidth="1"/>
    <col min="2569" max="2569" width="15.453125" style="17" customWidth="1"/>
    <col min="2570" max="2570" width="13.7265625" style="17" customWidth="1"/>
    <col min="2571" max="2816" width="9.1796875" style="17"/>
    <col min="2817" max="2817" width="62.26953125" style="17" customWidth="1"/>
    <col min="2818" max="2818" width="23.453125" style="17" customWidth="1"/>
    <col min="2819" max="2819" width="4.7265625" style="17" customWidth="1"/>
    <col min="2820" max="2820" width="23.453125" style="17" customWidth="1"/>
    <col min="2821" max="2821" width="15" style="17" customWidth="1"/>
    <col min="2822" max="2822" width="13.26953125" style="17" customWidth="1"/>
    <col min="2823" max="2824" width="12.1796875" style="17" bestFit="1" customWidth="1"/>
    <col min="2825" max="2825" width="15.453125" style="17" customWidth="1"/>
    <col min="2826" max="2826" width="13.7265625" style="17" customWidth="1"/>
    <col min="2827" max="3072" width="9.1796875" style="17"/>
    <col min="3073" max="3073" width="62.26953125" style="17" customWidth="1"/>
    <col min="3074" max="3074" width="23.453125" style="17" customWidth="1"/>
    <col min="3075" max="3075" width="4.7265625" style="17" customWidth="1"/>
    <col min="3076" max="3076" width="23.453125" style="17" customWidth="1"/>
    <col min="3077" max="3077" width="15" style="17" customWidth="1"/>
    <col min="3078" max="3078" width="13.26953125" style="17" customWidth="1"/>
    <col min="3079" max="3080" width="12.1796875" style="17" bestFit="1" customWidth="1"/>
    <col min="3081" max="3081" width="15.453125" style="17" customWidth="1"/>
    <col min="3082" max="3082" width="13.7265625" style="17" customWidth="1"/>
    <col min="3083" max="3328" width="9.1796875" style="17"/>
    <col min="3329" max="3329" width="62.26953125" style="17" customWidth="1"/>
    <col min="3330" max="3330" width="23.453125" style="17" customWidth="1"/>
    <col min="3331" max="3331" width="4.7265625" style="17" customWidth="1"/>
    <col min="3332" max="3332" width="23.453125" style="17" customWidth="1"/>
    <col min="3333" max="3333" width="15" style="17" customWidth="1"/>
    <col min="3334" max="3334" width="13.26953125" style="17" customWidth="1"/>
    <col min="3335" max="3336" width="12.1796875" style="17" bestFit="1" customWidth="1"/>
    <col min="3337" max="3337" width="15.453125" style="17" customWidth="1"/>
    <col min="3338" max="3338" width="13.7265625" style="17" customWidth="1"/>
    <col min="3339" max="3584" width="9.1796875" style="17"/>
    <col min="3585" max="3585" width="62.26953125" style="17" customWidth="1"/>
    <col min="3586" max="3586" width="23.453125" style="17" customWidth="1"/>
    <col min="3587" max="3587" width="4.7265625" style="17" customWidth="1"/>
    <col min="3588" max="3588" width="23.453125" style="17" customWidth="1"/>
    <col min="3589" max="3589" width="15" style="17" customWidth="1"/>
    <col min="3590" max="3590" width="13.26953125" style="17" customWidth="1"/>
    <col min="3591" max="3592" width="12.1796875" style="17" bestFit="1" customWidth="1"/>
    <col min="3593" max="3593" width="15.453125" style="17" customWidth="1"/>
    <col min="3594" max="3594" width="13.7265625" style="17" customWidth="1"/>
    <col min="3595" max="3840" width="9.1796875" style="17"/>
    <col min="3841" max="3841" width="62.26953125" style="17" customWidth="1"/>
    <col min="3842" max="3842" width="23.453125" style="17" customWidth="1"/>
    <col min="3843" max="3843" width="4.7265625" style="17" customWidth="1"/>
    <col min="3844" max="3844" width="23.453125" style="17" customWidth="1"/>
    <col min="3845" max="3845" width="15" style="17" customWidth="1"/>
    <col min="3846" max="3846" width="13.26953125" style="17" customWidth="1"/>
    <col min="3847" max="3848" width="12.1796875" style="17" bestFit="1" customWidth="1"/>
    <col min="3849" max="3849" width="15.453125" style="17" customWidth="1"/>
    <col min="3850" max="3850" width="13.7265625" style="17" customWidth="1"/>
    <col min="3851" max="4096" width="9.1796875" style="17"/>
    <col min="4097" max="4097" width="62.26953125" style="17" customWidth="1"/>
    <col min="4098" max="4098" width="23.453125" style="17" customWidth="1"/>
    <col min="4099" max="4099" width="4.7265625" style="17" customWidth="1"/>
    <col min="4100" max="4100" width="23.453125" style="17" customWidth="1"/>
    <col min="4101" max="4101" width="15" style="17" customWidth="1"/>
    <col min="4102" max="4102" width="13.26953125" style="17" customWidth="1"/>
    <col min="4103" max="4104" width="12.1796875" style="17" bestFit="1" customWidth="1"/>
    <col min="4105" max="4105" width="15.453125" style="17" customWidth="1"/>
    <col min="4106" max="4106" width="13.7265625" style="17" customWidth="1"/>
    <col min="4107" max="4352" width="9.1796875" style="17"/>
    <col min="4353" max="4353" width="62.26953125" style="17" customWidth="1"/>
    <col min="4354" max="4354" width="23.453125" style="17" customWidth="1"/>
    <col min="4355" max="4355" width="4.7265625" style="17" customWidth="1"/>
    <col min="4356" max="4356" width="23.453125" style="17" customWidth="1"/>
    <col min="4357" max="4357" width="15" style="17" customWidth="1"/>
    <col min="4358" max="4358" width="13.26953125" style="17" customWidth="1"/>
    <col min="4359" max="4360" width="12.1796875" style="17" bestFit="1" customWidth="1"/>
    <col min="4361" max="4361" width="15.453125" style="17" customWidth="1"/>
    <col min="4362" max="4362" width="13.7265625" style="17" customWidth="1"/>
    <col min="4363" max="4608" width="9.1796875" style="17"/>
    <col min="4609" max="4609" width="62.26953125" style="17" customWidth="1"/>
    <col min="4610" max="4610" width="23.453125" style="17" customWidth="1"/>
    <col min="4611" max="4611" width="4.7265625" style="17" customWidth="1"/>
    <col min="4612" max="4612" width="23.453125" style="17" customWidth="1"/>
    <col min="4613" max="4613" width="15" style="17" customWidth="1"/>
    <col min="4614" max="4614" width="13.26953125" style="17" customWidth="1"/>
    <col min="4615" max="4616" width="12.1796875" style="17" bestFit="1" customWidth="1"/>
    <col min="4617" max="4617" width="15.453125" style="17" customWidth="1"/>
    <col min="4618" max="4618" width="13.7265625" style="17" customWidth="1"/>
    <col min="4619" max="4864" width="9.1796875" style="17"/>
    <col min="4865" max="4865" width="62.26953125" style="17" customWidth="1"/>
    <col min="4866" max="4866" width="23.453125" style="17" customWidth="1"/>
    <col min="4867" max="4867" width="4.7265625" style="17" customWidth="1"/>
    <col min="4868" max="4868" width="23.453125" style="17" customWidth="1"/>
    <col min="4869" max="4869" width="15" style="17" customWidth="1"/>
    <col min="4870" max="4870" width="13.26953125" style="17" customWidth="1"/>
    <col min="4871" max="4872" width="12.1796875" style="17" bestFit="1" customWidth="1"/>
    <col min="4873" max="4873" width="15.453125" style="17" customWidth="1"/>
    <col min="4874" max="4874" width="13.7265625" style="17" customWidth="1"/>
    <col min="4875" max="5120" width="9.1796875" style="17"/>
    <col min="5121" max="5121" width="62.26953125" style="17" customWidth="1"/>
    <col min="5122" max="5122" width="23.453125" style="17" customWidth="1"/>
    <col min="5123" max="5123" width="4.7265625" style="17" customWidth="1"/>
    <col min="5124" max="5124" width="23.453125" style="17" customWidth="1"/>
    <col min="5125" max="5125" width="15" style="17" customWidth="1"/>
    <col min="5126" max="5126" width="13.26953125" style="17" customWidth="1"/>
    <col min="5127" max="5128" width="12.1796875" style="17" bestFit="1" customWidth="1"/>
    <col min="5129" max="5129" width="15.453125" style="17" customWidth="1"/>
    <col min="5130" max="5130" width="13.7265625" style="17" customWidth="1"/>
    <col min="5131" max="5376" width="9.1796875" style="17"/>
    <col min="5377" max="5377" width="62.26953125" style="17" customWidth="1"/>
    <col min="5378" max="5378" width="23.453125" style="17" customWidth="1"/>
    <col min="5379" max="5379" width="4.7265625" style="17" customWidth="1"/>
    <col min="5380" max="5380" width="23.453125" style="17" customWidth="1"/>
    <col min="5381" max="5381" width="15" style="17" customWidth="1"/>
    <col min="5382" max="5382" width="13.26953125" style="17" customWidth="1"/>
    <col min="5383" max="5384" width="12.1796875" style="17" bestFit="1" customWidth="1"/>
    <col min="5385" max="5385" width="15.453125" style="17" customWidth="1"/>
    <col min="5386" max="5386" width="13.7265625" style="17" customWidth="1"/>
    <col min="5387" max="5632" width="9.1796875" style="17"/>
    <col min="5633" max="5633" width="62.26953125" style="17" customWidth="1"/>
    <col min="5634" max="5634" width="23.453125" style="17" customWidth="1"/>
    <col min="5635" max="5635" width="4.7265625" style="17" customWidth="1"/>
    <col min="5636" max="5636" width="23.453125" style="17" customWidth="1"/>
    <col min="5637" max="5637" width="15" style="17" customWidth="1"/>
    <col min="5638" max="5638" width="13.26953125" style="17" customWidth="1"/>
    <col min="5639" max="5640" width="12.1796875" style="17" bestFit="1" customWidth="1"/>
    <col min="5641" max="5641" width="15.453125" style="17" customWidth="1"/>
    <col min="5642" max="5642" width="13.7265625" style="17" customWidth="1"/>
    <col min="5643" max="5888" width="9.1796875" style="17"/>
    <col min="5889" max="5889" width="62.26953125" style="17" customWidth="1"/>
    <col min="5890" max="5890" width="23.453125" style="17" customWidth="1"/>
    <col min="5891" max="5891" width="4.7265625" style="17" customWidth="1"/>
    <col min="5892" max="5892" width="23.453125" style="17" customWidth="1"/>
    <col min="5893" max="5893" width="15" style="17" customWidth="1"/>
    <col min="5894" max="5894" width="13.26953125" style="17" customWidth="1"/>
    <col min="5895" max="5896" width="12.1796875" style="17" bestFit="1" customWidth="1"/>
    <col min="5897" max="5897" width="15.453125" style="17" customWidth="1"/>
    <col min="5898" max="5898" width="13.7265625" style="17" customWidth="1"/>
    <col min="5899" max="6144" width="9.1796875" style="17"/>
    <col min="6145" max="6145" width="62.26953125" style="17" customWidth="1"/>
    <col min="6146" max="6146" width="23.453125" style="17" customWidth="1"/>
    <col min="6147" max="6147" width="4.7265625" style="17" customWidth="1"/>
    <col min="6148" max="6148" width="23.453125" style="17" customWidth="1"/>
    <col min="6149" max="6149" width="15" style="17" customWidth="1"/>
    <col min="6150" max="6150" width="13.26953125" style="17" customWidth="1"/>
    <col min="6151" max="6152" width="12.1796875" style="17" bestFit="1" customWidth="1"/>
    <col min="6153" max="6153" width="15.453125" style="17" customWidth="1"/>
    <col min="6154" max="6154" width="13.7265625" style="17" customWidth="1"/>
    <col min="6155" max="6400" width="9.1796875" style="17"/>
    <col min="6401" max="6401" width="62.26953125" style="17" customWidth="1"/>
    <col min="6402" max="6402" width="23.453125" style="17" customWidth="1"/>
    <col min="6403" max="6403" width="4.7265625" style="17" customWidth="1"/>
    <col min="6404" max="6404" width="23.453125" style="17" customWidth="1"/>
    <col min="6405" max="6405" width="15" style="17" customWidth="1"/>
    <col min="6406" max="6406" width="13.26953125" style="17" customWidth="1"/>
    <col min="6407" max="6408" width="12.1796875" style="17" bestFit="1" customWidth="1"/>
    <col min="6409" max="6409" width="15.453125" style="17" customWidth="1"/>
    <col min="6410" max="6410" width="13.7265625" style="17" customWidth="1"/>
    <col min="6411" max="6656" width="9.1796875" style="17"/>
    <col min="6657" max="6657" width="62.26953125" style="17" customWidth="1"/>
    <col min="6658" max="6658" width="23.453125" style="17" customWidth="1"/>
    <col min="6659" max="6659" width="4.7265625" style="17" customWidth="1"/>
    <col min="6660" max="6660" width="23.453125" style="17" customWidth="1"/>
    <col min="6661" max="6661" width="15" style="17" customWidth="1"/>
    <col min="6662" max="6662" width="13.26953125" style="17" customWidth="1"/>
    <col min="6663" max="6664" width="12.1796875" style="17" bestFit="1" customWidth="1"/>
    <col min="6665" max="6665" width="15.453125" style="17" customWidth="1"/>
    <col min="6666" max="6666" width="13.7265625" style="17" customWidth="1"/>
    <col min="6667" max="6912" width="9.1796875" style="17"/>
    <col min="6913" max="6913" width="62.26953125" style="17" customWidth="1"/>
    <col min="6914" max="6914" width="23.453125" style="17" customWidth="1"/>
    <col min="6915" max="6915" width="4.7265625" style="17" customWidth="1"/>
    <col min="6916" max="6916" width="23.453125" style="17" customWidth="1"/>
    <col min="6917" max="6917" width="15" style="17" customWidth="1"/>
    <col min="6918" max="6918" width="13.26953125" style="17" customWidth="1"/>
    <col min="6919" max="6920" width="12.1796875" style="17" bestFit="1" customWidth="1"/>
    <col min="6921" max="6921" width="15.453125" style="17" customWidth="1"/>
    <col min="6922" max="6922" width="13.7265625" style="17" customWidth="1"/>
    <col min="6923" max="7168" width="9.1796875" style="17"/>
    <col min="7169" max="7169" width="62.26953125" style="17" customWidth="1"/>
    <col min="7170" max="7170" width="23.453125" style="17" customWidth="1"/>
    <col min="7171" max="7171" width="4.7265625" style="17" customWidth="1"/>
    <col min="7172" max="7172" width="23.453125" style="17" customWidth="1"/>
    <col min="7173" max="7173" width="15" style="17" customWidth="1"/>
    <col min="7174" max="7174" width="13.26953125" style="17" customWidth="1"/>
    <col min="7175" max="7176" width="12.1796875" style="17" bestFit="1" customWidth="1"/>
    <col min="7177" max="7177" width="15.453125" style="17" customWidth="1"/>
    <col min="7178" max="7178" width="13.7265625" style="17" customWidth="1"/>
    <col min="7179" max="7424" width="9.1796875" style="17"/>
    <col min="7425" max="7425" width="62.26953125" style="17" customWidth="1"/>
    <col min="7426" max="7426" width="23.453125" style="17" customWidth="1"/>
    <col min="7427" max="7427" width="4.7265625" style="17" customWidth="1"/>
    <col min="7428" max="7428" width="23.453125" style="17" customWidth="1"/>
    <col min="7429" max="7429" width="15" style="17" customWidth="1"/>
    <col min="7430" max="7430" width="13.26953125" style="17" customWidth="1"/>
    <col min="7431" max="7432" width="12.1796875" style="17" bestFit="1" customWidth="1"/>
    <col min="7433" max="7433" width="15.453125" style="17" customWidth="1"/>
    <col min="7434" max="7434" width="13.7265625" style="17" customWidth="1"/>
    <col min="7435" max="7680" width="9.1796875" style="17"/>
    <col min="7681" max="7681" width="62.26953125" style="17" customWidth="1"/>
    <col min="7682" max="7682" width="23.453125" style="17" customWidth="1"/>
    <col min="7683" max="7683" width="4.7265625" style="17" customWidth="1"/>
    <col min="7684" max="7684" width="23.453125" style="17" customWidth="1"/>
    <col min="7685" max="7685" width="15" style="17" customWidth="1"/>
    <col min="7686" max="7686" width="13.26953125" style="17" customWidth="1"/>
    <col min="7687" max="7688" width="12.1796875" style="17" bestFit="1" customWidth="1"/>
    <col min="7689" max="7689" width="15.453125" style="17" customWidth="1"/>
    <col min="7690" max="7690" width="13.7265625" style="17" customWidth="1"/>
    <col min="7691" max="7936" width="9.1796875" style="17"/>
    <col min="7937" max="7937" width="62.26953125" style="17" customWidth="1"/>
    <col min="7938" max="7938" width="23.453125" style="17" customWidth="1"/>
    <col min="7939" max="7939" width="4.7265625" style="17" customWidth="1"/>
    <col min="7940" max="7940" width="23.453125" style="17" customWidth="1"/>
    <col min="7941" max="7941" width="15" style="17" customWidth="1"/>
    <col min="7942" max="7942" width="13.26953125" style="17" customWidth="1"/>
    <col min="7943" max="7944" width="12.1796875" style="17" bestFit="1" customWidth="1"/>
    <col min="7945" max="7945" width="15.453125" style="17" customWidth="1"/>
    <col min="7946" max="7946" width="13.7265625" style="17" customWidth="1"/>
    <col min="7947" max="8192" width="9.1796875" style="17"/>
    <col min="8193" max="8193" width="62.26953125" style="17" customWidth="1"/>
    <col min="8194" max="8194" width="23.453125" style="17" customWidth="1"/>
    <col min="8195" max="8195" width="4.7265625" style="17" customWidth="1"/>
    <col min="8196" max="8196" width="23.453125" style="17" customWidth="1"/>
    <col min="8197" max="8197" width="15" style="17" customWidth="1"/>
    <col min="8198" max="8198" width="13.26953125" style="17" customWidth="1"/>
    <col min="8199" max="8200" width="12.1796875" style="17" bestFit="1" customWidth="1"/>
    <col min="8201" max="8201" width="15.453125" style="17" customWidth="1"/>
    <col min="8202" max="8202" width="13.7265625" style="17" customWidth="1"/>
    <col min="8203" max="8448" width="9.1796875" style="17"/>
    <col min="8449" max="8449" width="62.26953125" style="17" customWidth="1"/>
    <col min="8450" max="8450" width="23.453125" style="17" customWidth="1"/>
    <col min="8451" max="8451" width="4.7265625" style="17" customWidth="1"/>
    <col min="8452" max="8452" width="23.453125" style="17" customWidth="1"/>
    <col min="8453" max="8453" width="15" style="17" customWidth="1"/>
    <col min="8454" max="8454" width="13.26953125" style="17" customWidth="1"/>
    <col min="8455" max="8456" width="12.1796875" style="17" bestFit="1" customWidth="1"/>
    <col min="8457" max="8457" width="15.453125" style="17" customWidth="1"/>
    <col min="8458" max="8458" width="13.7265625" style="17" customWidth="1"/>
    <col min="8459" max="8704" width="9.1796875" style="17"/>
    <col min="8705" max="8705" width="62.26953125" style="17" customWidth="1"/>
    <col min="8706" max="8706" width="23.453125" style="17" customWidth="1"/>
    <col min="8707" max="8707" width="4.7265625" style="17" customWidth="1"/>
    <col min="8708" max="8708" width="23.453125" style="17" customWidth="1"/>
    <col min="8709" max="8709" width="15" style="17" customWidth="1"/>
    <col min="8710" max="8710" width="13.26953125" style="17" customWidth="1"/>
    <col min="8711" max="8712" width="12.1796875" style="17" bestFit="1" customWidth="1"/>
    <col min="8713" max="8713" width="15.453125" style="17" customWidth="1"/>
    <col min="8714" max="8714" width="13.7265625" style="17" customWidth="1"/>
    <col min="8715" max="8960" width="9.1796875" style="17"/>
    <col min="8961" max="8961" width="62.26953125" style="17" customWidth="1"/>
    <col min="8962" max="8962" width="23.453125" style="17" customWidth="1"/>
    <col min="8963" max="8963" width="4.7265625" style="17" customWidth="1"/>
    <col min="8964" max="8964" width="23.453125" style="17" customWidth="1"/>
    <col min="8965" max="8965" width="15" style="17" customWidth="1"/>
    <col min="8966" max="8966" width="13.26953125" style="17" customWidth="1"/>
    <col min="8967" max="8968" width="12.1796875" style="17" bestFit="1" customWidth="1"/>
    <col min="8969" max="8969" width="15.453125" style="17" customWidth="1"/>
    <col min="8970" max="8970" width="13.7265625" style="17" customWidth="1"/>
    <col min="8971" max="9216" width="9.1796875" style="17"/>
    <col min="9217" max="9217" width="62.26953125" style="17" customWidth="1"/>
    <col min="9218" max="9218" width="23.453125" style="17" customWidth="1"/>
    <col min="9219" max="9219" width="4.7265625" style="17" customWidth="1"/>
    <col min="9220" max="9220" width="23.453125" style="17" customWidth="1"/>
    <col min="9221" max="9221" width="15" style="17" customWidth="1"/>
    <col min="9222" max="9222" width="13.26953125" style="17" customWidth="1"/>
    <col min="9223" max="9224" width="12.1796875" style="17" bestFit="1" customWidth="1"/>
    <col min="9225" max="9225" width="15.453125" style="17" customWidth="1"/>
    <col min="9226" max="9226" width="13.7265625" style="17" customWidth="1"/>
    <col min="9227" max="9472" width="9.1796875" style="17"/>
    <col min="9473" max="9473" width="62.26953125" style="17" customWidth="1"/>
    <col min="9474" max="9474" width="23.453125" style="17" customWidth="1"/>
    <col min="9475" max="9475" width="4.7265625" style="17" customWidth="1"/>
    <col min="9476" max="9476" width="23.453125" style="17" customWidth="1"/>
    <col min="9477" max="9477" width="15" style="17" customWidth="1"/>
    <col min="9478" max="9478" width="13.26953125" style="17" customWidth="1"/>
    <col min="9479" max="9480" width="12.1796875" style="17" bestFit="1" customWidth="1"/>
    <col min="9481" max="9481" width="15.453125" style="17" customWidth="1"/>
    <col min="9482" max="9482" width="13.7265625" style="17" customWidth="1"/>
    <col min="9483" max="9728" width="9.1796875" style="17"/>
    <col min="9729" max="9729" width="62.26953125" style="17" customWidth="1"/>
    <col min="9730" max="9730" width="23.453125" style="17" customWidth="1"/>
    <col min="9731" max="9731" width="4.7265625" style="17" customWidth="1"/>
    <col min="9732" max="9732" width="23.453125" style="17" customWidth="1"/>
    <col min="9733" max="9733" width="15" style="17" customWidth="1"/>
    <col min="9734" max="9734" width="13.26953125" style="17" customWidth="1"/>
    <col min="9735" max="9736" width="12.1796875" style="17" bestFit="1" customWidth="1"/>
    <col min="9737" max="9737" width="15.453125" style="17" customWidth="1"/>
    <col min="9738" max="9738" width="13.7265625" style="17" customWidth="1"/>
    <col min="9739" max="9984" width="9.1796875" style="17"/>
    <col min="9985" max="9985" width="62.26953125" style="17" customWidth="1"/>
    <col min="9986" max="9986" width="23.453125" style="17" customWidth="1"/>
    <col min="9987" max="9987" width="4.7265625" style="17" customWidth="1"/>
    <col min="9988" max="9988" width="23.453125" style="17" customWidth="1"/>
    <col min="9989" max="9989" width="15" style="17" customWidth="1"/>
    <col min="9990" max="9990" width="13.26953125" style="17" customWidth="1"/>
    <col min="9991" max="9992" width="12.1796875" style="17" bestFit="1" customWidth="1"/>
    <col min="9993" max="9993" width="15.453125" style="17" customWidth="1"/>
    <col min="9994" max="9994" width="13.7265625" style="17" customWidth="1"/>
    <col min="9995" max="10240" width="9.1796875" style="17"/>
    <col min="10241" max="10241" width="62.26953125" style="17" customWidth="1"/>
    <col min="10242" max="10242" width="23.453125" style="17" customWidth="1"/>
    <col min="10243" max="10243" width="4.7265625" style="17" customWidth="1"/>
    <col min="10244" max="10244" width="23.453125" style="17" customWidth="1"/>
    <col min="10245" max="10245" width="15" style="17" customWidth="1"/>
    <col min="10246" max="10246" width="13.26953125" style="17" customWidth="1"/>
    <col min="10247" max="10248" width="12.1796875" style="17" bestFit="1" customWidth="1"/>
    <col min="10249" max="10249" width="15.453125" style="17" customWidth="1"/>
    <col min="10250" max="10250" width="13.7265625" style="17" customWidth="1"/>
    <col min="10251" max="10496" width="9.1796875" style="17"/>
    <col min="10497" max="10497" width="62.26953125" style="17" customWidth="1"/>
    <col min="10498" max="10498" width="23.453125" style="17" customWidth="1"/>
    <col min="10499" max="10499" width="4.7265625" style="17" customWidth="1"/>
    <col min="10500" max="10500" width="23.453125" style="17" customWidth="1"/>
    <col min="10501" max="10501" width="15" style="17" customWidth="1"/>
    <col min="10502" max="10502" width="13.26953125" style="17" customWidth="1"/>
    <col min="10503" max="10504" width="12.1796875" style="17" bestFit="1" customWidth="1"/>
    <col min="10505" max="10505" width="15.453125" style="17" customWidth="1"/>
    <col min="10506" max="10506" width="13.7265625" style="17" customWidth="1"/>
    <col min="10507" max="10752" width="9.1796875" style="17"/>
    <col min="10753" max="10753" width="62.26953125" style="17" customWidth="1"/>
    <col min="10754" max="10754" width="23.453125" style="17" customWidth="1"/>
    <col min="10755" max="10755" width="4.7265625" style="17" customWidth="1"/>
    <col min="10756" max="10756" width="23.453125" style="17" customWidth="1"/>
    <col min="10757" max="10757" width="15" style="17" customWidth="1"/>
    <col min="10758" max="10758" width="13.26953125" style="17" customWidth="1"/>
    <col min="10759" max="10760" width="12.1796875" style="17" bestFit="1" customWidth="1"/>
    <col min="10761" max="10761" width="15.453125" style="17" customWidth="1"/>
    <col min="10762" max="10762" width="13.7265625" style="17" customWidth="1"/>
    <col min="10763" max="11008" width="9.1796875" style="17"/>
    <col min="11009" max="11009" width="62.26953125" style="17" customWidth="1"/>
    <col min="11010" max="11010" width="23.453125" style="17" customWidth="1"/>
    <col min="11011" max="11011" width="4.7265625" style="17" customWidth="1"/>
    <col min="11012" max="11012" width="23.453125" style="17" customWidth="1"/>
    <col min="11013" max="11013" width="15" style="17" customWidth="1"/>
    <col min="11014" max="11014" width="13.26953125" style="17" customWidth="1"/>
    <col min="11015" max="11016" width="12.1796875" style="17" bestFit="1" customWidth="1"/>
    <col min="11017" max="11017" width="15.453125" style="17" customWidth="1"/>
    <col min="11018" max="11018" width="13.7265625" style="17" customWidth="1"/>
    <col min="11019" max="11264" width="9.1796875" style="17"/>
    <col min="11265" max="11265" width="62.26953125" style="17" customWidth="1"/>
    <col min="11266" max="11266" width="23.453125" style="17" customWidth="1"/>
    <col min="11267" max="11267" width="4.7265625" style="17" customWidth="1"/>
    <col min="11268" max="11268" width="23.453125" style="17" customWidth="1"/>
    <col min="11269" max="11269" width="15" style="17" customWidth="1"/>
    <col min="11270" max="11270" width="13.26953125" style="17" customWidth="1"/>
    <col min="11271" max="11272" width="12.1796875" style="17" bestFit="1" customWidth="1"/>
    <col min="11273" max="11273" width="15.453125" style="17" customWidth="1"/>
    <col min="11274" max="11274" width="13.7265625" style="17" customWidth="1"/>
    <col min="11275" max="11520" width="9.1796875" style="17"/>
    <col min="11521" max="11521" width="62.26953125" style="17" customWidth="1"/>
    <col min="11522" max="11522" width="23.453125" style="17" customWidth="1"/>
    <col min="11523" max="11523" width="4.7265625" style="17" customWidth="1"/>
    <col min="11524" max="11524" width="23.453125" style="17" customWidth="1"/>
    <col min="11525" max="11525" width="15" style="17" customWidth="1"/>
    <col min="11526" max="11526" width="13.26953125" style="17" customWidth="1"/>
    <col min="11527" max="11528" width="12.1796875" style="17" bestFit="1" customWidth="1"/>
    <col min="11529" max="11529" width="15.453125" style="17" customWidth="1"/>
    <col min="11530" max="11530" width="13.7265625" style="17" customWidth="1"/>
    <col min="11531" max="11776" width="9.1796875" style="17"/>
    <col min="11777" max="11777" width="62.26953125" style="17" customWidth="1"/>
    <col min="11778" max="11778" width="23.453125" style="17" customWidth="1"/>
    <col min="11779" max="11779" width="4.7265625" style="17" customWidth="1"/>
    <col min="11780" max="11780" width="23.453125" style="17" customWidth="1"/>
    <col min="11781" max="11781" width="15" style="17" customWidth="1"/>
    <col min="11782" max="11782" width="13.26953125" style="17" customWidth="1"/>
    <col min="11783" max="11784" width="12.1796875" style="17" bestFit="1" customWidth="1"/>
    <col min="11785" max="11785" width="15.453125" style="17" customWidth="1"/>
    <col min="11786" max="11786" width="13.7265625" style="17" customWidth="1"/>
    <col min="11787" max="12032" width="9.1796875" style="17"/>
    <col min="12033" max="12033" width="62.26953125" style="17" customWidth="1"/>
    <col min="12034" max="12034" width="23.453125" style="17" customWidth="1"/>
    <col min="12035" max="12035" width="4.7265625" style="17" customWidth="1"/>
    <col min="12036" max="12036" width="23.453125" style="17" customWidth="1"/>
    <col min="12037" max="12037" width="15" style="17" customWidth="1"/>
    <col min="12038" max="12038" width="13.26953125" style="17" customWidth="1"/>
    <col min="12039" max="12040" width="12.1796875" style="17" bestFit="1" customWidth="1"/>
    <col min="12041" max="12041" width="15.453125" style="17" customWidth="1"/>
    <col min="12042" max="12042" width="13.7265625" style="17" customWidth="1"/>
    <col min="12043" max="12288" width="9.1796875" style="17"/>
    <col min="12289" max="12289" width="62.26953125" style="17" customWidth="1"/>
    <col min="12290" max="12290" width="23.453125" style="17" customWidth="1"/>
    <col min="12291" max="12291" width="4.7265625" style="17" customWidth="1"/>
    <col min="12292" max="12292" width="23.453125" style="17" customWidth="1"/>
    <col min="12293" max="12293" width="15" style="17" customWidth="1"/>
    <col min="12294" max="12294" width="13.26953125" style="17" customWidth="1"/>
    <col min="12295" max="12296" width="12.1796875" style="17" bestFit="1" customWidth="1"/>
    <col min="12297" max="12297" width="15.453125" style="17" customWidth="1"/>
    <col min="12298" max="12298" width="13.7265625" style="17" customWidth="1"/>
    <col min="12299" max="12544" width="9.1796875" style="17"/>
    <col min="12545" max="12545" width="62.26953125" style="17" customWidth="1"/>
    <col min="12546" max="12546" width="23.453125" style="17" customWidth="1"/>
    <col min="12547" max="12547" width="4.7265625" style="17" customWidth="1"/>
    <col min="12548" max="12548" width="23.453125" style="17" customWidth="1"/>
    <col min="12549" max="12549" width="15" style="17" customWidth="1"/>
    <col min="12550" max="12550" width="13.26953125" style="17" customWidth="1"/>
    <col min="12551" max="12552" width="12.1796875" style="17" bestFit="1" customWidth="1"/>
    <col min="12553" max="12553" width="15.453125" style="17" customWidth="1"/>
    <col min="12554" max="12554" width="13.7265625" style="17" customWidth="1"/>
    <col min="12555" max="12800" width="9.1796875" style="17"/>
    <col min="12801" max="12801" width="62.26953125" style="17" customWidth="1"/>
    <col min="12802" max="12802" width="23.453125" style="17" customWidth="1"/>
    <col min="12803" max="12803" width="4.7265625" style="17" customWidth="1"/>
    <col min="12804" max="12804" width="23.453125" style="17" customWidth="1"/>
    <col min="12805" max="12805" width="15" style="17" customWidth="1"/>
    <col min="12806" max="12806" width="13.26953125" style="17" customWidth="1"/>
    <col min="12807" max="12808" width="12.1796875" style="17" bestFit="1" customWidth="1"/>
    <col min="12809" max="12809" width="15.453125" style="17" customWidth="1"/>
    <col min="12810" max="12810" width="13.7265625" style="17" customWidth="1"/>
    <col min="12811" max="13056" width="9.1796875" style="17"/>
    <col min="13057" max="13057" width="62.26953125" style="17" customWidth="1"/>
    <col min="13058" max="13058" width="23.453125" style="17" customWidth="1"/>
    <col min="13059" max="13059" width="4.7265625" style="17" customWidth="1"/>
    <col min="13060" max="13060" width="23.453125" style="17" customWidth="1"/>
    <col min="13061" max="13061" width="15" style="17" customWidth="1"/>
    <col min="13062" max="13062" width="13.26953125" style="17" customWidth="1"/>
    <col min="13063" max="13064" width="12.1796875" style="17" bestFit="1" customWidth="1"/>
    <col min="13065" max="13065" width="15.453125" style="17" customWidth="1"/>
    <col min="13066" max="13066" width="13.7265625" style="17" customWidth="1"/>
    <col min="13067" max="13312" width="9.1796875" style="17"/>
    <col min="13313" max="13313" width="62.26953125" style="17" customWidth="1"/>
    <col min="13314" max="13314" width="23.453125" style="17" customWidth="1"/>
    <col min="13315" max="13315" width="4.7265625" style="17" customWidth="1"/>
    <col min="13316" max="13316" width="23.453125" style="17" customWidth="1"/>
    <col min="13317" max="13317" width="15" style="17" customWidth="1"/>
    <col min="13318" max="13318" width="13.26953125" style="17" customWidth="1"/>
    <col min="13319" max="13320" width="12.1796875" style="17" bestFit="1" customWidth="1"/>
    <col min="13321" max="13321" width="15.453125" style="17" customWidth="1"/>
    <col min="13322" max="13322" width="13.7265625" style="17" customWidth="1"/>
    <col min="13323" max="13568" width="9.1796875" style="17"/>
    <col min="13569" max="13569" width="62.26953125" style="17" customWidth="1"/>
    <col min="13570" max="13570" width="23.453125" style="17" customWidth="1"/>
    <col min="13571" max="13571" width="4.7265625" style="17" customWidth="1"/>
    <col min="13572" max="13572" width="23.453125" style="17" customWidth="1"/>
    <col min="13573" max="13573" width="15" style="17" customWidth="1"/>
    <col min="13574" max="13574" width="13.26953125" style="17" customWidth="1"/>
    <col min="13575" max="13576" width="12.1796875" style="17" bestFit="1" customWidth="1"/>
    <col min="13577" max="13577" width="15.453125" style="17" customWidth="1"/>
    <col min="13578" max="13578" width="13.7265625" style="17" customWidth="1"/>
    <col min="13579" max="13824" width="9.1796875" style="17"/>
    <col min="13825" max="13825" width="62.26953125" style="17" customWidth="1"/>
    <col min="13826" max="13826" width="23.453125" style="17" customWidth="1"/>
    <col min="13827" max="13827" width="4.7265625" style="17" customWidth="1"/>
    <col min="13828" max="13828" width="23.453125" style="17" customWidth="1"/>
    <col min="13829" max="13829" width="15" style="17" customWidth="1"/>
    <col min="13830" max="13830" width="13.26953125" style="17" customWidth="1"/>
    <col min="13831" max="13832" width="12.1796875" style="17" bestFit="1" customWidth="1"/>
    <col min="13833" max="13833" width="15.453125" style="17" customWidth="1"/>
    <col min="13834" max="13834" width="13.7265625" style="17" customWidth="1"/>
    <col min="13835" max="14080" width="9.1796875" style="17"/>
    <col min="14081" max="14081" width="62.26953125" style="17" customWidth="1"/>
    <col min="14082" max="14082" width="23.453125" style="17" customWidth="1"/>
    <col min="14083" max="14083" width="4.7265625" style="17" customWidth="1"/>
    <col min="14084" max="14084" width="23.453125" style="17" customWidth="1"/>
    <col min="14085" max="14085" width="15" style="17" customWidth="1"/>
    <col min="14086" max="14086" width="13.26953125" style="17" customWidth="1"/>
    <col min="14087" max="14088" width="12.1796875" style="17" bestFit="1" customWidth="1"/>
    <col min="14089" max="14089" width="15.453125" style="17" customWidth="1"/>
    <col min="14090" max="14090" width="13.7265625" style="17" customWidth="1"/>
    <col min="14091" max="14336" width="9.1796875" style="17"/>
    <col min="14337" max="14337" width="62.26953125" style="17" customWidth="1"/>
    <col min="14338" max="14338" width="23.453125" style="17" customWidth="1"/>
    <col min="14339" max="14339" width="4.7265625" style="17" customWidth="1"/>
    <col min="14340" max="14340" width="23.453125" style="17" customWidth="1"/>
    <col min="14341" max="14341" width="15" style="17" customWidth="1"/>
    <col min="14342" max="14342" width="13.26953125" style="17" customWidth="1"/>
    <col min="14343" max="14344" width="12.1796875" style="17" bestFit="1" customWidth="1"/>
    <col min="14345" max="14345" width="15.453125" style="17" customWidth="1"/>
    <col min="14346" max="14346" width="13.7265625" style="17" customWidth="1"/>
    <col min="14347" max="14592" width="9.1796875" style="17"/>
    <col min="14593" max="14593" width="62.26953125" style="17" customWidth="1"/>
    <col min="14594" max="14594" width="23.453125" style="17" customWidth="1"/>
    <col min="14595" max="14595" width="4.7265625" style="17" customWidth="1"/>
    <col min="14596" max="14596" width="23.453125" style="17" customWidth="1"/>
    <col min="14597" max="14597" width="15" style="17" customWidth="1"/>
    <col min="14598" max="14598" width="13.26953125" style="17" customWidth="1"/>
    <col min="14599" max="14600" width="12.1796875" style="17" bestFit="1" customWidth="1"/>
    <col min="14601" max="14601" width="15.453125" style="17" customWidth="1"/>
    <col min="14602" max="14602" width="13.7265625" style="17" customWidth="1"/>
    <col min="14603" max="14848" width="9.1796875" style="17"/>
    <col min="14849" max="14849" width="62.26953125" style="17" customWidth="1"/>
    <col min="14850" max="14850" width="23.453125" style="17" customWidth="1"/>
    <col min="14851" max="14851" width="4.7265625" style="17" customWidth="1"/>
    <col min="14852" max="14852" width="23.453125" style="17" customWidth="1"/>
    <col min="14853" max="14853" width="15" style="17" customWidth="1"/>
    <col min="14854" max="14854" width="13.26953125" style="17" customWidth="1"/>
    <col min="14855" max="14856" width="12.1796875" style="17" bestFit="1" customWidth="1"/>
    <col min="14857" max="14857" width="15.453125" style="17" customWidth="1"/>
    <col min="14858" max="14858" width="13.7265625" style="17" customWidth="1"/>
    <col min="14859" max="15104" width="9.1796875" style="17"/>
    <col min="15105" max="15105" width="62.26953125" style="17" customWidth="1"/>
    <col min="15106" max="15106" width="23.453125" style="17" customWidth="1"/>
    <col min="15107" max="15107" width="4.7265625" style="17" customWidth="1"/>
    <col min="15108" max="15108" width="23.453125" style="17" customWidth="1"/>
    <col min="15109" max="15109" width="15" style="17" customWidth="1"/>
    <col min="15110" max="15110" width="13.26953125" style="17" customWidth="1"/>
    <col min="15111" max="15112" width="12.1796875" style="17" bestFit="1" customWidth="1"/>
    <col min="15113" max="15113" width="15.453125" style="17" customWidth="1"/>
    <col min="15114" max="15114" width="13.7265625" style="17" customWidth="1"/>
    <col min="15115" max="15360" width="9.1796875" style="17"/>
    <col min="15361" max="15361" width="62.26953125" style="17" customWidth="1"/>
    <col min="15362" max="15362" width="23.453125" style="17" customWidth="1"/>
    <col min="15363" max="15363" width="4.7265625" style="17" customWidth="1"/>
    <col min="15364" max="15364" width="23.453125" style="17" customWidth="1"/>
    <col min="15365" max="15365" width="15" style="17" customWidth="1"/>
    <col min="15366" max="15366" width="13.26953125" style="17" customWidth="1"/>
    <col min="15367" max="15368" width="12.1796875" style="17" bestFit="1" customWidth="1"/>
    <col min="15369" max="15369" width="15.453125" style="17" customWidth="1"/>
    <col min="15370" max="15370" width="13.7265625" style="17" customWidth="1"/>
    <col min="15371" max="15616" width="9.1796875" style="17"/>
    <col min="15617" max="15617" width="62.26953125" style="17" customWidth="1"/>
    <col min="15618" max="15618" width="23.453125" style="17" customWidth="1"/>
    <col min="15619" max="15619" width="4.7265625" style="17" customWidth="1"/>
    <col min="15620" max="15620" width="23.453125" style="17" customWidth="1"/>
    <col min="15621" max="15621" width="15" style="17" customWidth="1"/>
    <col min="15622" max="15622" width="13.26953125" style="17" customWidth="1"/>
    <col min="15623" max="15624" width="12.1796875" style="17" bestFit="1" customWidth="1"/>
    <col min="15625" max="15625" width="15.453125" style="17" customWidth="1"/>
    <col min="15626" max="15626" width="13.7265625" style="17" customWidth="1"/>
    <col min="15627" max="15872" width="9.1796875" style="17"/>
    <col min="15873" max="15873" width="62.26953125" style="17" customWidth="1"/>
    <col min="15874" max="15874" width="23.453125" style="17" customWidth="1"/>
    <col min="15875" max="15875" width="4.7265625" style="17" customWidth="1"/>
    <col min="15876" max="15876" width="23.453125" style="17" customWidth="1"/>
    <col min="15877" max="15877" width="15" style="17" customWidth="1"/>
    <col min="15878" max="15878" width="13.26953125" style="17" customWidth="1"/>
    <col min="15879" max="15880" width="12.1796875" style="17" bestFit="1" customWidth="1"/>
    <col min="15881" max="15881" width="15.453125" style="17" customWidth="1"/>
    <col min="15882" max="15882" width="13.7265625" style="17" customWidth="1"/>
    <col min="15883" max="16128" width="9.1796875" style="17"/>
    <col min="16129" max="16129" width="62.26953125" style="17" customWidth="1"/>
    <col min="16130" max="16130" width="23.453125" style="17" customWidth="1"/>
    <col min="16131" max="16131" width="4.7265625" style="17" customWidth="1"/>
    <col min="16132" max="16132" width="23.453125" style="17" customWidth="1"/>
    <col min="16133" max="16133" width="15" style="17" customWidth="1"/>
    <col min="16134" max="16134" width="13.26953125" style="17" customWidth="1"/>
    <col min="16135" max="16136" width="12.1796875" style="17" bestFit="1" customWidth="1"/>
    <col min="16137" max="16137" width="15.453125" style="17" customWidth="1"/>
    <col min="16138" max="16138" width="13.7265625" style="17" customWidth="1"/>
    <col min="16139" max="16384" width="9.1796875" style="17"/>
  </cols>
  <sheetData>
    <row r="1" spans="1:6" s="4" customFormat="1" ht="33" customHeight="1">
      <c r="A1" s="1"/>
      <c r="B1" s="2"/>
      <c r="C1" s="3"/>
      <c r="D1" s="2"/>
    </row>
    <row r="2" spans="1:6" s="4" customFormat="1" ht="111" customHeight="1">
      <c r="A2" s="1"/>
      <c r="B2" s="2"/>
      <c r="C2" s="3"/>
      <c r="D2" s="2"/>
    </row>
    <row r="3" spans="1:6" s="4" customFormat="1" ht="21.65" customHeight="1">
      <c r="A3" s="318" t="s">
        <v>248</v>
      </c>
      <c r="B3" s="318"/>
      <c r="C3" s="318"/>
      <c r="D3" s="318"/>
    </row>
    <row r="4" spans="1:6" s="4" customFormat="1" ht="9" customHeight="1">
      <c r="A4" s="1"/>
      <c r="B4" s="5"/>
      <c r="C4" s="3"/>
      <c r="D4" s="5"/>
    </row>
    <row r="5" spans="1:6" s="4" customFormat="1" ht="15.65" customHeight="1">
      <c r="A5" s="315" t="s">
        <v>286</v>
      </c>
      <c r="B5" s="315"/>
      <c r="C5" s="315"/>
      <c r="D5" s="315"/>
    </row>
    <row r="6" spans="1:6" s="4" customFormat="1" ht="16.149999999999999" customHeight="1">
      <c r="A6" s="315" t="s">
        <v>287</v>
      </c>
      <c r="B6" s="315"/>
      <c r="C6" s="315"/>
      <c r="D6" s="315"/>
    </row>
    <row r="7" spans="1:6" s="10" customFormat="1" ht="12">
      <c r="A7" s="6"/>
      <c r="B7" s="7"/>
      <c r="C7" s="8"/>
      <c r="D7" s="7"/>
    </row>
    <row r="8" spans="1:6" s="10" customFormat="1" ht="18" customHeight="1">
      <c r="A8" s="11"/>
      <c r="B8" s="7"/>
      <c r="C8" s="12"/>
      <c r="D8" s="209" t="s">
        <v>90</v>
      </c>
    </row>
    <row r="9" spans="1:6" s="10" customFormat="1" ht="12" hidden="1" customHeight="1">
      <c r="A9" s="11"/>
      <c r="B9" s="13"/>
      <c r="C9" s="12"/>
      <c r="D9" s="13"/>
    </row>
    <row r="10" spans="1:6" ht="26.25" customHeight="1">
      <c r="A10" s="14"/>
      <c r="B10" s="15">
        <v>43830</v>
      </c>
      <c r="C10" s="16"/>
      <c r="D10" s="15">
        <v>43465</v>
      </c>
    </row>
    <row r="11" spans="1:6" ht="12" customHeight="1">
      <c r="A11" s="14"/>
      <c r="B11" s="15"/>
      <c r="C11" s="18"/>
      <c r="D11" s="15"/>
    </row>
    <row r="12" spans="1:6" ht="18" customHeight="1">
      <c r="A12" s="20" t="s">
        <v>34</v>
      </c>
      <c r="B12" s="21"/>
      <c r="C12" s="22"/>
      <c r="D12" s="21"/>
    </row>
    <row r="13" spans="1:6" ht="18" customHeight="1">
      <c r="A13" s="252" t="s">
        <v>35</v>
      </c>
      <c r="B13" s="21"/>
      <c r="C13" s="24"/>
      <c r="D13" s="21"/>
    </row>
    <row r="14" spans="1:6" ht="18" customHeight="1">
      <c r="A14" s="25" t="s">
        <v>36</v>
      </c>
      <c r="B14" s="21">
        <v>264659669</v>
      </c>
      <c r="C14" s="26"/>
      <c r="D14" s="21">
        <v>260133112</v>
      </c>
      <c r="F14" s="28"/>
    </row>
    <row r="15" spans="1:6" ht="18" customHeight="1">
      <c r="A15" s="25" t="s">
        <v>37</v>
      </c>
      <c r="B15" s="21">
        <v>1687141</v>
      </c>
      <c r="C15" s="21"/>
      <c r="D15" s="21">
        <v>1687141</v>
      </c>
    </row>
    <row r="16" spans="1:6" ht="18" customHeight="1">
      <c r="A16" s="25" t="s">
        <v>38</v>
      </c>
      <c r="B16" s="21">
        <v>1764084</v>
      </c>
      <c r="C16" s="21"/>
      <c r="D16" s="21">
        <v>1979566</v>
      </c>
    </row>
    <row r="17" spans="1:4" ht="18" customHeight="1">
      <c r="A17" s="25" t="s">
        <v>39</v>
      </c>
      <c r="B17" s="21">
        <v>1150014</v>
      </c>
      <c r="C17" s="21"/>
      <c r="D17" s="21">
        <v>1640086</v>
      </c>
    </row>
    <row r="18" spans="1:4" s="29" customFormat="1" ht="18" customHeight="1">
      <c r="A18" s="26" t="s">
        <v>148</v>
      </c>
      <c r="B18" s="21">
        <v>539413</v>
      </c>
      <c r="C18" s="21"/>
      <c r="D18" s="21">
        <v>86249</v>
      </c>
    </row>
    <row r="19" spans="1:4" s="29" customFormat="1" ht="17.25" customHeight="1">
      <c r="A19" s="26" t="s">
        <v>0</v>
      </c>
      <c r="B19" s="21">
        <v>1354398</v>
      </c>
      <c r="C19" s="21"/>
      <c r="D19" s="21">
        <v>4716792</v>
      </c>
    </row>
    <row r="20" spans="1:4" s="29" customFormat="1" ht="16.149999999999999" customHeight="1" outlineLevel="1">
      <c r="A20" s="26" t="s">
        <v>40</v>
      </c>
      <c r="B20" s="21">
        <v>8092905</v>
      </c>
      <c r="C20" s="21"/>
      <c r="D20" s="21">
        <v>2397150</v>
      </c>
    </row>
    <row r="21" spans="1:4" s="29" customFormat="1" ht="16.149999999999999" customHeight="1" outlineLevel="1">
      <c r="A21" s="26" t="s">
        <v>234</v>
      </c>
      <c r="B21" s="21">
        <v>10745982</v>
      </c>
      <c r="C21" s="21"/>
      <c r="D21" s="21">
        <v>4074492</v>
      </c>
    </row>
    <row r="22" spans="1:4" s="29" customFormat="1" ht="12" customHeight="1">
      <c r="A22" s="30"/>
      <c r="B22" s="21"/>
      <c r="C22" s="31"/>
      <c r="D22" s="21"/>
    </row>
    <row r="23" spans="1:4" s="29" customFormat="1" ht="18" customHeight="1">
      <c r="A23" s="253" t="s">
        <v>41</v>
      </c>
      <c r="B23" s="254">
        <f>SUM(B14:B22)</f>
        <v>289993606</v>
      </c>
      <c r="C23" s="47"/>
      <c r="D23" s="254">
        <f>SUM(D14:D21)</f>
        <v>276714588</v>
      </c>
    </row>
    <row r="24" spans="1:4" s="29" customFormat="1" ht="9.75" customHeight="1">
      <c r="A24" s="30"/>
      <c r="B24" s="33"/>
      <c r="C24" s="31"/>
      <c r="D24" s="33"/>
    </row>
    <row r="25" spans="1:4" s="29" customFormat="1" ht="18" customHeight="1">
      <c r="A25" s="34" t="s">
        <v>42</v>
      </c>
      <c r="B25" s="35"/>
      <c r="C25" s="36"/>
      <c r="D25" s="35"/>
    </row>
    <row r="26" spans="1:4" s="29" customFormat="1" ht="18" customHeight="1">
      <c r="A26" s="26" t="s">
        <v>43</v>
      </c>
      <c r="B26" s="21">
        <v>4962645</v>
      </c>
      <c r="C26" s="21"/>
      <c r="D26" s="21">
        <v>4751626</v>
      </c>
    </row>
    <row r="27" spans="1:4" s="29" customFormat="1" ht="18" customHeight="1">
      <c r="A27" s="26" t="s">
        <v>44</v>
      </c>
      <c r="B27" s="21">
        <v>15204697</v>
      </c>
      <c r="C27" s="21"/>
      <c r="D27" s="21">
        <v>15435391</v>
      </c>
    </row>
    <row r="28" spans="1:4" s="29" customFormat="1" ht="18" customHeight="1">
      <c r="A28" s="26" t="s">
        <v>0</v>
      </c>
      <c r="B28" s="21">
        <v>1623860</v>
      </c>
      <c r="C28" s="21"/>
      <c r="D28" s="21">
        <v>2197762</v>
      </c>
    </row>
    <row r="29" spans="1:4" s="29" customFormat="1" ht="21.75" customHeight="1">
      <c r="A29" s="26" t="s">
        <v>155</v>
      </c>
      <c r="B29" s="21">
        <v>783618</v>
      </c>
      <c r="C29" s="21"/>
      <c r="D29" s="21">
        <v>809344</v>
      </c>
    </row>
    <row r="30" spans="1:4" s="29" customFormat="1" ht="18" customHeight="1">
      <c r="A30" s="26" t="s">
        <v>156</v>
      </c>
      <c r="B30" s="27">
        <v>4115557.21</v>
      </c>
      <c r="C30" s="27"/>
      <c r="D30" s="27">
        <v>7428544</v>
      </c>
    </row>
    <row r="31" spans="1:4" ht="18" customHeight="1">
      <c r="A31" s="26" t="s">
        <v>234</v>
      </c>
      <c r="B31" s="27">
        <v>3542810</v>
      </c>
      <c r="C31" s="38"/>
      <c r="D31" s="27">
        <v>4499930</v>
      </c>
    </row>
    <row r="32" spans="1:4" ht="18" customHeight="1">
      <c r="A32" s="25" t="s">
        <v>148</v>
      </c>
      <c r="B32" s="27">
        <v>652334</v>
      </c>
      <c r="C32" s="27"/>
      <c r="D32" s="27">
        <v>950152</v>
      </c>
    </row>
    <row r="33" spans="1:4" ht="18" customHeight="1">
      <c r="A33" s="25" t="s">
        <v>45</v>
      </c>
      <c r="B33" s="23">
        <v>894671</v>
      </c>
      <c r="C33" s="27"/>
      <c r="D33" s="32">
        <v>1301811</v>
      </c>
    </row>
    <row r="34" spans="1:4" ht="18" customHeight="1" outlineLevel="1">
      <c r="A34" s="40"/>
      <c r="B34" s="32"/>
      <c r="C34" s="31"/>
      <c r="D34" s="17"/>
    </row>
    <row r="35" spans="1:4" ht="18" customHeight="1">
      <c r="A35" s="255" t="s">
        <v>46</v>
      </c>
      <c r="B35" s="256">
        <f>SUM(B26:B34)</f>
        <v>31780192.210000001</v>
      </c>
      <c r="C35" s="256"/>
      <c r="D35" s="256">
        <f>SUM(D26:D33)</f>
        <v>37374560</v>
      </c>
    </row>
    <row r="36" spans="1:4" ht="18" customHeight="1">
      <c r="A36" s="40"/>
      <c r="B36" s="32"/>
      <c r="C36" s="31"/>
      <c r="D36" s="32"/>
    </row>
    <row r="37" spans="1:4" s="43" customFormat="1" ht="18" customHeight="1" thickBot="1">
      <c r="A37" s="20" t="s">
        <v>47</v>
      </c>
      <c r="B37" s="42">
        <f>B23+B35</f>
        <v>321773798.20999998</v>
      </c>
      <c r="C37" s="36"/>
      <c r="D37" s="42">
        <f>D23+D35</f>
        <v>314089148</v>
      </c>
    </row>
    <row r="38" spans="1:4" ht="18" customHeight="1" thickTop="1">
      <c r="A38" s="41"/>
      <c r="B38" s="44"/>
      <c r="C38" s="36"/>
      <c r="D38" s="44"/>
    </row>
    <row r="39" spans="1:4" ht="18" customHeight="1">
      <c r="A39" s="20" t="s">
        <v>48</v>
      </c>
      <c r="B39" s="37"/>
      <c r="C39" s="45"/>
      <c r="D39" s="37"/>
    </row>
    <row r="40" spans="1:4" ht="18" customHeight="1">
      <c r="A40" s="20" t="s">
        <v>49</v>
      </c>
      <c r="B40" s="37"/>
      <c r="C40" s="36"/>
      <c r="D40" s="37"/>
    </row>
    <row r="41" spans="1:4" ht="18" customHeight="1">
      <c r="A41" s="25" t="s">
        <v>50</v>
      </c>
      <c r="B41" s="27">
        <v>46043272</v>
      </c>
      <c r="C41" s="27"/>
      <c r="D41" s="27">
        <v>46043271.987300009</v>
      </c>
    </row>
    <row r="42" spans="1:4" ht="18" customHeight="1">
      <c r="A42" s="25" t="s">
        <v>51</v>
      </c>
      <c r="B42" s="27">
        <v>1348105</v>
      </c>
      <c r="C42" s="38"/>
      <c r="D42" s="27">
        <v>1348105</v>
      </c>
    </row>
    <row r="43" spans="1:4" ht="18" customHeight="1">
      <c r="A43" s="25" t="s">
        <v>52</v>
      </c>
      <c r="B43" s="27">
        <v>36697347</v>
      </c>
      <c r="C43" s="27"/>
      <c r="D43" s="27">
        <v>38998854</v>
      </c>
    </row>
    <row r="44" spans="1:4" ht="18" customHeight="1">
      <c r="A44" s="26" t="s">
        <v>53</v>
      </c>
      <c r="B44" s="27">
        <v>52648889</v>
      </c>
      <c r="C44" s="38"/>
      <c r="D44" s="27">
        <v>58274754</v>
      </c>
    </row>
    <row r="45" spans="1:4" ht="18" hidden="1" customHeight="1" outlineLevel="1">
      <c r="A45" s="26" t="s">
        <v>82</v>
      </c>
      <c r="B45" s="23"/>
      <c r="C45" s="38"/>
      <c r="D45" s="23"/>
    </row>
    <row r="46" spans="1:4" ht="32.25" customHeight="1" collapsed="1">
      <c r="A46" s="25" t="s">
        <v>54</v>
      </c>
      <c r="B46" s="46">
        <f>SUM(B41:B45)</f>
        <v>136737613</v>
      </c>
      <c r="C46" s="38"/>
      <c r="D46" s="46">
        <f>SUM(D41:D45)</f>
        <v>144664984.98730001</v>
      </c>
    </row>
    <row r="47" spans="1:4" ht="18" hidden="1" customHeight="1" outlineLevel="1">
      <c r="A47" s="25"/>
      <c r="B47" s="23"/>
      <c r="C47" s="38"/>
      <c r="D47" s="23"/>
    </row>
    <row r="48" spans="1:4" ht="18" hidden="1" customHeight="1" outlineLevel="1">
      <c r="A48" s="25" t="s">
        <v>55</v>
      </c>
      <c r="B48" s="39">
        <v>0</v>
      </c>
      <c r="C48" s="38"/>
      <c r="D48" s="39">
        <v>0</v>
      </c>
    </row>
    <row r="49" spans="1:4" ht="12.65" customHeight="1" collapsed="1">
      <c r="A49" s="40"/>
      <c r="B49" s="32"/>
      <c r="C49" s="31"/>
      <c r="D49" s="32"/>
    </row>
    <row r="50" spans="1:4" ht="18" customHeight="1">
      <c r="A50" s="255" t="s">
        <v>56</v>
      </c>
      <c r="B50" s="256">
        <f>B46</f>
        <v>136737613</v>
      </c>
      <c r="C50" s="257"/>
      <c r="D50" s="256">
        <f>D46</f>
        <v>144664984.98730001</v>
      </c>
    </row>
    <row r="51" spans="1:4" ht="12.65" customHeight="1">
      <c r="A51" s="40"/>
      <c r="B51" s="47"/>
      <c r="C51" s="31"/>
      <c r="D51" s="47"/>
    </row>
    <row r="52" spans="1:4" ht="18" customHeight="1">
      <c r="A52" s="20" t="s">
        <v>57</v>
      </c>
      <c r="B52" s="258"/>
      <c r="C52" s="45"/>
      <c r="D52" s="37"/>
    </row>
    <row r="53" spans="1:4" ht="19.149999999999999" customHeight="1">
      <c r="A53" s="48" t="s">
        <v>58</v>
      </c>
      <c r="B53" s="23">
        <v>13244969</v>
      </c>
      <c r="C53" s="49"/>
      <c r="D53" s="23">
        <v>19410835</v>
      </c>
    </row>
    <row r="54" spans="1:4" ht="19.149999999999999" customHeight="1">
      <c r="A54" s="51" t="s">
        <v>60</v>
      </c>
      <c r="B54" s="23">
        <v>38964859</v>
      </c>
      <c r="C54" s="49"/>
      <c r="D54" s="23">
        <v>38675054</v>
      </c>
    </row>
    <row r="55" spans="1:4" ht="19.149999999999999" customHeight="1">
      <c r="A55" s="48" t="s">
        <v>59</v>
      </c>
      <c r="B55" s="21">
        <v>6885923</v>
      </c>
      <c r="C55" s="49"/>
      <c r="D55" s="21">
        <v>7242625</v>
      </c>
    </row>
    <row r="56" spans="1:4" ht="19.149999999999999" customHeight="1">
      <c r="A56" s="25" t="s">
        <v>61</v>
      </c>
      <c r="B56" s="23">
        <v>1593071</v>
      </c>
      <c r="C56" s="49"/>
      <c r="D56" s="23">
        <v>1745140</v>
      </c>
    </row>
    <row r="57" spans="1:4" ht="19.149999999999999" customHeight="1" outlineLevel="1">
      <c r="A57" s="48" t="s">
        <v>1</v>
      </c>
      <c r="B57" s="23">
        <v>1321177</v>
      </c>
      <c r="C57" s="49"/>
      <c r="D57" s="23">
        <v>1717330</v>
      </c>
    </row>
    <row r="58" spans="1:4" ht="18" customHeight="1">
      <c r="A58" s="48" t="s">
        <v>62</v>
      </c>
      <c r="B58" s="23">
        <v>114413</v>
      </c>
      <c r="C58" s="49"/>
      <c r="D58" s="23">
        <v>116367</v>
      </c>
    </row>
    <row r="59" spans="1:4" ht="18" customHeight="1">
      <c r="A59" s="48" t="s">
        <v>157</v>
      </c>
      <c r="B59" s="23">
        <v>558266</v>
      </c>
      <c r="C59" s="49"/>
      <c r="D59" s="23">
        <v>180820</v>
      </c>
    </row>
    <row r="60" spans="1:4" ht="18" customHeight="1">
      <c r="A60" s="48" t="s">
        <v>250</v>
      </c>
      <c r="B60" s="23">
        <v>303481</v>
      </c>
      <c r="C60" s="49"/>
      <c r="D60" s="23">
        <v>186594</v>
      </c>
    </row>
    <row r="61" spans="1:4" ht="22.9" customHeight="1">
      <c r="A61" s="255" t="s">
        <v>63</v>
      </c>
      <c r="B61" s="256">
        <f>SUM(B53:B60)</f>
        <v>62986159</v>
      </c>
      <c r="C61" s="47"/>
      <c r="D61" s="256">
        <f>SUM(D53:D60)</f>
        <v>69274765</v>
      </c>
    </row>
    <row r="62" spans="1:4" ht="22.9" customHeight="1">
      <c r="A62" s="255" t="s">
        <v>64</v>
      </c>
      <c r="B62" s="47"/>
      <c r="C62" s="47"/>
      <c r="D62" s="47"/>
    </row>
    <row r="63" spans="1:4" ht="22.9" customHeight="1">
      <c r="A63" s="25" t="s">
        <v>65</v>
      </c>
      <c r="B63" s="32">
        <v>5963431</v>
      </c>
      <c r="C63" s="32"/>
      <c r="D63" s="32">
        <v>473473</v>
      </c>
    </row>
    <row r="64" spans="1:4" ht="22.9" customHeight="1">
      <c r="A64" s="51" t="s">
        <v>285</v>
      </c>
      <c r="B64" s="32">
        <v>82255589</v>
      </c>
      <c r="C64" s="32"/>
      <c r="D64" s="32">
        <v>72461789</v>
      </c>
    </row>
    <row r="65" spans="1:5" ht="22.9" customHeight="1">
      <c r="A65" s="48" t="s">
        <v>235</v>
      </c>
      <c r="B65" s="32">
        <v>2090875</v>
      </c>
      <c r="C65" s="32"/>
      <c r="D65" s="32">
        <v>2090875</v>
      </c>
    </row>
    <row r="66" spans="1:5" ht="22.9" customHeight="1">
      <c r="A66" s="40" t="s">
        <v>66</v>
      </c>
      <c r="B66" s="32">
        <v>23502696</v>
      </c>
      <c r="C66" s="32"/>
      <c r="D66" s="32">
        <v>17076138</v>
      </c>
    </row>
    <row r="67" spans="1:5" ht="22.9" customHeight="1">
      <c r="A67" s="48" t="s">
        <v>2</v>
      </c>
      <c r="B67" s="32">
        <v>2499700</v>
      </c>
      <c r="C67" s="32"/>
      <c r="D67" s="32">
        <v>2524568</v>
      </c>
    </row>
    <row r="68" spans="1:5" ht="22.9" customHeight="1">
      <c r="A68" s="48" t="s">
        <v>67</v>
      </c>
      <c r="B68" s="32">
        <v>594770</v>
      </c>
      <c r="C68" s="32"/>
      <c r="D68" s="32">
        <v>61665</v>
      </c>
    </row>
    <row r="69" spans="1:5" ht="22.9" customHeight="1">
      <c r="A69" s="25" t="s">
        <v>59</v>
      </c>
      <c r="B69" s="32">
        <v>139748</v>
      </c>
      <c r="C69" s="32"/>
      <c r="D69" s="32">
        <v>136784</v>
      </c>
    </row>
    <row r="70" spans="1:5" ht="18" customHeight="1">
      <c r="A70" s="48" t="s">
        <v>68</v>
      </c>
      <c r="B70" s="23">
        <v>512616</v>
      </c>
      <c r="C70" s="203"/>
      <c r="D70" s="23">
        <v>500583</v>
      </c>
    </row>
    <row r="71" spans="1:5" ht="18" customHeight="1">
      <c r="A71" s="48" t="s">
        <v>251</v>
      </c>
      <c r="B71" s="23">
        <v>15534</v>
      </c>
      <c r="C71" s="204"/>
      <c r="D71" s="23">
        <v>11907</v>
      </c>
    </row>
    <row r="72" spans="1:5" s="29" customFormat="1" ht="18" customHeight="1">
      <c r="A72" s="48" t="s">
        <v>250</v>
      </c>
      <c r="B72" s="23">
        <f>[29]BS!$S$79+[29]BS!$S$80</f>
        <v>4475067.21</v>
      </c>
      <c r="C72" s="49"/>
      <c r="D72" s="23">
        <v>4811616</v>
      </c>
    </row>
    <row r="73" spans="1:5" s="29" customFormat="1" ht="18" customHeight="1">
      <c r="A73" s="259" t="s">
        <v>69</v>
      </c>
      <c r="B73" s="260">
        <f>SUM(B63:B72)</f>
        <v>122050026.20999999</v>
      </c>
      <c r="C73" s="257"/>
      <c r="D73" s="260">
        <f>SUM(D63:D72)</f>
        <v>100149398</v>
      </c>
    </row>
    <row r="74" spans="1:5" ht="18" customHeight="1">
      <c r="A74" s="48"/>
      <c r="B74" s="23"/>
      <c r="C74" s="49"/>
      <c r="D74" s="23"/>
    </row>
    <row r="75" spans="1:5" ht="18" hidden="1" customHeight="1">
      <c r="A75" s="51" t="s">
        <v>70</v>
      </c>
      <c r="B75" s="23"/>
      <c r="C75" s="49"/>
      <c r="D75" s="23"/>
    </row>
    <row r="76" spans="1:5" ht="18" hidden="1" customHeight="1">
      <c r="A76" s="25"/>
      <c r="B76" s="23"/>
      <c r="C76" s="49"/>
      <c r="D76" s="23"/>
    </row>
    <row r="77" spans="1:5" ht="18" customHeight="1" outlineLevel="1" thickBot="1">
      <c r="A77" s="20" t="s">
        <v>71</v>
      </c>
      <c r="B77" s="42">
        <f>B50+B61+B73</f>
        <v>321773798.20999998</v>
      </c>
      <c r="C77" s="45"/>
      <c r="D77" s="42">
        <f>D50+D61+D73</f>
        <v>314089147.98730004</v>
      </c>
    </row>
    <row r="78" spans="1:5" ht="54.65" customHeight="1" thickTop="1">
      <c r="A78" s="25"/>
      <c r="B78" s="23"/>
      <c r="C78" s="23"/>
      <c r="D78" s="23"/>
    </row>
    <row r="79" spans="1:5" ht="18" customHeight="1">
      <c r="A79" s="62" t="s">
        <v>231</v>
      </c>
      <c r="B79" s="63"/>
      <c r="C79" s="316" t="s">
        <v>232</v>
      </c>
      <c r="D79" s="316"/>
    </row>
    <row r="80" spans="1:5" ht="35.5" customHeight="1">
      <c r="A80" s="64"/>
      <c r="B80" s="65"/>
      <c r="C80" s="66"/>
      <c r="D80" s="65"/>
      <c r="E80" s="61"/>
    </row>
    <row r="81" spans="1:5" ht="18" customHeight="1">
      <c r="A81" s="64" t="s">
        <v>80</v>
      </c>
      <c r="B81" s="67"/>
      <c r="C81" s="317" t="s">
        <v>175</v>
      </c>
      <c r="D81" s="317"/>
      <c r="E81" s="61"/>
    </row>
    <row r="82" spans="1:5" ht="18" customHeight="1" outlineLevel="1">
      <c r="A82" s="40"/>
      <c r="B82" s="32"/>
      <c r="C82" s="31"/>
      <c r="D82" s="32"/>
    </row>
    <row r="83" spans="1:5" ht="15" customHeight="1">
      <c r="A83" s="52"/>
      <c r="B83" s="53"/>
      <c r="C83" s="54"/>
      <c r="D83" s="53"/>
    </row>
    <row r="84" spans="1:5" hidden="1">
      <c r="A84" s="55"/>
      <c r="B84" s="56"/>
      <c r="C84" s="57"/>
      <c r="D84" s="56"/>
    </row>
    <row r="85" spans="1:5" hidden="1">
      <c r="A85" s="55"/>
      <c r="B85" s="58"/>
      <c r="C85" s="57"/>
      <c r="D85" s="58"/>
    </row>
    <row r="86" spans="1:5" hidden="1">
      <c r="A86" s="55"/>
      <c r="B86" s="58"/>
      <c r="C86" s="57"/>
      <c r="D86" s="58"/>
    </row>
    <row r="87" spans="1:5">
      <c r="A87" s="55"/>
      <c r="B87" s="59"/>
      <c r="C87" s="57"/>
      <c r="D87" s="59"/>
    </row>
    <row r="88" spans="1:5">
      <c r="A88" s="55"/>
      <c r="B88" s="59"/>
      <c r="C88" s="59"/>
      <c r="D88" s="59"/>
    </row>
    <row r="89" spans="1:5">
      <c r="A89" s="55"/>
      <c r="B89" s="59"/>
      <c r="C89" s="59"/>
      <c r="D89" s="59"/>
    </row>
    <row r="90" spans="1:5">
      <c r="A90" s="55"/>
      <c r="B90" s="60"/>
      <c r="C90" s="60"/>
      <c r="D90" s="60"/>
    </row>
    <row r="91" spans="1:5">
      <c r="A91" s="55"/>
      <c r="C91" s="57"/>
    </row>
    <row r="93" spans="1:5">
      <c r="B93" s="213"/>
    </row>
  </sheetData>
  <mergeCells count="5">
    <mergeCell ref="A5:D5"/>
    <mergeCell ref="A6:D6"/>
    <mergeCell ref="C79:D79"/>
    <mergeCell ref="C81:D81"/>
    <mergeCell ref="A3:D3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horizontalDpi="300" verticalDpi="300" r:id="rId1"/>
  <headerFooter alignWithMargins="0">
    <oddFooter>&amp;C&amp;P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="75" zoomScaleNormal="80" zoomScaleSheetLayoutView="75" workbookViewId="0">
      <selection activeCell="G34" sqref="G34"/>
    </sheetView>
  </sheetViews>
  <sheetFormatPr defaultRowHeight="11.5" outlineLevelRow="1" outlineLevelCol="1"/>
  <cols>
    <col min="1" max="1" width="53.1796875" style="127" customWidth="1" outlineLevel="1"/>
    <col min="2" max="2" width="26" style="137" customWidth="1"/>
    <col min="3" max="3" width="1.81640625" style="138" customWidth="1"/>
    <col min="4" max="4" width="26" style="137" customWidth="1"/>
    <col min="5" max="5" width="2.81640625" style="127" customWidth="1" outlineLevel="1"/>
    <col min="6" max="6" width="22.26953125" style="127" customWidth="1"/>
    <col min="7" max="7" width="20.26953125" style="127" customWidth="1"/>
    <col min="8" max="8" width="14.54296875" style="127" customWidth="1"/>
    <col min="9" max="9" width="12.26953125" style="127" customWidth="1"/>
    <col min="10" max="10" width="15.1796875" style="127" customWidth="1"/>
    <col min="11" max="11" width="12.26953125" style="127" customWidth="1"/>
    <col min="12" max="12" width="25.1796875" style="128" customWidth="1"/>
    <col min="13" max="13" width="12.7265625" style="128" customWidth="1"/>
    <col min="14" max="17" width="8.453125" style="128" customWidth="1"/>
    <col min="18" max="18" width="24" style="128" customWidth="1"/>
    <col min="19" max="20" width="13.1796875" style="87" customWidth="1"/>
    <col min="21" max="21" width="17.81640625" style="87" customWidth="1"/>
    <col min="22" max="23" width="13.1796875" style="87" customWidth="1"/>
    <col min="24" max="24" width="17.81640625" style="87" customWidth="1"/>
    <col min="25" max="27" width="13.1796875" style="87" customWidth="1"/>
    <col min="28" max="28" width="23.26953125" style="87" customWidth="1"/>
    <col min="29" max="29" width="24" style="128" customWidth="1"/>
    <col min="30" max="256" width="9.1796875" style="87"/>
    <col min="257" max="257" width="53.1796875" style="87" customWidth="1"/>
    <col min="258" max="258" width="26" style="87" customWidth="1"/>
    <col min="259" max="259" width="1.81640625" style="87" customWidth="1"/>
    <col min="260" max="260" width="26" style="87" customWidth="1"/>
    <col min="261" max="261" width="2.81640625" style="87" customWidth="1"/>
    <col min="262" max="262" width="22.26953125" style="87" customWidth="1"/>
    <col min="263" max="263" width="20.26953125" style="87" customWidth="1"/>
    <col min="264" max="264" width="14.54296875" style="87" customWidth="1"/>
    <col min="265" max="265" width="12.26953125" style="87" customWidth="1"/>
    <col min="266" max="266" width="15.1796875" style="87" customWidth="1"/>
    <col min="267" max="267" width="12.26953125" style="87" customWidth="1"/>
    <col min="268" max="268" width="25.1796875" style="87" customWidth="1"/>
    <col min="269" max="269" width="12.7265625" style="87" customWidth="1"/>
    <col min="270" max="273" width="8.453125" style="87" customWidth="1"/>
    <col min="274" max="274" width="24" style="87" customWidth="1"/>
    <col min="275" max="276" width="13.1796875" style="87" customWidth="1"/>
    <col min="277" max="277" width="17.81640625" style="87" customWidth="1"/>
    <col min="278" max="279" width="13.1796875" style="87" customWidth="1"/>
    <col min="280" max="280" width="17.81640625" style="87" customWidth="1"/>
    <col min="281" max="283" width="13.1796875" style="87" customWidth="1"/>
    <col min="284" max="284" width="23.26953125" style="87" customWidth="1"/>
    <col min="285" max="285" width="24" style="87" customWidth="1"/>
    <col min="286" max="512" width="9.1796875" style="87"/>
    <col min="513" max="513" width="53.1796875" style="87" customWidth="1"/>
    <col min="514" max="514" width="26" style="87" customWidth="1"/>
    <col min="515" max="515" width="1.81640625" style="87" customWidth="1"/>
    <col min="516" max="516" width="26" style="87" customWidth="1"/>
    <col min="517" max="517" width="2.81640625" style="87" customWidth="1"/>
    <col min="518" max="518" width="22.26953125" style="87" customWidth="1"/>
    <col min="519" max="519" width="20.26953125" style="87" customWidth="1"/>
    <col min="520" max="520" width="14.54296875" style="87" customWidth="1"/>
    <col min="521" max="521" width="12.26953125" style="87" customWidth="1"/>
    <col min="522" max="522" width="15.1796875" style="87" customWidth="1"/>
    <col min="523" max="523" width="12.26953125" style="87" customWidth="1"/>
    <col min="524" max="524" width="25.1796875" style="87" customWidth="1"/>
    <col min="525" max="525" width="12.7265625" style="87" customWidth="1"/>
    <col min="526" max="529" width="8.453125" style="87" customWidth="1"/>
    <col min="530" max="530" width="24" style="87" customWidth="1"/>
    <col min="531" max="532" width="13.1796875" style="87" customWidth="1"/>
    <col min="533" max="533" width="17.81640625" style="87" customWidth="1"/>
    <col min="534" max="535" width="13.1796875" style="87" customWidth="1"/>
    <col min="536" max="536" width="17.81640625" style="87" customWidth="1"/>
    <col min="537" max="539" width="13.1796875" style="87" customWidth="1"/>
    <col min="540" max="540" width="23.26953125" style="87" customWidth="1"/>
    <col min="541" max="541" width="24" style="87" customWidth="1"/>
    <col min="542" max="768" width="9.1796875" style="87"/>
    <col min="769" max="769" width="53.1796875" style="87" customWidth="1"/>
    <col min="770" max="770" width="26" style="87" customWidth="1"/>
    <col min="771" max="771" width="1.81640625" style="87" customWidth="1"/>
    <col min="772" max="772" width="26" style="87" customWidth="1"/>
    <col min="773" max="773" width="2.81640625" style="87" customWidth="1"/>
    <col min="774" max="774" width="22.26953125" style="87" customWidth="1"/>
    <col min="775" max="775" width="20.26953125" style="87" customWidth="1"/>
    <col min="776" max="776" width="14.54296875" style="87" customWidth="1"/>
    <col min="777" max="777" width="12.26953125" style="87" customWidth="1"/>
    <col min="778" max="778" width="15.1796875" style="87" customWidth="1"/>
    <col min="779" max="779" width="12.26953125" style="87" customWidth="1"/>
    <col min="780" max="780" width="25.1796875" style="87" customWidth="1"/>
    <col min="781" max="781" width="12.7265625" style="87" customWidth="1"/>
    <col min="782" max="785" width="8.453125" style="87" customWidth="1"/>
    <col min="786" max="786" width="24" style="87" customWidth="1"/>
    <col min="787" max="788" width="13.1796875" style="87" customWidth="1"/>
    <col min="789" max="789" width="17.81640625" style="87" customWidth="1"/>
    <col min="790" max="791" width="13.1796875" style="87" customWidth="1"/>
    <col min="792" max="792" width="17.81640625" style="87" customWidth="1"/>
    <col min="793" max="795" width="13.1796875" style="87" customWidth="1"/>
    <col min="796" max="796" width="23.26953125" style="87" customWidth="1"/>
    <col min="797" max="797" width="24" style="87" customWidth="1"/>
    <col min="798" max="1024" width="9.1796875" style="87"/>
    <col min="1025" max="1025" width="53.1796875" style="87" customWidth="1"/>
    <col min="1026" max="1026" width="26" style="87" customWidth="1"/>
    <col min="1027" max="1027" width="1.81640625" style="87" customWidth="1"/>
    <col min="1028" max="1028" width="26" style="87" customWidth="1"/>
    <col min="1029" max="1029" width="2.81640625" style="87" customWidth="1"/>
    <col min="1030" max="1030" width="22.26953125" style="87" customWidth="1"/>
    <col min="1031" max="1031" width="20.26953125" style="87" customWidth="1"/>
    <col min="1032" max="1032" width="14.54296875" style="87" customWidth="1"/>
    <col min="1033" max="1033" width="12.26953125" style="87" customWidth="1"/>
    <col min="1034" max="1034" width="15.1796875" style="87" customWidth="1"/>
    <col min="1035" max="1035" width="12.26953125" style="87" customWidth="1"/>
    <col min="1036" max="1036" width="25.1796875" style="87" customWidth="1"/>
    <col min="1037" max="1037" width="12.7265625" style="87" customWidth="1"/>
    <col min="1038" max="1041" width="8.453125" style="87" customWidth="1"/>
    <col min="1042" max="1042" width="24" style="87" customWidth="1"/>
    <col min="1043" max="1044" width="13.1796875" style="87" customWidth="1"/>
    <col min="1045" max="1045" width="17.81640625" style="87" customWidth="1"/>
    <col min="1046" max="1047" width="13.1796875" style="87" customWidth="1"/>
    <col min="1048" max="1048" width="17.81640625" style="87" customWidth="1"/>
    <col min="1049" max="1051" width="13.1796875" style="87" customWidth="1"/>
    <col min="1052" max="1052" width="23.26953125" style="87" customWidth="1"/>
    <col min="1053" max="1053" width="24" style="87" customWidth="1"/>
    <col min="1054" max="1280" width="9.1796875" style="87"/>
    <col min="1281" max="1281" width="53.1796875" style="87" customWidth="1"/>
    <col min="1282" max="1282" width="26" style="87" customWidth="1"/>
    <col min="1283" max="1283" width="1.81640625" style="87" customWidth="1"/>
    <col min="1284" max="1284" width="26" style="87" customWidth="1"/>
    <col min="1285" max="1285" width="2.81640625" style="87" customWidth="1"/>
    <col min="1286" max="1286" width="22.26953125" style="87" customWidth="1"/>
    <col min="1287" max="1287" width="20.26953125" style="87" customWidth="1"/>
    <col min="1288" max="1288" width="14.54296875" style="87" customWidth="1"/>
    <col min="1289" max="1289" width="12.26953125" style="87" customWidth="1"/>
    <col min="1290" max="1290" width="15.1796875" style="87" customWidth="1"/>
    <col min="1291" max="1291" width="12.26953125" style="87" customWidth="1"/>
    <col min="1292" max="1292" width="25.1796875" style="87" customWidth="1"/>
    <col min="1293" max="1293" width="12.7265625" style="87" customWidth="1"/>
    <col min="1294" max="1297" width="8.453125" style="87" customWidth="1"/>
    <col min="1298" max="1298" width="24" style="87" customWidth="1"/>
    <col min="1299" max="1300" width="13.1796875" style="87" customWidth="1"/>
    <col min="1301" max="1301" width="17.81640625" style="87" customWidth="1"/>
    <col min="1302" max="1303" width="13.1796875" style="87" customWidth="1"/>
    <col min="1304" max="1304" width="17.81640625" style="87" customWidth="1"/>
    <col min="1305" max="1307" width="13.1796875" style="87" customWidth="1"/>
    <col min="1308" max="1308" width="23.26953125" style="87" customWidth="1"/>
    <col min="1309" max="1309" width="24" style="87" customWidth="1"/>
    <col min="1310" max="1536" width="9.1796875" style="87"/>
    <col min="1537" max="1537" width="53.1796875" style="87" customWidth="1"/>
    <col min="1538" max="1538" width="26" style="87" customWidth="1"/>
    <col min="1539" max="1539" width="1.81640625" style="87" customWidth="1"/>
    <col min="1540" max="1540" width="26" style="87" customWidth="1"/>
    <col min="1541" max="1541" width="2.81640625" style="87" customWidth="1"/>
    <col min="1542" max="1542" width="22.26953125" style="87" customWidth="1"/>
    <col min="1543" max="1543" width="20.26953125" style="87" customWidth="1"/>
    <col min="1544" max="1544" width="14.54296875" style="87" customWidth="1"/>
    <col min="1545" max="1545" width="12.26953125" style="87" customWidth="1"/>
    <col min="1546" max="1546" width="15.1796875" style="87" customWidth="1"/>
    <col min="1547" max="1547" width="12.26953125" style="87" customWidth="1"/>
    <col min="1548" max="1548" width="25.1796875" style="87" customWidth="1"/>
    <col min="1549" max="1549" width="12.7265625" style="87" customWidth="1"/>
    <col min="1550" max="1553" width="8.453125" style="87" customWidth="1"/>
    <col min="1554" max="1554" width="24" style="87" customWidth="1"/>
    <col min="1555" max="1556" width="13.1796875" style="87" customWidth="1"/>
    <col min="1557" max="1557" width="17.81640625" style="87" customWidth="1"/>
    <col min="1558" max="1559" width="13.1796875" style="87" customWidth="1"/>
    <col min="1560" max="1560" width="17.81640625" style="87" customWidth="1"/>
    <col min="1561" max="1563" width="13.1796875" style="87" customWidth="1"/>
    <col min="1564" max="1564" width="23.26953125" style="87" customWidth="1"/>
    <col min="1565" max="1565" width="24" style="87" customWidth="1"/>
    <col min="1566" max="1792" width="9.1796875" style="87"/>
    <col min="1793" max="1793" width="53.1796875" style="87" customWidth="1"/>
    <col min="1794" max="1794" width="26" style="87" customWidth="1"/>
    <col min="1795" max="1795" width="1.81640625" style="87" customWidth="1"/>
    <col min="1796" max="1796" width="26" style="87" customWidth="1"/>
    <col min="1797" max="1797" width="2.81640625" style="87" customWidth="1"/>
    <col min="1798" max="1798" width="22.26953125" style="87" customWidth="1"/>
    <col min="1799" max="1799" width="20.26953125" style="87" customWidth="1"/>
    <col min="1800" max="1800" width="14.54296875" style="87" customWidth="1"/>
    <col min="1801" max="1801" width="12.26953125" style="87" customWidth="1"/>
    <col min="1802" max="1802" width="15.1796875" style="87" customWidth="1"/>
    <col min="1803" max="1803" width="12.26953125" style="87" customWidth="1"/>
    <col min="1804" max="1804" width="25.1796875" style="87" customWidth="1"/>
    <col min="1805" max="1805" width="12.7265625" style="87" customWidth="1"/>
    <col min="1806" max="1809" width="8.453125" style="87" customWidth="1"/>
    <col min="1810" max="1810" width="24" style="87" customWidth="1"/>
    <col min="1811" max="1812" width="13.1796875" style="87" customWidth="1"/>
    <col min="1813" max="1813" width="17.81640625" style="87" customWidth="1"/>
    <col min="1814" max="1815" width="13.1796875" style="87" customWidth="1"/>
    <col min="1816" max="1816" width="17.81640625" style="87" customWidth="1"/>
    <col min="1817" max="1819" width="13.1796875" style="87" customWidth="1"/>
    <col min="1820" max="1820" width="23.26953125" style="87" customWidth="1"/>
    <col min="1821" max="1821" width="24" style="87" customWidth="1"/>
    <col min="1822" max="2048" width="9.1796875" style="87"/>
    <col min="2049" max="2049" width="53.1796875" style="87" customWidth="1"/>
    <col min="2050" max="2050" width="26" style="87" customWidth="1"/>
    <col min="2051" max="2051" width="1.81640625" style="87" customWidth="1"/>
    <col min="2052" max="2052" width="26" style="87" customWidth="1"/>
    <col min="2053" max="2053" width="2.81640625" style="87" customWidth="1"/>
    <col min="2054" max="2054" width="22.26953125" style="87" customWidth="1"/>
    <col min="2055" max="2055" width="20.26953125" style="87" customWidth="1"/>
    <col min="2056" max="2056" width="14.54296875" style="87" customWidth="1"/>
    <col min="2057" max="2057" width="12.26953125" style="87" customWidth="1"/>
    <col min="2058" max="2058" width="15.1796875" style="87" customWidth="1"/>
    <col min="2059" max="2059" width="12.26953125" style="87" customWidth="1"/>
    <col min="2060" max="2060" width="25.1796875" style="87" customWidth="1"/>
    <col min="2061" max="2061" width="12.7265625" style="87" customWidth="1"/>
    <col min="2062" max="2065" width="8.453125" style="87" customWidth="1"/>
    <col min="2066" max="2066" width="24" style="87" customWidth="1"/>
    <col min="2067" max="2068" width="13.1796875" style="87" customWidth="1"/>
    <col min="2069" max="2069" width="17.81640625" style="87" customWidth="1"/>
    <col min="2070" max="2071" width="13.1796875" style="87" customWidth="1"/>
    <col min="2072" max="2072" width="17.81640625" style="87" customWidth="1"/>
    <col min="2073" max="2075" width="13.1796875" style="87" customWidth="1"/>
    <col min="2076" max="2076" width="23.26953125" style="87" customWidth="1"/>
    <col min="2077" max="2077" width="24" style="87" customWidth="1"/>
    <col min="2078" max="2304" width="9.1796875" style="87"/>
    <col min="2305" max="2305" width="53.1796875" style="87" customWidth="1"/>
    <col min="2306" max="2306" width="26" style="87" customWidth="1"/>
    <col min="2307" max="2307" width="1.81640625" style="87" customWidth="1"/>
    <col min="2308" max="2308" width="26" style="87" customWidth="1"/>
    <col min="2309" max="2309" width="2.81640625" style="87" customWidth="1"/>
    <col min="2310" max="2310" width="22.26953125" style="87" customWidth="1"/>
    <col min="2311" max="2311" width="20.26953125" style="87" customWidth="1"/>
    <col min="2312" max="2312" width="14.54296875" style="87" customWidth="1"/>
    <col min="2313" max="2313" width="12.26953125" style="87" customWidth="1"/>
    <col min="2314" max="2314" width="15.1796875" style="87" customWidth="1"/>
    <col min="2315" max="2315" width="12.26953125" style="87" customWidth="1"/>
    <col min="2316" max="2316" width="25.1796875" style="87" customWidth="1"/>
    <col min="2317" max="2317" width="12.7265625" style="87" customWidth="1"/>
    <col min="2318" max="2321" width="8.453125" style="87" customWidth="1"/>
    <col min="2322" max="2322" width="24" style="87" customWidth="1"/>
    <col min="2323" max="2324" width="13.1796875" style="87" customWidth="1"/>
    <col min="2325" max="2325" width="17.81640625" style="87" customWidth="1"/>
    <col min="2326" max="2327" width="13.1796875" style="87" customWidth="1"/>
    <col min="2328" max="2328" width="17.81640625" style="87" customWidth="1"/>
    <col min="2329" max="2331" width="13.1796875" style="87" customWidth="1"/>
    <col min="2332" max="2332" width="23.26953125" style="87" customWidth="1"/>
    <col min="2333" max="2333" width="24" style="87" customWidth="1"/>
    <col min="2334" max="2560" width="9.1796875" style="87"/>
    <col min="2561" max="2561" width="53.1796875" style="87" customWidth="1"/>
    <col min="2562" max="2562" width="26" style="87" customWidth="1"/>
    <col min="2563" max="2563" width="1.81640625" style="87" customWidth="1"/>
    <col min="2564" max="2564" width="26" style="87" customWidth="1"/>
    <col min="2565" max="2565" width="2.81640625" style="87" customWidth="1"/>
    <col min="2566" max="2566" width="22.26953125" style="87" customWidth="1"/>
    <col min="2567" max="2567" width="20.26953125" style="87" customWidth="1"/>
    <col min="2568" max="2568" width="14.54296875" style="87" customWidth="1"/>
    <col min="2569" max="2569" width="12.26953125" style="87" customWidth="1"/>
    <col min="2570" max="2570" width="15.1796875" style="87" customWidth="1"/>
    <col min="2571" max="2571" width="12.26953125" style="87" customWidth="1"/>
    <col min="2572" max="2572" width="25.1796875" style="87" customWidth="1"/>
    <col min="2573" max="2573" width="12.7265625" style="87" customWidth="1"/>
    <col min="2574" max="2577" width="8.453125" style="87" customWidth="1"/>
    <col min="2578" max="2578" width="24" style="87" customWidth="1"/>
    <col min="2579" max="2580" width="13.1796875" style="87" customWidth="1"/>
    <col min="2581" max="2581" width="17.81640625" style="87" customWidth="1"/>
    <col min="2582" max="2583" width="13.1796875" style="87" customWidth="1"/>
    <col min="2584" max="2584" width="17.81640625" style="87" customWidth="1"/>
    <col min="2585" max="2587" width="13.1796875" style="87" customWidth="1"/>
    <col min="2588" max="2588" width="23.26953125" style="87" customWidth="1"/>
    <col min="2589" max="2589" width="24" style="87" customWidth="1"/>
    <col min="2590" max="2816" width="9.1796875" style="87"/>
    <col min="2817" max="2817" width="53.1796875" style="87" customWidth="1"/>
    <col min="2818" max="2818" width="26" style="87" customWidth="1"/>
    <col min="2819" max="2819" width="1.81640625" style="87" customWidth="1"/>
    <col min="2820" max="2820" width="26" style="87" customWidth="1"/>
    <col min="2821" max="2821" width="2.81640625" style="87" customWidth="1"/>
    <col min="2822" max="2822" width="22.26953125" style="87" customWidth="1"/>
    <col min="2823" max="2823" width="20.26953125" style="87" customWidth="1"/>
    <col min="2824" max="2824" width="14.54296875" style="87" customWidth="1"/>
    <col min="2825" max="2825" width="12.26953125" style="87" customWidth="1"/>
    <col min="2826" max="2826" width="15.1796875" style="87" customWidth="1"/>
    <col min="2827" max="2827" width="12.26953125" style="87" customWidth="1"/>
    <col min="2828" max="2828" width="25.1796875" style="87" customWidth="1"/>
    <col min="2829" max="2829" width="12.7265625" style="87" customWidth="1"/>
    <col min="2830" max="2833" width="8.453125" style="87" customWidth="1"/>
    <col min="2834" max="2834" width="24" style="87" customWidth="1"/>
    <col min="2835" max="2836" width="13.1796875" style="87" customWidth="1"/>
    <col min="2837" max="2837" width="17.81640625" style="87" customWidth="1"/>
    <col min="2838" max="2839" width="13.1796875" style="87" customWidth="1"/>
    <col min="2840" max="2840" width="17.81640625" style="87" customWidth="1"/>
    <col min="2841" max="2843" width="13.1796875" style="87" customWidth="1"/>
    <col min="2844" max="2844" width="23.26953125" style="87" customWidth="1"/>
    <col min="2845" max="2845" width="24" style="87" customWidth="1"/>
    <col min="2846" max="3072" width="9.1796875" style="87"/>
    <col min="3073" max="3073" width="53.1796875" style="87" customWidth="1"/>
    <col min="3074" max="3074" width="26" style="87" customWidth="1"/>
    <col min="3075" max="3075" width="1.81640625" style="87" customWidth="1"/>
    <col min="3076" max="3076" width="26" style="87" customWidth="1"/>
    <col min="3077" max="3077" width="2.81640625" style="87" customWidth="1"/>
    <col min="3078" max="3078" width="22.26953125" style="87" customWidth="1"/>
    <col min="3079" max="3079" width="20.26953125" style="87" customWidth="1"/>
    <col min="3080" max="3080" width="14.54296875" style="87" customWidth="1"/>
    <col min="3081" max="3081" width="12.26953125" style="87" customWidth="1"/>
    <col min="3082" max="3082" width="15.1796875" style="87" customWidth="1"/>
    <col min="3083" max="3083" width="12.26953125" style="87" customWidth="1"/>
    <col min="3084" max="3084" width="25.1796875" style="87" customWidth="1"/>
    <col min="3085" max="3085" width="12.7265625" style="87" customWidth="1"/>
    <col min="3086" max="3089" width="8.453125" style="87" customWidth="1"/>
    <col min="3090" max="3090" width="24" style="87" customWidth="1"/>
    <col min="3091" max="3092" width="13.1796875" style="87" customWidth="1"/>
    <col min="3093" max="3093" width="17.81640625" style="87" customWidth="1"/>
    <col min="3094" max="3095" width="13.1796875" style="87" customWidth="1"/>
    <col min="3096" max="3096" width="17.81640625" style="87" customWidth="1"/>
    <col min="3097" max="3099" width="13.1796875" style="87" customWidth="1"/>
    <col min="3100" max="3100" width="23.26953125" style="87" customWidth="1"/>
    <col min="3101" max="3101" width="24" style="87" customWidth="1"/>
    <col min="3102" max="3328" width="9.1796875" style="87"/>
    <col min="3329" max="3329" width="53.1796875" style="87" customWidth="1"/>
    <col min="3330" max="3330" width="26" style="87" customWidth="1"/>
    <col min="3331" max="3331" width="1.81640625" style="87" customWidth="1"/>
    <col min="3332" max="3332" width="26" style="87" customWidth="1"/>
    <col min="3333" max="3333" width="2.81640625" style="87" customWidth="1"/>
    <col min="3334" max="3334" width="22.26953125" style="87" customWidth="1"/>
    <col min="3335" max="3335" width="20.26953125" style="87" customWidth="1"/>
    <col min="3336" max="3336" width="14.54296875" style="87" customWidth="1"/>
    <col min="3337" max="3337" width="12.26953125" style="87" customWidth="1"/>
    <col min="3338" max="3338" width="15.1796875" style="87" customWidth="1"/>
    <col min="3339" max="3339" width="12.26953125" style="87" customWidth="1"/>
    <col min="3340" max="3340" width="25.1796875" style="87" customWidth="1"/>
    <col min="3341" max="3341" width="12.7265625" style="87" customWidth="1"/>
    <col min="3342" max="3345" width="8.453125" style="87" customWidth="1"/>
    <col min="3346" max="3346" width="24" style="87" customWidth="1"/>
    <col min="3347" max="3348" width="13.1796875" style="87" customWidth="1"/>
    <col min="3349" max="3349" width="17.81640625" style="87" customWidth="1"/>
    <col min="3350" max="3351" width="13.1796875" style="87" customWidth="1"/>
    <col min="3352" max="3352" width="17.81640625" style="87" customWidth="1"/>
    <col min="3353" max="3355" width="13.1796875" style="87" customWidth="1"/>
    <col min="3356" max="3356" width="23.26953125" style="87" customWidth="1"/>
    <col min="3357" max="3357" width="24" style="87" customWidth="1"/>
    <col min="3358" max="3584" width="9.1796875" style="87"/>
    <col min="3585" max="3585" width="53.1796875" style="87" customWidth="1"/>
    <col min="3586" max="3586" width="26" style="87" customWidth="1"/>
    <col min="3587" max="3587" width="1.81640625" style="87" customWidth="1"/>
    <col min="3588" max="3588" width="26" style="87" customWidth="1"/>
    <col min="3589" max="3589" width="2.81640625" style="87" customWidth="1"/>
    <col min="3590" max="3590" width="22.26953125" style="87" customWidth="1"/>
    <col min="3591" max="3591" width="20.26953125" style="87" customWidth="1"/>
    <col min="3592" max="3592" width="14.54296875" style="87" customWidth="1"/>
    <col min="3593" max="3593" width="12.26953125" style="87" customWidth="1"/>
    <col min="3594" max="3594" width="15.1796875" style="87" customWidth="1"/>
    <col min="3595" max="3595" width="12.26953125" style="87" customWidth="1"/>
    <col min="3596" max="3596" width="25.1796875" style="87" customWidth="1"/>
    <col min="3597" max="3597" width="12.7265625" style="87" customWidth="1"/>
    <col min="3598" max="3601" width="8.453125" style="87" customWidth="1"/>
    <col min="3602" max="3602" width="24" style="87" customWidth="1"/>
    <col min="3603" max="3604" width="13.1796875" style="87" customWidth="1"/>
    <col min="3605" max="3605" width="17.81640625" style="87" customWidth="1"/>
    <col min="3606" max="3607" width="13.1796875" style="87" customWidth="1"/>
    <col min="3608" max="3608" width="17.81640625" style="87" customWidth="1"/>
    <col min="3609" max="3611" width="13.1796875" style="87" customWidth="1"/>
    <col min="3612" max="3612" width="23.26953125" style="87" customWidth="1"/>
    <col min="3613" max="3613" width="24" style="87" customWidth="1"/>
    <col min="3614" max="3840" width="9.1796875" style="87"/>
    <col min="3841" max="3841" width="53.1796875" style="87" customWidth="1"/>
    <col min="3842" max="3842" width="26" style="87" customWidth="1"/>
    <col min="3843" max="3843" width="1.81640625" style="87" customWidth="1"/>
    <col min="3844" max="3844" width="26" style="87" customWidth="1"/>
    <col min="3845" max="3845" width="2.81640625" style="87" customWidth="1"/>
    <col min="3846" max="3846" width="22.26953125" style="87" customWidth="1"/>
    <col min="3847" max="3847" width="20.26953125" style="87" customWidth="1"/>
    <col min="3848" max="3848" width="14.54296875" style="87" customWidth="1"/>
    <col min="3849" max="3849" width="12.26953125" style="87" customWidth="1"/>
    <col min="3850" max="3850" width="15.1796875" style="87" customWidth="1"/>
    <col min="3851" max="3851" width="12.26953125" style="87" customWidth="1"/>
    <col min="3852" max="3852" width="25.1796875" style="87" customWidth="1"/>
    <col min="3853" max="3853" width="12.7265625" style="87" customWidth="1"/>
    <col min="3854" max="3857" width="8.453125" style="87" customWidth="1"/>
    <col min="3858" max="3858" width="24" style="87" customWidth="1"/>
    <col min="3859" max="3860" width="13.1796875" style="87" customWidth="1"/>
    <col min="3861" max="3861" width="17.81640625" style="87" customWidth="1"/>
    <col min="3862" max="3863" width="13.1796875" style="87" customWidth="1"/>
    <col min="3864" max="3864" width="17.81640625" style="87" customWidth="1"/>
    <col min="3865" max="3867" width="13.1796875" style="87" customWidth="1"/>
    <col min="3868" max="3868" width="23.26953125" style="87" customWidth="1"/>
    <col min="3869" max="3869" width="24" style="87" customWidth="1"/>
    <col min="3870" max="4096" width="9.1796875" style="87"/>
    <col min="4097" max="4097" width="53.1796875" style="87" customWidth="1"/>
    <col min="4098" max="4098" width="26" style="87" customWidth="1"/>
    <col min="4099" max="4099" width="1.81640625" style="87" customWidth="1"/>
    <col min="4100" max="4100" width="26" style="87" customWidth="1"/>
    <col min="4101" max="4101" width="2.81640625" style="87" customWidth="1"/>
    <col min="4102" max="4102" width="22.26953125" style="87" customWidth="1"/>
    <col min="4103" max="4103" width="20.26953125" style="87" customWidth="1"/>
    <col min="4104" max="4104" width="14.54296875" style="87" customWidth="1"/>
    <col min="4105" max="4105" width="12.26953125" style="87" customWidth="1"/>
    <col min="4106" max="4106" width="15.1796875" style="87" customWidth="1"/>
    <col min="4107" max="4107" width="12.26953125" style="87" customWidth="1"/>
    <col min="4108" max="4108" width="25.1796875" style="87" customWidth="1"/>
    <col min="4109" max="4109" width="12.7265625" style="87" customWidth="1"/>
    <col min="4110" max="4113" width="8.453125" style="87" customWidth="1"/>
    <col min="4114" max="4114" width="24" style="87" customWidth="1"/>
    <col min="4115" max="4116" width="13.1796875" style="87" customWidth="1"/>
    <col min="4117" max="4117" width="17.81640625" style="87" customWidth="1"/>
    <col min="4118" max="4119" width="13.1796875" style="87" customWidth="1"/>
    <col min="4120" max="4120" width="17.81640625" style="87" customWidth="1"/>
    <col min="4121" max="4123" width="13.1796875" style="87" customWidth="1"/>
    <col min="4124" max="4124" width="23.26953125" style="87" customWidth="1"/>
    <col min="4125" max="4125" width="24" style="87" customWidth="1"/>
    <col min="4126" max="4352" width="9.1796875" style="87"/>
    <col min="4353" max="4353" width="53.1796875" style="87" customWidth="1"/>
    <col min="4354" max="4354" width="26" style="87" customWidth="1"/>
    <col min="4355" max="4355" width="1.81640625" style="87" customWidth="1"/>
    <col min="4356" max="4356" width="26" style="87" customWidth="1"/>
    <col min="4357" max="4357" width="2.81640625" style="87" customWidth="1"/>
    <col min="4358" max="4358" width="22.26953125" style="87" customWidth="1"/>
    <col min="4359" max="4359" width="20.26953125" style="87" customWidth="1"/>
    <col min="4360" max="4360" width="14.54296875" style="87" customWidth="1"/>
    <col min="4361" max="4361" width="12.26953125" style="87" customWidth="1"/>
    <col min="4362" max="4362" width="15.1796875" style="87" customWidth="1"/>
    <col min="4363" max="4363" width="12.26953125" style="87" customWidth="1"/>
    <col min="4364" max="4364" width="25.1796875" style="87" customWidth="1"/>
    <col min="4365" max="4365" width="12.7265625" style="87" customWidth="1"/>
    <col min="4366" max="4369" width="8.453125" style="87" customWidth="1"/>
    <col min="4370" max="4370" width="24" style="87" customWidth="1"/>
    <col min="4371" max="4372" width="13.1796875" style="87" customWidth="1"/>
    <col min="4373" max="4373" width="17.81640625" style="87" customWidth="1"/>
    <col min="4374" max="4375" width="13.1796875" style="87" customWidth="1"/>
    <col min="4376" max="4376" width="17.81640625" style="87" customWidth="1"/>
    <col min="4377" max="4379" width="13.1796875" style="87" customWidth="1"/>
    <col min="4380" max="4380" width="23.26953125" style="87" customWidth="1"/>
    <col min="4381" max="4381" width="24" style="87" customWidth="1"/>
    <col min="4382" max="4608" width="9.1796875" style="87"/>
    <col min="4609" max="4609" width="53.1796875" style="87" customWidth="1"/>
    <col min="4610" max="4610" width="26" style="87" customWidth="1"/>
    <col min="4611" max="4611" width="1.81640625" style="87" customWidth="1"/>
    <col min="4612" max="4612" width="26" style="87" customWidth="1"/>
    <col min="4613" max="4613" width="2.81640625" style="87" customWidth="1"/>
    <col min="4614" max="4614" width="22.26953125" style="87" customWidth="1"/>
    <col min="4615" max="4615" width="20.26953125" style="87" customWidth="1"/>
    <col min="4616" max="4616" width="14.54296875" style="87" customWidth="1"/>
    <col min="4617" max="4617" width="12.26953125" style="87" customWidth="1"/>
    <col min="4618" max="4618" width="15.1796875" style="87" customWidth="1"/>
    <col min="4619" max="4619" width="12.26953125" style="87" customWidth="1"/>
    <col min="4620" max="4620" width="25.1796875" style="87" customWidth="1"/>
    <col min="4621" max="4621" width="12.7265625" style="87" customWidth="1"/>
    <col min="4622" max="4625" width="8.453125" style="87" customWidth="1"/>
    <col min="4626" max="4626" width="24" style="87" customWidth="1"/>
    <col min="4627" max="4628" width="13.1796875" style="87" customWidth="1"/>
    <col min="4629" max="4629" width="17.81640625" style="87" customWidth="1"/>
    <col min="4630" max="4631" width="13.1796875" style="87" customWidth="1"/>
    <col min="4632" max="4632" width="17.81640625" style="87" customWidth="1"/>
    <col min="4633" max="4635" width="13.1796875" style="87" customWidth="1"/>
    <col min="4636" max="4636" width="23.26953125" style="87" customWidth="1"/>
    <col min="4637" max="4637" width="24" style="87" customWidth="1"/>
    <col min="4638" max="4864" width="9.1796875" style="87"/>
    <col min="4865" max="4865" width="53.1796875" style="87" customWidth="1"/>
    <col min="4866" max="4866" width="26" style="87" customWidth="1"/>
    <col min="4867" max="4867" width="1.81640625" style="87" customWidth="1"/>
    <col min="4868" max="4868" width="26" style="87" customWidth="1"/>
    <col min="4869" max="4869" width="2.81640625" style="87" customWidth="1"/>
    <col min="4870" max="4870" width="22.26953125" style="87" customWidth="1"/>
    <col min="4871" max="4871" width="20.26953125" style="87" customWidth="1"/>
    <col min="4872" max="4872" width="14.54296875" style="87" customWidth="1"/>
    <col min="4873" max="4873" width="12.26953125" style="87" customWidth="1"/>
    <col min="4874" max="4874" width="15.1796875" style="87" customWidth="1"/>
    <col min="4875" max="4875" width="12.26953125" style="87" customWidth="1"/>
    <col min="4876" max="4876" width="25.1796875" style="87" customWidth="1"/>
    <col min="4877" max="4877" width="12.7265625" style="87" customWidth="1"/>
    <col min="4878" max="4881" width="8.453125" style="87" customWidth="1"/>
    <col min="4882" max="4882" width="24" style="87" customWidth="1"/>
    <col min="4883" max="4884" width="13.1796875" style="87" customWidth="1"/>
    <col min="4885" max="4885" width="17.81640625" style="87" customWidth="1"/>
    <col min="4886" max="4887" width="13.1796875" style="87" customWidth="1"/>
    <col min="4888" max="4888" width="17.81640625" style="87" customWidth="1"/>
    <col min="4889" max="4891" width="13.1796875" style="87" customWidth="1"/>
    <col min="4892" max="4892" width="23.26953125" style="87" customWidth="1"/>
    <col min="4893" max="4893" width="24" style="87" customWidth="1"/>
    <col min="4894" max="5120" width="9.1796875" style="87"/>
    <col min="5121" max="5121" width="53.1796875" style="87" customWidth="1"/>
    <col min="5122" max="5122" width="26" style="87" customWidth="1"/>
    <col min="5123" max="5123" width="1.81640625" style="87" customWidth="1"/>
    <col min="5124" max="5124" width="26" style="87" customWidth="1"/>
    <col min="5125" max="5125" width="2.81640625" style="87" customWidth="1"/>
    <col min="5126" max="5126" width="22.26953125" style="87" customWidth="1"/>
    <col min="5127" max="5127" width="20.26953125" style="87" customWidth="1"/>
    <col min="5128" max="5128" width="14.54296875" style="87" customWidth="1"/>
    <col min="5129" max="5129" width="12.26953125" style="87" customWidth="1"/>
    <col min="5130" max="5130" width="15.1796875" style="87" customWidth="1"/>
    <col min="5131" max="5131" width="12.26953125" style="87" customWidth="1"/>
    <col min="5132" max="5132" width="25.1796875" style="87" customWidth="1"/>
    <col min="5133" max="5133" width="12.7265625" style="87" customWidth="1"/>
    <col min="5134" max="5137" width="8.453125" style="87" customWidth="1"/>
    <col min="5138" max="5138" width="24" style="87" customWidth="1"/>
    <col min="5139" max="5140" width="13.1796875" style="87" customWidth="1"/>
    <col min="5141" max="5141" width="17.81640625" style="87" customWidth="1"/>
    <col min="5142" max="5143" width="13.1796875" style="87" customWidth="1"/>
    <col min="5144" max="5144" width="17.81640625" style="87" customWidth="1"/>
    <col min="5145" max="5147" width="13.1796875" style="87" customWidth="1"/>
    <col min="5148" max="5148" width="23.26953125" style="87" customWidth="1"/>
    <col min="5149" max="5149" width="24" style="87" customWidth="1"/>
    <col min="5150" max="5376" width="9.1796875" style="87"/>
    <col min="5377" max="5377" width="53.1796875" style="87" customWidth="1"/>
    <col min="5378" max="5378" width="26" style="87" customWidth="1"/>
    <col min="5379" max="5379" width="1.81640625" style="87" customWidth="1"/>
    <col min="5380" max="5380" width="26" style="87" customWidth="1"/>
    <col min="5381" max="5381" width="2.81640625" style="87" customWidth="1"/>
    <col min="5382" max="5382" width="22.26953125" style="87" customWidth="1"/>
    <col min="5383" max="5383" width="20.26953125" style="87" customWidth="1"/>
    <col min="5384" max="5384" width="14.54296875" style="87" customWidth="1"/>
    <col min="5385" max="5385" width="12.26953125" style="87" customWidth="1"/>
    <col min="5386" max="5386" width="15.1796875" style="87" customWidth="1"/>
    <col min="5387" max="5387" width="12.26953125" style="87" customWidth="1"/>
    <col min="5388" max="5388" width="25.1796875" style="87" customWidth="1"/>
    <col min="5389" max="5389" width="12.7265625" style="87" customWidth="1"/>
    <col min="5390" max="5393" width="8.453125" style="87" customWidth="1"/>
    <col min="5394" max="5394" width="24" style="87" customWidth="1"/>
    <col min="5395" max="5396" width="13.1796875" style="87" customWidth="1"/>
    <col min="5397" max="5397" width="17.81640625" style="87" customWidth="1"/>
    <col min="5398" max="5399" width="13.1796875" style="87" customWidth="1"/>
    <col min="5400" max="5400" width="17.81640625" style="87" customWidth="1"/>
    <col min="5401" max="5403" width="13.1796875" style="87" customWidth="1"/>
    <col min="5404" max="5404" width="23.26953125" style="87" customWidth="1"/>
    <col min="5405" max="5405" width="24" style="87" customWidth="1"/>
    <col min="5406" max="5632" width="9.1796875" style="87"/>
    <col min="5633" max="5633" width="53.1796875" style="87" customWidth="1"/>
    <col min="5634" max="5634" width="26" style="87" customWidth="1"/>
    <col min="5635" max="5635" width="1.81640625" style="87" customWidth="1"/>
    <col min="5636" max="5636" width="26" style="87" customWidth="1"/>
    <col min="5637" max="5637" width="2.81640625" style="87" customWidth="1"/>
    <col min="5638" max="5638" width="22.26953125" style="87" customWidth="1"/>
    <col min="5639" max="5639" width="20.26953125" style="87" customWidth="1"/>
    <col min="5640" max="5640" width="14.54296875" style="87" customWidth="1"/>
    <col min="5641" max="5641" width="12.26953125" style="87" customWidth="1"/>
    <col min="5642" max="5642" width="15.1796875" style="87" customWidth="1"/>
    <col min="5643" max="5643" width="12.26953125" style="87" customWidth="1"/>
    <col min="5644" max="5644" width="25.1796875" style="87" customWidth="1"/>
    <col min="5645" max="5645" width="12.7265625" style="87" customWidth="1"/>
    <col min="5646" max="5649" width="8.453125" style="87" customWidth="1"/>
    <col min="5650" max="5650" width="24" style="87" customWidth="1"/>
    <col min="5651" max="5652" width="13.1796875" style="87" customWidth="1"/>
    <col min="5653" max="5653" width="17.81640625" style="87" customWidth="1"/>
    <col min="5654" max="5655" width="13.1796875" style="87" customWidth="1"/>
    <col min="5656" max="5656" width="17.81640625" style="87" customWidth="1"/>
    <col min="5657" max="5659" width="13.1796875" style="87" customWidth="1"/>
    <col min="5660" max="5660" width="23.26953125" style="87" customWidth="1"/>
    <col min="5661" max="5661" width="24" style="87" customWidth="1"/>
    <col min="5662" max="5888" width="9.1796875" style="87"/>
    <col min="5889" max="5889" width="53.1796875" style="87" customWidth="1"/>
    <col min="5890" max="5890" width="26" style="87" customWidth="1"/>
    <col min="5891" max="5891" width="1.81640625" style="87" customWidth="1"/>
    <col min="5892" max="5892" width="26" style="87" customWidth="1"/>
    <col min="5893" max="5893" width="2.81640625" style="87" customWidth="1"/>
    <col min="5894" max="5894" width="22.26953125" style="87" customWidth="1"/>
    <col min="5895" max="5895" width="20.26953125" style="87" customWidth="1"/>
    <col min="5896" max="5896" width="14.54296875" style="87" customWidth="1"/>
    <col min="5897" max="5897" width="12.26953125" style="87" customWidth="1"/>
    <col min="5898" max="5898" width="15.1796875" style="87" customWidth="1"/>
    <col min="5899" max="5899" width="12.26953125" style="87" customWidth="1"/>
    <col min="5900" max="5900" width="25.1796875" style="87" customWidth="1"/>
    <col min="5901" max="5901" width="12.7265625" style="87" customWidth="1"/>
    <col min="5902" max="5905" width="8.453125" style="87" customWidth="1"/>
    <col min="5906" max="5906" width="24" style="87" customWidth="1"/>
    <col min="5907" max="5908" width="13.1796875" style="87" customWidth="1"/>
    <col min="5909" max="5909" width="17.81640625" style="87" customWidth="1"/>
    <col min="5910" max="5911" width="13.1796875" style="87" customWidth="1"/>
    <col min="5912" max="5912" width="17.81640625" style="87" customWidth="1"/>
    <col min="5913" max="5915" width="13.1796875" style="87" customWidth="1"/>
    <col min="5916" max="5916" width="23.26953125" style="87" customWidth="1"/>
    <col min="5917" max="5917" width="24" style="87" customWidth="1"/>
    <col min="5918" max="6144" width="9.1796875" style="87"/>
    <col min="6145" max="6145" width="53.1796875" style="87" customWidth="1"/>
    <col min="6146" max="6146" width="26" style="87" customWidth="1"/>
    <col min="6147" max="6147" width="1.81640625" style="87" customWidth="1"/>
    <col min="6148" max="6148" width="26" style="87" customWidth="1"/>
    <col min="6149" max="6149" width="2.81640625" style="87" customWidth="1"/>
    <col min="6150" max="6150" width="22.26953125" style="87" customWidth="1"/>
    <col min="6151" max="6151" width="20.26953125" style="87" customWidth="1"/>
    <col min="6152" max="6152" width="14.54296875" style="87" customWidth="1"/>
    <col min="6153" max="6153" width="12.26953125" style="87" customWidth="1"/>
    <col min="6154" max="6154" width="15.1796875" style="87" customWidth="1"/>
    <col min="6155" max="6155" width="12.26953125" style="87" customWidth="1"/>
    <col min="6156" max="6156" width="25.1796875" style="87" customWidth="1"/>
    <col min="6157" max="6157" width="12.7265625" style="87" customWidth="1"/>
    <col min="6158" max="6161" width="8.453125" style="87" customWidth="1"/>
    <col min="6162" max="6162" width="24" style="87" customWidth="1"/>
    <col min="6163" max="6164" width="13.1796875" style="87" customWidth="1"/>
    <col min="6165" max="6165" width="17.81640625" style="87" customWidth="1"/>
    <col min="6166" max="6167" width="13.1796875" style="87" customWidth="1"/>
    <col min="6168" max="6168" width="17.81640625" style="87" customWidth="1"/>
    <col min="6169" max="6171" width="13.1796875" style="87" customWidth="1"/>
    <col min="6172" max="6172" width="23.26953125" style="87" customWidth="1"/>
    <col min="6173" max="6173" width="24" style="87" customWidth="1"/>
    <col min="6174" max="6400" width="9.1796875" style="87"/>
    <col min="6401" max="6401" width="53.1796875" style="87" customWidth="1"/>
    <col min="6402" max="6402" width="26" style="87" customWidth="1"/>
    <col min="6403" max="6403" width="1.81640625" style="87" customWidth="1"/>
    <col min="6404" max="6404" width="26" style="87" customWidth="1"/>
    <col min="6405" max="6405" width="2.81640625" style="87" customWidth="1"/>
    <col min="6406" max="6406" width="22.26953125" style="87" customWidth="1"/>
    <col min="6407" max="6407" width="20.26953125" style="87" customWidth="1"/>
    <col min="6408" max="6408" width="14.54296875" style="87" customWidth="1"/>
    <col min="6409" max="6409" width="12.26953125" style="87" customWidth="1"/>
    <col min="6410" max="6410" width="15.1796875" style="87" customWidth="1"/>
    <col min="6411" max="6411" width="12.26953125" style="87" customWidth="1"/>
    <col min="6412" max="6412" width="25.1796875" style="87" customWidth="1"/>
    <col min="6413" max="6413" width="12.7265625" style="87" customWidth="1"/>
    <col min="6414" max="6417" width="8.453125" style="87" customWidth="1"/>
    <col min="6418" max="6418" width="24" style="87" customWidth="1"/>
    <col min="6419" max="6420" width="13.1796875" style="87" customWidth="1"/>
    <col min="6421" max="6421" width="17.81640625" style="87" customWidth="1"/>
    <col min="6422" max="6423" width="13.1796875" style="87" customWidth="1"/>
    <col min="6424" max="6424" width="17.81640625" style="87" customWidth="1"/>
    <col min="6425" max="6427" width="13.1796875" style="87" customWidth="1"/>
    <col min="6428" max="6428" width="23.26953125" style="87" customWidth="1"/>
    <col min="6429" max="6429" width="24" style="87" customWidth="1"/>
    <col min="6430" max="6656" width="9.1796875" style="87"/>
    <col min="6657" max="6657" width="53.1796875" style="87" customWidth="1"/>
    <col min="6658" max="6658" width="26" style="87" customWidth="1"/>
    <col min="6659" max="6659" width="1.81640625" style="87" customWidth="1"/>
    <col min="6660" max="6660" width="26" style="87" customWidth="1"/>
    <col min="6661" max="6661" width="2.81640625" style="87" customWidth="1"/>
    <col min="6662" max="6662" width="22.26953125" style="87" customWidth="1"/>
    <col min="6663" max="6663" width="20.26953125" style="87" customWidth="1"/>
    <col min="6664" max="6664" width="14.54296875" style="87" customWidth="1"/>
    <col min="6665" max="6665" width="12.26953125" style="87" customWidth="1"/>
    <col min="6666" max="6666" width="15.1796875" style="87" customWidth="1"/>
    <col min="6667" max="6667" width="12.26953125" style="87" customWidth="1"/>
    <col min="6668" max="6668" width="25.1796875" style="87" customWidth="1"/>
    <col min="6669" max="6669" width="12.7265625" style="87" customWidth="1"/>
    <col min="6670" max="6673" width="8.453125" style="87" customWidth="1"/>
    <col min="6674" max="6674" width="24" style="87" customWidth="1"/>
    <col min="6675" max="6676" width="13.1796875" style="87" customWidth="1"/>
    <col min="6677" max="6677" width="17.81640625" style="87" customWidth="1"/>
    <col min="6678" max="6679" width="13.1796875" style="87" customWidth="1"/>
    <col min="6680" max="6680" width="17.81640625" style="87" customWidth="1"/>
    <col min="6681" max="6683" width="13.1796875" style="87" customWidth="1"/>
    <col min="6684" max="6684" width="23.26953125" style="87" customWidth="1"/>
    <col min="6685" max="6685" width="24" style="87" customWidth="1"/>
    <col min="6686" max="6912" width="9.1796875" style="87"/>
    <col min="6913" max="6913" width="53.1796875" style="87" customWidth="1"/>
    <col min="6914" max="6914" width="26" style="87" customWidth="1"/>
    <col min="6915" max="6915" width="1.81640625" style="87" customWidth="1"/>
    <col min="6916" max="6916" width="26" style="87" customWidth="1"/>
    <col min="6917" max="6917" width="2.81640625" style="87" customWidth="1"/>
    <col min="6918" max="6918" width="22.26953125" style="87" customWidth="1"/>
    <col min="6919" max="6919" width="20.26953125" style="87" customWidth="1"/>
    <col min="6920" max="6920" width="14.54296875" style="87" customWidth="1"/>
    <col min="6921" max="6921" width="12.26953125" style="87" customWidth="1"/>
    <col min="6922" max="6922" width="15.1796875" style="87" customWidth="1"/>
    <col min="6923" max="6923" width="12.26953125" style="87" customWidth="1"/>
    <col min="6924" max="6924" width="25.1796875" style="87" customWidth="1"/>
    <col min="6925" max="6925" width="12.7265625" style="87" customWidth="1"/>
    <col min="6926" max="6929" width="8.453125" style="87" customWidth="1"/>
    <col min="6930" max="6930" width="24" style="87" customWidth="1"/>
    <col min="6931" max="6932" width="13.1796875" style="87" customWidth="1"/>
    <col min="6933" max="6933" width="17.81640625" style="87" customWidth="1"/>
    <col min="6934" max="6935" width="13.1796875" style="87" customWidth="1"/>
    <col min="6936" max="6936" width="17.81640625" style="87" customWidth="1"/>
    <col min="6937" max="6939" width="13.1796875" style="87" customWidth="1"/>
    <col min="6940" max="6940" width="23.26953125" style="87" customWidth="1"/>
    <col min="6941" max="6941" width="24" style="87" customWidth="1"/>
    <col min="6942" max="7168" width="9.1796875" style="87"/>
    <col min="7169" max="7169" width="53.1796875" style="87" customWidth="1"/>
    <col min="7170" max="7170" width="26" style="87" customWidth="1"/>
    <col min="7171" max="7171" width="1.81640625" style="87" customWidth="1"/>
    <col min="7172" max="7172" width="26" style="87" customWidth="1"/>
    <col min="7173" max="7173" width="2.81640625" style="87" customWidth="1"/>
    <col min="7174" max="7174" width="22.26953125" style="87" customWidth="1"/>
    <col min="7175" max="7175" width="20.26953125" style="87" customWidth="1"/>
    <col min="7176" max="7176" width="14.54296875" style="87" customWidth="1"/>
    <col min="7177" max="7177" width="12.26953125" style="87" customWidth="1"/>
    <col min="7178" max="7178" width="15.1796875" style="87" customWidth="1"/>
    <col min="7179" max="7179" width="12.26953125" style="87" customWidth="1"/>
    <col min="7180" max="7180" width="25.1796875" style="87" customWidth="1"/>
    <col min="7181" max="7181" width="12.7265625" style="87" customWidth="1"/>
    <col min="7182" max="7185" width="8.453125" style="87" customWidth="1"/>
    <col min="7186" max="7186" width="24" style="87" customWidth="1"/>
    <col min="7187" max="7188" width="13.1796875" style="87" customWidth="1"/>
    <col min="7189" max="7189" width="17.81640625" style="87" customWidth="1"/>
    <col min="7190" max="7191" width="13.1796875" style="87" customWidth="1"/>
    <col min="7192" max="7192" width="17.81640625" style="87" customWidth="1"/>
    <col min="7193" max="7195" width="13.1796875" style="87" customWidth="1"/>
    <col min="7196" max="7196" width="23.26953125" style="87" customWidth="1"/>
    <col min="7197" max="7197" width="24" style="87" customWidth="1"/>
    <col min="7198" max="7424" width="9.1796875" style="87"/>
    <col min="7425" max="7425" width="53.1796875" style="87" customWidth="1"/>
    <col min="7426" max="7426" width="26" style="87" customWidth="1"/>
    <col min="7427" max="7427" width="1.81640625" style="87" customWidth="1"/>
    <col min="7428" max="7428" width="26" style="87" customWidth="1"/>
    <col min="7429" max="7429" width="2.81640625" style="87" customWidth="1"/>
    <col min="7430" max="7430" width="22.26953125" style="87" customWidth="1"/>
    <col min="7431" max="7431" width="20.26953125" style="87" customWidth="1"/>
    <col min="7432" max="7432" width="14.54296875" style="87" customWidth="1"/>
    <col min="7433" max="7433" width="12.26953125" style="87" customWidth="1"/>
    <col min="7434" max="7434" width="15.1796875" style="87" customWidth="1"/>
    <col min="7435" max="7435" width="12.26953125" style="87" customWidth="1"/>
    <col min="7436" max="7436" width="25.1796875" style="87" customWidth="1"/>
    <col min="7437" max="7437" width="12.7265625" style="87" customWidth="1"/>
    <col min="7438" max="7441" width="8.453125" style="87" customWidth="1"/>
    <col min="7442" max="7442" width="24" style="87" customWidth="1"/>
    <col min="7443" max="7444" width="13.1796875" style="87" customWidth="1"/>
    <col min="7445" max="7445" width="17.81640625" style="87" customWidth="1"/>
    <col min="7446" max="7447" width="13.1796875" style="87" customWidth="1"/>
    <col min="7448" max="7448" width="17.81640625" style="87" customWidth="1"/>
    <col min="7449" max="7451" width="13.1796875" style="87" customWidth="1"/>
    <col min="7452" max="7452" width="23.26953125" style="87" customWidth="1"/>
    <col min="7453" max="7453" width="24" style="87" customWidth="1"/>
    <col min="7454" max="7680" width="9.1796875" style="87"/>
    <col min="7681" max="7681" width="53.1796875" style="87" customWidth="1"/>
    <col min="7682" max="7682" width="26" style="87" customWidth="1"/>
    <col min="7683" max="7683" width="1.81640625" style="87" customWidth="1"/>
    <col min="7684" max="7684" width="26" style="87" customWidth="1"/>
    <col min="7685" max="7685" width="2.81640625" style="87" customWidth="1"/>
    <col min="7686" max="7686" width="22.26953125" style="87" customWidth="1"/>
    <col min="7687" max="7687" width="20.26953125" style="87" customWidth="1"/>
    <col min="7688" max="7688" width="14.54296875" style="87" customWidth="1"/>
    <col min="7689" max="7689" width="12.26953125" style="87" customWidth="1"/>
    <col min="7690" max="7690" width="15.1796875" style="87" customWidth="1"/>
    <col min="7691" max="7691" width="12.26953125" style="87" customWidth="1"/>
    <col min="7692" max="7692" width="25.1796875" style="87" customWidth="1"/>
    <col min="7693" max="7693" width="12.7265625" style="87" customWidth="1"/>
    <col min="7694" max="7697" width="8.453125" style="87" customWidth="1"/>
    <col min="7698" max="7698" width="24" style="87" customWidth="1"/>
    <col min="7699" max="7700" width="13.1796875" style="87" customWidth="1"/>
    <col min="7701" max="7701" width="17.81640625" style="87" customWidth="1"/>
    <col min="7702" max="7703" width="13.1796875" style="87" customWidth="1"/>
    <col min="7704" max="7704" width="17.81640625" style="87" customWidth="1"/>
    <col min="7705" max="7707" width="13.1796875" style="87" customWidth="1"/>
    <col min="7708" max="7708" width="23.26953125" style="87" customWidth="1"/>
    <col min="7709" max="7709" width="24" style="87" customWidth="1"/>
    <col min="7710" max="7936" width="9.1796875" style="87"/>
    <col min="7937" max="7937" width="53.1796875" style="87" customWidth="1"/>
    <col min="7938" max="7938" width="26" style="87" customWidth="1"/>
    <col min="7939" max="7939" width="1.81640625" style="87" customWidth="1"/>
    <col min="7940" max="7940" width="26" style="87" customWidth="1"/>
    <col min="7941" max="7941" width="2.81640625" style="87" customWidth="1"/>
    <col min="7942" max="7942" width="22.26953125" style="87" customWidth="1"/>
    <col min="7943" max="7943" width="20.26953125" style="87" customWidth="1"/>
    <col min="7944" max="7944" width="14.54296875" style="87" customWidth="1"/>
    <col min="7945" max="7945" width="12.26953125" style="87" customWidth="1"/>
    <col min="7946" max="7946" width="15.1796875" style="87" customWidth="1"/>
    <col min="7947" max="7947" width="12.26953125" style="87" customWidth="1"/>
    <col min="7948" max="7948" width="25.1796875" style="87" customWidth="1"/>
    <col min="7949" max="7949" width="12.7265625" style="87" customWidth="1"/>
    <col min="7950" max="7953" width="8.453125" style="87" customWidth="1"/>
    <col min="7954" max="7954" width="24" style="87" customWidth="1"/>
    <col min="7955" max="7956" width="13.1796875" style="87" customWidth="1"/>
    <col min="7957" max="7957" width="17.81640625" style="87" customWidth="1"/>
    <col min="7958" max="7959" width="13.1796875" style="87" customWidth="1"/>
    <col min="7960" max="7960" width="17.81640625" style="87" customWidth="1"/>
    <col min="7961" max="7963" width="13.1796875" style="87" customWidth="1"/>
    <col min="7964" max="7964" width="23.26953125" style="87" customWidth="1"/>
    <col min="7965" max="7965" width="24" style="87" customWidth="1"/>
    <col min="7966" max="8192" width="9.1796875" style="87"/>
    <col min="8193" max="8193" width="53.1796875" style="87" customWidth="1"/>
    <col min="8194" max="8194" width="26" style="87" customWidth="1"/>
    <col min="8195" max="8195" width="1.81640625" style="87" customWidth="1"/>
    <col min="8196" max="8196" width="26" style="87" customWidth="1"/>
    <col min="8197" max="8197" width="2.81640625" style="87" customWidth="1"/>
    <col min="8198" max="8198" width="22.26953125" style="87" customWidth="1"/>
    <col min="8199" max="8199" width="20.26953125" style="87" customWidth="1"/>
    <col min="8200" max="8200" width="14.54296875" style="87" customWidth="1"/>
    <col min="8201" max="8201" width="12.26953125" style="87" customWidth="1"/>
    <col min="8202" max="8202" width="15.1796875" style="87" customWidth="1"/>
    <col min="8203" max="8203" width="12.26953125" style="87" customWidth="1"/>
    <col min="8204" max="8204" width="25.1796875" style="87" customWidth="1"/>
    <col min="8205" max="8205" width="12.7265625" style="87" customWidth="1"/>
    <col min="8206" max="8209" width="8.453125" style="87" customWidth="1"/>
    <col min="8210" max="8210" width="24" style="87" customWidth="1"/>
    <col min="8211" max="8212" width="13.1796875" style="87" customWidth="1"/>
    <col min="8213" max="8213" width="17.81640625" style="87" customWidth="1"/>
    <col min="8214" max="8215" width="13.1796875" style="87" customWidth="1"/>
    <col min="8216" max="8216" width="17.81640625" style="87" customWidth="1"/>
    <col min="8217" max="8219" width="13.1796875" style="87" customWidth="1"/>
    <col min="8220" max="8220" width="23.26953125" style="87" customWidth="1"/>
    <col min="8221" max="8221" width="24" style="87" customWidth="1"/>
    <col min="8222" max="8448" width="9.1796875" style="87"/>
    <col min="8449" max="8449" width="53.1796875" style="87" customWidth="1"/>
    <col min="8450" max="8450" width="26" style="87" customWidth="1"/>
    <col min="8451" max="8451" width="1.81640625" style="87" customWidth="1"/>
    <col min="8452" max="8452" width="26" style="87" customWidth="1"/>
    <col min="8453" max="8453" width="2.81640625" style="87" customWidth="1"/>
    <col min="8454" max="8454" width="22.26953125" style="87" customWidth="1"/>
    <col min="8455" max="8455" width="20.26953125" style="87" customWidth="1"/>
    <col min="8456" max="8456" width="14.54296875" style="87" customWidth="1"/>
    <col min="8457" max="8457" width="12.26953125" style="87" customWidth="1"/>
    <col min="8458" max="8458" width="15.1796875" style="87" customWidth="1"/>
    <col min="8459" max="8459" width="12.26953125" style="87" customWidth="1"/>
    <col min="8460" max="8460" width="25.1796875" style="87" customWidth="1"/>
    <col min="8461" max="8461" width="12.7265625" style="87" customWidth="1"/>
    <col min="8462" max="8465" width="8.453125" style="87" customWidth="1"/>
    <col min="8466" max="8466" width="24" style="87" customWidth="1"/>
    <col min="8467" max="8468" width="13.1796875" style="87" customWidth="1"/>
    <col min="8469" max="8469" width="17.81640625" style="87" customWidth="1"/>
    <col min="8470" max="8471" width="13.1796875" style="87" customWidth="1"/>
    <col min="8472" max="8472" width="17.81640625" style="87" customWidth="1"/>
    <col min="8473" max="8475" width="13.1796875" style="87" customWidth="1"/>
    <col min="8476" max="8476" width="23.26953125" style="87" customWidth="1"/>
    <col min="8477" max="8477" width="24" style="87" customWidth="1"/>
    <col min="8478" max="8704" width="9.1796875" style="87"/>
    <col min="8705" max="8705" width="53.1796875" style="87" customWidth="1"/>
    <col min="8706" max="8706" width="26" style="87" customWidth="1"/>
    <col min="8707" max="8707" width="1.81640625" style="87" customWidth="1"/>
    <col min="8708" max="8708" width="26" style="87" customWidth="1"/>
    <col min="8709" max="8709" width="2.81640625" style="87" customWidth="1"/>
    <col min="8710" max="8710" width="22.26953125" style="87" customWidth="1"/>
    <col min="8711" max="8711" width="20.26953125" style="87" customWidth="1"/>
    <col min="8712" max="8712" width="14.54296875" style="87" customWidth="1"/>
    <col min="8713" max="8713" width="12.26953125" style="87" customWidth="1"/>
    <col min="8714" max="8714" width="15.1796875" style="87" customWidth="1"/>
    <col min="8715" max="8715" width="12.26953125" style="87" customWidth="1"/>
    <col min="8716" max="8716" width="25.1796875" style="87" customWidth="1"/>
    <col min="8717" max="8717" width="12.7265625" style="87" customWidth="1"/>
    <col min="8718" max="8721" width="8.453125" style="87" customWidth="1"/>
    <col min="8722" max="8722" width="24" style="87" customWidth="1"/>
    <col min="8723" max="8724" width="13.1796875" style="87" customWidth="1"/>
    <col min="8725" max="8725" width="17.81640625" style="87" customWidth="1"/>
    <col min="8726" max="8727" width="13.1796875" style="87" customWidth="1"/>
    <col min="8728" max="8728" width="17.81640625" style="87" customWidth="1"/>
    <col min="8729" max="8731" width="13.1796875" style="87" customWidth="1"/>
    <col min="8732" max="8732" width="23.26953125" style="87" customWidth="1"/>
    <col min="8733" max="8733" width="24" style="87" customWidth="1"/>
    <col min="8734" max="8960" width="9.1796875" style="87"/>
    <col min="8961" max="8961" width="53.1796875" style="87" customWidth="1"/>
    <col min="8962" max="8962" width="26" style="87" customWidth="1"/>
    <col min="8963" max="8963" width="1.81640625" style="87" customWidth="1"/>
    <col min="8964" max="8964" width="26" style="87" customWidth="1"/>
    <col min="8965" max="8965" width="2.81640625" style="87" customWidth="1"/>
    <col min="8966" max="8966" width="22.26953125" style="87" customWidth="1"/>
    <col min="8967" max="8967" width="20.26953125" style="87" customWidth="1"/>
    <col min="8968" max="8968" width="14.54296875" style="87" customWidth="1"/>
    <col min="8969" max="8969" width="12.26953125" style="87" customWidth="1"/>
    <col min="8970" max="8970" width="15.1796875" style="87" customWidth="1"/>
    <col min="8971" max="8971" width="12.26953125" style="87" customWidth="1"/>
    <col min="8972" max="8972" width="25.1796875" style="87" customWidth="1"/>
    <col min="8973" max="8973" width="12.7265625" style="87" customWidth="1"/>
    <col min="8974" max="8977" width="8.453125" style="87" customWidth="1"/>
    <col min="8978" max="8978" width="24" style="87" customWidth="1"/>
    <col min="8979" max="8980" width="13.1796875" style="87" customWidth="1"/>
    <col min="8981" max="8981" width="17.81640625" style="87" customWidth="1"/>
    <col min="8982" max="8983" width="13.1796875" style="87" customWidth="1"/>
    <col min="8984" max="8984" width="17.81640625" style="87" customWidth="1"/>
    <col min="8985" max="8987" width="13.1796875" style="87" customWidth="1"/>
    <col min="8988" max="8988" width="23.26953125" style="87" customWidth="1"/>
    <col min="8989" max="8989" width="24" style="87" customWidth="1"/>
    <col min="8990" max="9216" width="9.1796875" style="87"/>
    <col min="9217" max="9217" width="53.1796875" style="87" customWidth="1"/>
    <col min="9218" max="9218" width="26" style="87" customWidth="1"/>
    <col min="9219" max="9219" width="1.81640625" style="87" customWidth="1"/>
    <col min="9220" max="9220" width="26" style="87" customWidth="1"/>
    <col min="9221" max="9221" width="2.81640625" style="87" customWidth="1"/>
    <col min="9222" max="9222" width="22.26953125" style="87" customWidth="1"/>
    <col min="9223" max="9223" width="20.26953125" style="87" customWidth="1"/>
    <col min="9224" max="9224" width="14.54296875" style="87" customWidth="1"/>
    <col min="9225" max="9225" width="12.26953125" style="87" customWidth="1"/>
    <col min="9226" max="9226" width="15.1796875" style="87" customWidth="1"/>
    <col min="9227" max="9227" width="12.26953125" style="87" customWidth="1"/>
    <col min="9228" max="9228" width="25.1796875" style="87" customWidth="1"/>
    <col min="9229" max="9229" width="12.7265625" style="87" customWidth="1"/>
    <col min="9230" max="9233" width="8.453125" style="87" customWidth="1"/>
    <col min="9234" max="9234" width="24" style="87" customWidth="1"/>
    <col min="9235" max="9236" width="13.1796875" style="87" customWidth="1"/>
    <col min="9237" max="9237" width="17.81640625" style="87" customWidth="1"/>
    <col min="9238" max="9239" width="13.1796875" style="87" customWidth="1"/>
    <col min="9240" max="9240" width="17.81640625" style="87" customWidth="1"/>
    <col min="9241" max="9243" width="13.1796875" style="87" customWidth="1"/>
    <col min="9244" max="9244" width="23.26953125" style="87" customWidth="1"/>
    <col min="9245" max="9245" width="24" style="87" customWidth="1"/>
    <col min="9246" max="9472" width="9.1796875" style="87"/>
    <col min="9473" max="9473" width="53.1796875" style="87" customWidth="1"/>
    <col min="9474" max="9474" width="26" style="87" customWidth="1"/>
    <col min="9475" max="9475" width="1.81640625" style="87" customWidth="1"/>
    <col min="9476" max="9476" width="26" style="87" customWidth="1"/>
    <col min="9477" max="9477" width="2.81640625" style="87" customWidth="1"/>
    <col min="9478" max="9478" width="22.26953125" style="87" customWidth="1"/>
    <col min="9479" max="9479" width="20.26953125" style="87" customWidth="1"/>
    <col min="9480" max="9480" width="14.54296875" style="87" customWidth="1"/>
    <col min="9481" max="9481" width="12.26953125" style="87" customWidth="1"/>
    <col min="9482" max="9482" width="15.1796875" style="87" customWidth="1"/>
    <col min="9483" max="9483" width="12.26953125" style="87" customWidth="1"/>
    <col min="9484" max="9484" width="25.1796875" style="87" customWidth="1"/>
    <col min="9485" max="9485" width="12.7265625" style="87" customWidth="1"/>
    <col min="9486" max="9489" width="8.453125" style="87" customWidth="1"/>
    <col min="9490" max="9490" width="24" style="87" customWidth="1"/>
    <col min="9491" max="9492" width="13.1796875" style="87" customWidth="1"/>
    <col min="9493" max="9493" width="17.81640625" style="87" customWidth="1"/>
    <col min="9494" max="9495" width="13.1796875" style="87" customWidth="1"/>
    <col min="9496" max="9496" width="17.81640625" style="87" customWidth="1"/>
    <col min="9497" max="9499" width="13.1796875" style="87" customWidth="1"/>
    <col min="9500" max="9500" width="23.26953125" style="87" customWidth="1"/>
    <col min="9501" max="9501" width="24" style="87" customWidth="1"/>
    <col min="9502" max="9728" width="9.1796875" style="87"/>
    <col min="9729" max="9729" width="53.1796875" style="87" customWidth="1"/>
    <col min="9730" max="9730" width="26" style="87" customWidth="1"/>
    <col min="9731" max="9731" width="1.81640625" style="87" customWidth="1"/>
    <col min="9732" max="9732" width="26" style="87" customWidth="1"/>
    <col min="9733" max="9733" width="2.81640625" style="87" customWidth="1"/>
    <col min="9734" max="9734" width="22.26953125" style="87" customWidth="1"/>
    <col min="9735" max="9735" width="20.26953125" style="87" customWidth="1"/>
    <col min="9736" max="9736" width="14.54296875" style="87" customWidth="1"/>
    <col min="9737" max="9737" width="12.26953125" style="87" customWidth="1"/>
    <col min="9738" max="9738" width="15.1796875" style="87" customWidth="1"/>
    <col min="9739" max="9739" width="12.26953125" style="87" customWidth="1"/>
    <col min="9740" max="9740" width="25.1796875" style="87" customWidth="1"/>
    <col min="9741" max="9741" width="12.7265625" style="87" customWidth="1"/>
    <col min="9742" max="9745" width="8.453125" style="87" customWidth="1"/>
    <col min="9746" max="9746" width="24" style="87" customWidth="1"/>
    <col min="9747" max="9748" width="13.1796875" style="87" customWidth="1"/>
    <col min="9749" max="9749" width="17.81640625" style="87" customWidth="1"/>
    <col min="9750" max="9751" width="13.1796875" style="87" customWidth="1"/>
    <col min="9752" max="9752" width="17.81640625" style="87" customWidth="1"/>
    <col min="9753" max="9755" width="13.1796875" style="87" customWidth="1"/>
    <col min="9756" max="9756" width="23.26953125" style="87" customWidth="1"/>
    <col min="9757" max="9757" width="24" style="87" customWidth="1"/>
    <col min="9758" max="9984" width="9.1796875" style="87"/>
    <col min="9985" max="9985" width="53.1796875" style="87" customWidth="1"/>
    <col min="9986" max="9986" width="26" style="87" customWidth="1"/>
    <col min="9987" max="9987" width="1.81640625" style="87" customWidth="1"/>
    <col min="9988" max="9988" width="26" style="87" customWidth="1"/>
    <col min="9989" max="9989" width="2.81640625" style="87" customWidth="1"/>
    <col min="9990" max="9990" width="22.26953125" style="87" customWidth="1"/>
    <col min="9991" max="9991" width="20.26953125" style="87" customWidth="1"/>
    <col min="9992" max="9992" width="14.54296875" style="87" customWidth="1"/>
    <col min="9993" max="9993" width="12.26953125" style="87" customWidth="1"/>
    <col min="9994" max="9994" width="15.1796875" style="87" customWidth="1"/>
    <col min="9995" max="9995" width="12.26953125" style="87" customWidth="1"/>
    <col min="9996" max="9996" width="25.1796875" style="87" customWidth="1"/>
    <col min="9997" max="9997" width="12.7265625" style="87" customWidth="1"/>
    <col min="9998" max="10001" width="8.453125" style="87" customWidth="1"/>
    <col min="10002" max="10002" width="24" style="87" customWidth="1"/>
    <col min="10003" max="10004" width="13.1796875" style="87" customWidth="1"/>
    <col min="10005" max="10005" width="17.81640625" style="87" customWidth="1"/>
    <col min="10006" max="10007" width="13.1796875" style="87" customWidth="1"/>
    <col min="10008" max="10008" width="17.81640625" style="87" customWidth="1"/>
    <col min="10009" max="10011" width="13.1796875" style="87" customWidth="1"/>
    <col min="10012" max="10012" width="23.26953125" style="87" customWidth="1"/>
    <col min="10013" max="10013" width="24" style="87" customWidth="1"/>
    <col min="10014" max="10240" width="9.1796875" style="87"/>
    <col min="10241" max="10241" width="53.1796875" style="87" customWidth="1"/>
    <col min="10242" max="10242" width="26" style="87" customWidth="1"/>
    <col min="10243" max="10243" width="1.81640625" style="87" customWidth="1"/>
    <col min="10244" max="10244" width="26" style="87" customWidth="1"/>
    <col min="10245" max="10245" width="2.81640625" style="87" customWidth="1"/>
    <col min="10246" max="10246" width="22.26953125" style="87" customWidth="1"/>
    <col min="10247" max="10247" width="20.26953125" style="87" customWidth="1"/>
    <col min="10248" max="10248" width="14.54296875" style="87" customWidth="1"/>
    <col min="10249" max="10249" width="12.26953125" style="87" customWidth="1"/>
    <col min="10250" max="10250" width="15.1796875" style="87" customWidth="1"/>
    <col min="10251" max="10251" width="12.26953125" style="87" customWidth="1"/>
    <col min="10252" max="10252" width="25.1796875" style="87" customWidth="1"/>
    <col min="10253" max="10253" width="12.7265625" style="87" customWidth="1"/>
    <col min="10254" max="10257" width="8.453125" style="87" customWidth="1"/>
    <col min="10258" max="10258" width="24" style="87" customWidth="1"/>
    <col min="10259" max="10260" width="13.1796875" style="87" customWidth="1"/>
    <col min="10261" max="10261" width="17.81640625" style="87" customWidth="1"/>
    <col min="10262" max="10263" width="13.1796875" style="87" customWidth="1"/>
    <col min="10264" max="10264" width="17.81640625" style="87" customWidth="1"/>
    <col min="10265" max="10267" width="13.1796875" style="87" customWidth="1"/>
    <col min="10268" max="10268" width="23.26953125" style="87" customWidth="1"/>
    <col min="10269" max="10269" width="24" style="87" customWidth="1"/>
    <col min="10270" max="10496" width="9.1796875" style="87"/>
    <col min="10497" max="10497" width="53.1796875" style="87" customWidth="1"/>
    <col min="10498" max="10498" width="26" style="87" customWidth="1"/>
    <col min="10499" max="10499" width="1.81640625" style="87" customWidth="1"/>
    <col min="10500" max="10500" width="26" style="87" customWidth="1"/>
    <col min="10501" max="10501" width="2.81640625" style="87" customWidth="1"/>
    <col min="10502" max="10502" width="22.26953125" style="87" customWidth="1"/>
    <col min="10503" max="10503" width="20.26953125" style="87" customWidth="1"/>
    <col min="10504" max="10504" width="14.54296875" style="87" customWidth="1"/>
    <col min="10505" max="10505" width="12.26953125" style="87" customWidth="1"/>
    <col min="10506" max="10506" width="15.1796875" style="87" customWidth="1"/>
    <col min="10507" max="10507" width="12.26953125" style="87" customWidth="1"/>
    <col min="10508" max="10508" width="25.1796875" style="87" customWidth="1"/>
    <col min="10509" max="10509" width="12.7265625" style="87" customWidth="1"/>
    <col min="10510" max="10513" width="8.453125" style="87" customWidth="1"/>
    <col min="10514" max="10514" width="24" style="87" customWidth="1"/>
    <col min="10515" max="10516" width="13.1796875" style="87" customWidth="1"/>
    <col min="10517" max="10517" width="17.81640625" style="87" customWidth="1"/>
    <col min="10518" max="10519" width="13.1796875" style="87" customWidth="1"/>
    <col min="10520" max="10520" width="17.81640625" style="87" customWidth="1"/>
    <col min="10521" max="10523" width="13.1796875" style="87" customWidth="1"/>
    <col min="10524" max="10524" width="23.26953125" style="87" customWidth="1"/>
    <col min="10525" max="10525" width="24" style="87" customWidth="1"/>
    <col min="10526" max="10752" width="9.1796875" style="87"/>
    <col min="10753" max="10753" width="53.1796875" style="87" customWidth="1"/>
    <col min="10754" max="10754" width="26" style="87" customWidth="1"/>
    <col min="10755" max="10755" width="1.81640625" style="87" customWidth="1"/>
    <col min="10756" max="10756" width="26" style="87" customWidth="1"/>
    <col min="10757" max="10757" width="2.81640625" style="87" customWidth="1"/>
    <col min="10758" max="10758" width="22.26953125" style="87" customWidth="1"/>
    <col min="10759" max="10759" width="20.26953125" style="87" customWidth="1"/>
    <col min="10760" max="10760" width="14.54296875" style="87" customWidth="1"/>
    <col min="10761" max="10761" width="12.26953125" style="87" customWidth="1"/>
    <col min="10762" max="10762" width="15.1796875" style="87" customWidth="1"/>
    <col min="10763" max="10763" width="12.26953125" style="87" customWidth="1"/>
    <col min="10764" max="10764" width="25.1796875" style="87" customWidth="1"/>
    <col min="10765" max="10765" width="12.7265625" style="87" customWidth="1"/>
    <col min="10766" max="10769" width="8.453125" style="87" customWidth="1"/>
    <col min="10770" max="10770" width="24" style="87" customWidth="1"/>
    <col min="10771" max="10772" width="13.1796875" style="87" customWidth="1"/>
    <col min="10773" max="10773" width="17.81640625" style="87" customWidth="1"/>
    <col min="10774" max="10775" width="13.1796875" style="87" customWidth="1"/>
    <col min="10776" max="10776" width="17.81640625" style="87" customWidth="1"/>
    <col min="10777" max="10779" width="13.1796875" style="87" customWidth="1"/>
    <col min="10780" max="10780" width="23.26953125" style="87" customWidth="1"/>
    <col min="10781" max="10781" width="24" style="87" customWidth="1"/>
    <col min="10782" max="11008" width="9.1796875" style="87"/>
    <col min="11009" max="11009" width="53.1796875" style="87" customWidth="1"/>
    <col min="11010" max="11010" width="26" style="87" customWidth="1"/>
    <col min="11011" max="11011" width="1.81640625" style="87" customWidth="1"/>
    <col min="11012" max="11012" width="26" style="87" customWidth="1"/>
    <col min="11013" max="11013" width="2.81640625" style="87" customWidth="1"/>
    <col min="11014" max="11014" width="22.26953125" style="87" customWidth="1"/>
    <col min="11015" max="11015" width="20.26953125" style="87" customWidth="1"/>
    <col min="11016" max="11016" width="14.54296875" style="87" customWidth="1"/>
    <col min="11017" max="11017" width="12.26953125" style="87" customWidth="1"/>
    <col min="11018" max="11018" width="15.1796875" style="87" customWidth="1"/>
    <col min="11019" max="11019" width="12.26953125" style="87" customWidth="1"/>
    <col min="11020" max="11020" width="25.1796875" style="87" customWidth="1"/>
    <col min="11021" max="11021" width="12.7265625" style="87" customWidth="1"/>
    <col min="11022" max="11025" width="8.453125" style="87" customWidth="1"/>
    <col min="11026" max="11026" width="24" style="87" customWidth="1"/>
    <col min="11027" max="11028" width="13.1796875" style="87" customWidth="1"/>
    <col min="11029" max="11029" width="17.81640625" style="87" customWidth="1"/>
    <col min="11030" max="11031" width="13.1796875" style="87" customWidth="1"/>
    <col min="11032" max="11032" width="17.81640625" style="87" customWidth="1"/>
    <col min="11033" max="11035" width="13.1796875" style="87" customWidth="1"/>
    <col min="11036" max="11036" width="23.26953125" style="87" customWidth="1"/>
    <col min="11037" max="11037" width="24" style="87" customWidth="1"/>
    <col min="11038" max="11264" width="9.1796875" style="87"/>
    <col min="11265" max="11265" width="53.1796875" style="87" customWidth="1"/>
    <col min="11266" max="11266" width="26" style="87" customWidth="1"/>
    <col min="11267" max="11267" width="1.81640625" style="87" customWidth="1"/>
    <col min="11268" max="11268" width="26" style="87" customWidth="1"/>
    <col min="11269" max="11269" width="2.81640625" style="87" customWidth="1"/>
    <col min="11270" max="11270" width="22.26953125" style="87" customWidth="1"/>
    <col min="11271" max="11271" width="20.26953125" style="87" customWidth="1"/>
    <col min="11272" max="11272" width="14.54296875" style="87" customWidth="1"/>
    <col min="11273" max="11273" width="12.26953125" style="87" customWidth="1"/>
    <col min="11274" max="11274" width="15.1796875" style="87" customWidth="1"/>
    <col min="11275" max="11275" width="12.26953125" style="87" customWidth="1"/>
    <col min="11276" max="11276" width="25.1796875" style="87" customWidth="1"/>
    <col min="11277" max="11277" width="12.7265625" style="87" customWidth="1"/>
    <col min="11278" max="11281" width="8.453125" style="87" customWidth="1"/>
    <col min="11282" max="11282" width="24" style="87" customWidth="1"/>
    <col min="11283" max="11284" width="13.1796875" style="87" customWidth="1"/>
    <col min="11285" max="11285" width="17.81640625" style="87" customWidth="1"/>
    <col min="11286" max="11287" width="13.1796875" style="87" customWidth="1"/>
    <col min="11288" max="11288" width="17.81640625" style="87" customWidth="1"/>
    <col min="11289" max="11291" width="13.1796875" style="87" customWidth="1"/>
    <col min="11292" max="11292" width="23.26953125" style="87" customWidth="1"/>
    <col min="11293" max="11293" width="24" style="87" customWidth="1"/>
    <col min="11294" max="11520" width="9.1796875" style="87"/>
    <col min="11521" max="11521" width="53.1796875" style="87" customWidth="1"/>
    <col min="11522" max="11522" width="26" style="87" customWidth="1"/>
    <col min="11523" max="11523" width="1.81640625" style="87" customWidth="1"/>
    <col min="11524" max="11524" width="26" style="87" customWidth="1"/>
    <col min="11525" max="11525" width="2.81640625" style="87" customWidth="1"/>
    <col min="11526" max="11526" width="22.26953125" style="87" customWidth="1"/>
    <col min="11527" max="11527" width="20.26953125" style="87" customWidth="1"/>
    <col min="11528" max="11528" width="14.54296875" style="87" customWidth="1"/>
    <col min="11529" max="11529" width="12.26953125" style="87" customWidth="1"/>
    <col min="11530" max="11530" width="15.1796875" style="87" customWidth="1"/>
    <col min="11531" max="11531" width="12.26953125" style="87" customWidth="1"/>
    <col min="11532" max="11532" width="25.1796875" style="87" customWidth="1"/>
    <col min="11533" max="11533" width="12.7265625" style="87" customWidth="1"/>
    <col min="11534" max="11537" width="8.453125" style="87" customWidth="1"/>
    <col min="11538" max="11538" width="24" style="87" customWidth="1"/>
    <col min="11539" max="11540" width="13.1796875" style="87" customWidth="1"/>
    <col min="11541" max="11541" width="17.81640625" style="87" customWidth="1"/>
    <col min="11542" max="11543" width="13.1796875" style="87" customWidth="1"/>
    <col min="11544" max="11544" width="17.81640625" style="87" customWidth="1"/>
    <col min="11545" max="11547" width="13.1796875" style="87" customWidth="1"/>
    <col min="11548" max="11548" width="23.26953125" style="87" customWidth="1"/>
    <col min="11549" max="11549" width="24" style="87" customWidth="1"/>
    <col min="11550" max="11776" width="9.1796875" style="87"/>
    <col min="11777" max="11777" width="53.1796875" style="87" customWidth="1"/>
    <col min="11778" max="11778" width="26" style="87" customWidth="1"/>
    <col min="11779" max="11779" width="1.81640625" style="87" customWidth="1"/>
    <col min="11780" max="11780" width="26" style="87" customWidth="1"/>
    <col min="11781" max="11781" width="2.81640625" style="87" customWidth="1"/>
    <col min="11782" max="11782" width="22.26953125" style="87" customWidth="1"/>
    <col min="11783" max="11783" width="20.26953125" style="87" customWidth="1"/>
    <col min="11784" max="11784" width="14.54296875" style="87" customWidth="1"/>
    <col min="11785" max="11785" width="12.26953125" style="87" customWidth="1"/>
    <col min="11786" max="11786" width="15.1796875" style="87" customWidth="1"/>
    <col min="11787" max="11787" width="12.26953125" style="87" customWidth="1"/>
    <col min="11788" max="11788" width="25.1796875" style="87" customWidth="1"/>
    <col min="11789" max="11789" width="12.7265625" style="87" customWidth="1"/>
    <col min="11790" max="11793" width="8.453125" style="87" customWidth="1"/>
    <col min="11794" max="11794" width="24" style="87" customWidth="1"/>
    <col min="11795" max="11796" width="13.1796875" style="87" customWidth="1"/>
    <col min="11797" max="11797" width="17.81640625" style="87" customWidth="1"/>
    <col min="11798" max="11799" width="13.1796875" style="87" customWidth="1"/>
    <col min="11800" max="11800" width="17.81640625" style="87" customWidth="1"/>
    <col min="11801" max="11803" width="13.1796875" style="87" customWidth="1"/>
    <col min="11804" max="11804" width="23.26953125" style="87" customWidth="1"/>
    <col min="11805" max="11805" width="24" style="87" customWidth="1"/>
    <col min="11806" max="12032" width="9.1796875" style="87"/>
    <col min="12033" max="12033" width="53.1796875" style="87" customWidth="1"/>
    <col min="12034" max="12034" width="26" style="87" customWidth="1"/>
    <col min="12035" max="12035" width="1.81640625" style="87" customWidth="1"/>
    <col min="12036" max="12036" width="26" style="87" customWidth="1"/>
    <col min="12037" max="12037" width="2.81640625" style="87" customWidth="1"/>
    <col min="12038" max="12038" width="22.26953125" style="87" customWidth="1"/>
    <col min="12039" max="12039" width="20.26953125" style="87" customWidth="1"/>
    <col min="12040" max="12040" width="14.54296875" style="87" customWidth="1"/>
    <col min="12041" max="12041" width="12.26953125" style="87" customWidth="1"/>
    <col min="12042" max="12042" width="15.1796875" style="87" customWidth="1"/>
    <col min="12043" max="12043" width="12.26953125" style="87" customWidth="1"/>
    <col min="12044" max="12044" width="25.1796875" style="87" customWidth="1"/>
    <col min="12045" max="12045" width="12.7265625" style="87" customWidth="1"/>
    <col min="12046" max="12049" width="8.453125" style="87" customWidth="1"/>
    <col min="12050" max="12050" width="24" style="87" customWidth="1"/>
    <col min="12051" max="12052" width="13.1796875" style="87" customWidth="1"/>
    <col min="12053" max="12053" width="17.81640625" style="87" customWidth="1"/>
    <col min="12054" max="12055" width="13.1796875" style="87" customWidth="1"/>
    <col min="12056" max="12056" width="17.81640625" style="87" customWidth="1"/>
    <col min="12057" max="12059" width="13.1796875" style="87" customWidth="1"/>
    <col min="12060" max="12060" width="23.26953125" style="87" customWidth="1"/>
    <col min="12061" max="12061" width="24" style="87" customWidth="1"/>
    <col min="12062" max="12288" width="9.1796875" style="87"/>
    <col min="12289" max="12289" width="53.1796875" style="87" customWidth="1"/>
    <col min="12290" max="12290" width="26" style="87" customWidth="1"/>
    <col min="12291" max="12291" width="1.81640625" style="87" customWidth="1"/>
    <col min="12292" max="12292" width="26" style="87" customWidth="1"/>
    <col min="12293" max="12293" width="2.81640625" style="87" customWidth="1"/>
    <col min="12294" max="12294" width="22.26953125" style="87" customWidth="1"/>
    <col min="12295" max="12295" width="20.26953125" style="87" customWidth="1"/>
    <col min="12296" max="12296" width="14.54296875" style="87" customWidth="1"/>
    <col min="12297" max="12297" width="12.26953125" style="87" customWidth="1"/>
    <col min="12298" max="12298" width="15.1796875" style="87" customWidth="1"/>
    <col min="12299" max="12299" width="12.26953125" style="87" customWidth="1"/>
    <col min="12300" max="12300" width="25.1796875" style="87" customWidth="1"/>
    <col min="12301" max="12301" width="12.7265625" style="87" customWidth="1"/>
    <col min="12302" max="12305" width="8.453125" style="87" customWidth="1"/>
    <col min="12306" max="12306" width="24" style="87" customWidth="1"/>
    <col min="12307" max="12308" width="13.1796875" style="87" customWidth="1"/>
    <col min="12309" max="12309" width="17.81640625" style="87" customWidth="1"/>
    <col min="12310" max="12311" width="13.1796875" style="87" customWidth="1"/>
    <col min="12312" max="12312" width="17.81640625" style="87" customWidth="1"/>
    <col min="12313" max="12315" width="13.1796875" style="87" customWidth="1"/>
    <col min="12316" max="12316" width="23.26953125" style="87" customWidth="1"/>
    <col min="12317" max="12317" width="24" style="87" customWidth="1"/>
    <col min="12318" max="12544" width="9.1796875" style="87"/>
    <col min="12545" max="12545" width="53.1796875" style="87" customWidth="1"/>
    <col min="12546" max="12546" width="26" style="87" customWidth="1"/>
    <col min="12547" max="12547" width="1.81640625" style="87" customWidth="1"/>
    <col min="12548" max="12548" width="26" style="87" customWidth="1"/>
    <col min="12549" max="12549" width="2.81640625" style="87" customWidth="1"/>
    <col min="12550" max="12550" width="22.26953125" style="87" customWidth="1"/>
    <col min="12551" max="12551" width="20.26953125" style="87" customWidth="1"/>
    <col min="12552" max="12552" width="14.54296875" style="87" customWidth="1"/>
    <col min="12553" max="12553" width="12.26953125" style="87" customWidth="1"/>
    <col min="12554" max="12554" width="15.1796875" style="87" customWidth="1"/>
    <col min="12555" max="12555" width="12.26953125" style="87" customWidth="1"/>
    <col min="12556" max="12556" width="25.1796875" style="87" customWidth="1"/>
    <col min="12557" max="12557" width="12.7265625" style="87" customWidth="1"/>
    <col min="12558" max="12561" width="8.453125" style="87" customWidth="1"/>
    <col min="12562" max="12562" width="24" style="87" customWidth="1"/>
    <col min="12563" max="12564" width="13.1796875" style="87" customWidth="1"/>
    <col min="12565" max="12565" width="17.81640625" style="87" customWidth="1"/>
    <col min="12566" max="12567" width="13.1796875" style="87" customWidth="1"/>
    <col min="12568" max="12568" width="17.81640625" style="87" customWidth="1"/>
    <col min="12569" max="12571" width="13.1796875" style="87" customWidth="1"/>
    <col min="12572" max="12572" width="23.26953125" style="87" customWidth="1"/>
    <col min="12573" max="12573" width="24" style="87" customWidth="1"/>
    <col min="12574" max="12800" width="9.1796875" style="87"/>
    <col min="12801" max="12801" width="53.1796875" style="87" customWidth="1"/>
    <col min="12802" max="12802" width="26" style="87" customWidth="1"/>
    <col min="12803" max="12803" width="1.81640625" style="87" customWidth="1"/>
    <col min="12804" max="12804" width="26" style="87" customWidth="1"/>
    <col min="12805" max="12805" width="2.81640625" style="87" customWidth="1"/>
    <col min="12806" max="12806" width="22.26953125" style="87" customWidth="1"/>
    <col min="12807" max="12807" width="20.26953125" style="87" customWidth="1"/>
    <col min="12808" max="12808" width="14.54296875" style="87" customWidth="1"/>
    <col min="12809" max="12809" width="12.26953125" style="87" customWidth="1"/>
    <col min="12810" max="12810" width="15.1796875" style="87" customWidth="1"/>
    <col min="12811" max="12811" width="12.26953125" style="87" customWidth="1"/>
    <col min="12812" max="12812" width="25.1796875" style="87" customWidth="1"/>
    <col min="12813" max="12813" width="12.7265625" style="87" customWidth="1"/>
    <col min="12814" max="12817" width="8.453125" style="87" customWidth="1"/>
    <col min="12818" max="12818" width="24" style="87" customWidth="1"/>
    <col min="12819" max="12820" width="13.1796875" style="87" customWidth="1"/>
    <col min="12821" max="12821" width="17.81640625" style="87" customWidth="1"/>
    <col min="12822" max="12823" width="13.1796875" style="87" customWidth="1"/>
    <col min="12824" max="12824" width="17.81640625" style="87" customWidth="1"/>
    <col min="12825" max="12827" width="13.1796875" style="87" customWidth="1"/>
    <col min="12828" max="12828" width="23.26953125" style="87" customWidth="1"/>
    <col min="12829" max="12829" width="24" style="87" customWidth="1"/>
    <col min="12830" max="13056" width="9.1796875" style="87"/>
    <col min="13057" max="13057" width="53.1796875" style="87" customWidth="1"/>
    <col min="13058" max="13058" width="26" style="87" customWidth="1"/>
    <col min="13059" max="13059" width="1.81640625" style="87" customWidth="1"/>
    <col min="13060" max="13060" width="26" style="87" customWidth="1"/>
    <col min="13061" max="13061" width="2.81640625" style="87" customWidth="1"/>
    <col min="13062" max="13062" width="22.26953125" style="87" customWidth="1"/>
    <col min="13063" max="13063" width="20.26953125" style="87" customWidth="1"/>
    <col min="13064" max="13064" width="14.54296875" style="87" customWidth="1"/>
    <col min="13065" max="13065" width="12.26953125" style="87" customWidth="1"/>
    <col min="13066" max="13066" width="15.1796875" style="87" customWidth="1"/>
    <col min="13067" max="13067" width="12.26953125" style="87" customWidth="1"/>
    <col min="13068" max="13068" width="25.1796875" style="87" customWidth="1"/>
    <col min="13069" max="13069" width="12.7265625" style="87" customWidth="1"/>
    <col min="13070" max="13073" width="8.453125" style="87" customWidth="1"/>
    <col min="13074" max="13074" width="24" style="87" customWidth="1"/>
    <col min="13075" max="13076" width="13.1796875" style="87" customWidth="1"/>
    <col min="13077" max="13077" width="17.81640625" style="87" customWidth="1"/>
    <col min="13078" max="13079" width="13.1796875" style="87" customWidth="1"/>
    <col min="13080" max="13080" width="17.81640625" style="87" customWidth="1"/>
    <col min="13081" max="13083" width="13.1796875" style="87" customWidth="1"/>
    <col min="13084" max="13084" width="23.26953125" style="87" customWidth="1"/>
    <col min="13085" max="13085" width="24" style="87" customWidth="1"/>
    <col min="13086" max="13312" width="9.1796875" style="87"/>
    <col min="13313" max="13313" width="53.1796875" style="87" customWidth="1"/>
    <col min="13314" max="13314" width="26" style="87" customWidth="1"/>
    <col min="13315" max="13315" width="1.81640625" style="87" customWidth="1"/>
    <col min="13316" max="13316" width="26" style="87" customWidth="1"/>
    <col min="13317" max="13317" width="2.81640625" style="87" customWidth="1"/>
    <col min="13318" max="13318" width="22.26953125" style="87" customWidth="1"/>
    <col min="13319" max="13319" width="20.26953125" style="87" customWidth="1"/>
    <col min="13320" max="13320" width="14.54296875" style="87" customWidth="1"/>
    <col min="13321" max="13321" width="12.26953125" style="87" customWidth="1"/>
    <col min="13322" max="13322" width="15.1796875" style="87" customWidth="1"/>
    <col min="13323" max="13323" width="12.26953125" style="87" customWidth="1"/>
    <col min="13324" max="13324" width="25.1796875" style="87" customWidth="1"/>
    <col min="13325" max="13325" width="12.7265625" style="87" customWidth="1"/>
    <col min="13326" max="13329" width="8.453125" style="87" customWidth="1"/>
    <col min="13330" max="13330" width="24" style="87" customWidth="1"/>
    <col min="13331" max="13332" width="13.1796875" style="87" customWidth="1"/>
    <col min="13333" max="13333" width="17.81640625" style="87" customWidth="1"/>
    <col min="13334" max="13335" width="13.1796875" style="87" customWidth="1"/>
    <col min="13336" max="13336" width="17.81640625" style="87" customWidth="1"/>
    <col min="13337" max="13339" width="13.1796875" style="87" customWidth="1"/>
    <col min="13340" max="13340" width="23.26953125" style="87" customWidth="1"/>
    <col min="13341" max="13341" width="24" style="87" customWidth="1"/>
    <col min="13342" max="13568" width="9.1796875" style="87"/>
    <col min="13569" max="13569" width="53.1796875" style="87" customWidth="1"/>
    <col min="13570" max="13570" width="26" style="87" customWidth="1"/>
    <col min="13571" max="13571" width="1.81640625" style="87" customWidth="1"/>
    <col min="13572" max="13572" width="26" style="87" customWidth="1"/>
    <col min="13573" max="13573" width="2.81640625" style="87" customWidth="1"/>
    <col min="13574" max="13574" width="22.26953125" style="87" customWidth="1"/>
    <col min="13575" max="13575" width="20.26953125" style="87" customWidth="1"/>
    <col min="13576" max="13576" width="14.54296875" style="87" customWidth="1"/>
    <col min="13577" max="13577" width="12.26953125" style="87" customWidth="1"/>
    <col min="13578" max="13578" width="15.1796875" style="87" customWidth="1"/>
    <col min="13579" max="13579" width="12.26953125" style="87" customWidth="1"/>
    <col min="13580" max="13580" width="25.1796875" style="87" customWidth="1"/>
    <col min="13581" max="13581" width="12.7265625" style="87" customWidth="1"/>
    <col min="13582" max="13585" width="8.453125" style="87" customWidth="1"/>
    <col min="13586" max="13586" width="24" style="87" customWidth="1"/>
    <col min="13587" max="13588" width="13.1796875" style="87" customWidth="1"/>
    <col min="13589" max="13589" width="17.81640625" style="87" customWidth="1"/>
    <col min="13590" max="13591" width="13.1796875" style="87" customWidth="1"/>
    <col min="13592" max="13592" width="17.81640625" style="87" customWidth="1"/>
    <col min="13593" max="13595" width="13.1796875" style="87" customWidth="1"/>
    <col min="13596" max="13596" width="23.26953125" style="87" customWidth="1"/>
    <col min="13597" max="13597" width="24" style="87" customWidth="1"/>
    <col min="13598" max="13824" width="9.1796875" style="87"/>
    <col min="13825" max="13825" width="53.1796875" style="87" customWidth="1"/>
    <col min="13826" max="13826" width="26" style="87" customWidth="1"/>
    <col min="13827" max="13827" width="1.81640625" style="87" customWidth="1"/>
    <col min="13828" max="13828" width="26" style="87" customWidth="1"/>
    <col min="13829" max="13829" width="2.81640625" style="87" customWidth="1"/>
    <col min="13830" max="13830" width="22.26953125" style="87" customWidth="1"/>
    <col min="13831" max="13831" width="20.26953125" style="87" customWidth="1"/>
    <col min="13832" max="13832" width="14.54296875" style="87" customWidth="1"/>
    <col min="13833" max="13833" width="12.26953125" style="87" customWidth="1"/>
    <col min="13834" max="13834" width="15.1796875" style="87" customWidth="1"/>
    <col min="13835" max="13835" width="12.26953125" style="87" customWidth="1"/>
    <col min="13836" max="13836" width="25.1796875" style="87" customWidth="1"/>
    <col min="13837" max="13837" width="12.7265625" style="87" customWidth="1"/>
    <col min="13838" max="13841" width="8.453125" style="87" customWidth="1"/>
    <col min="13842" max="13842" width="24" style="87" customWidth="1"/>
    <col min="13843" max="13844" width="13.1796875" style="87" customWidth="1"/>
    <col min="13845" max="13845" width="17.81640625" style="87" customWidth="1"/>
    <col min="13846" max="13847" width="13.1796875" style="87" customWidth="1"/>
    <col min="13848" max="13848" width="17.81640625" style="87" customWidth="1"/>
    <col min="13849" max="13851" width="13.1796875" style="87" customWidth="1"/>
    <col min="13852" max="13852" width="23.26953125" style="87" customWidth="1"/>
    <col min="13853" max="13853" width="24" style="87" customWidth="1"/>
    <col min="13854" max="14080" width="9.1796875" style="87"/>
    <col min="14081" max="14081" width="53.1796875" style="87" customWidth="1"/>
    <col min="14082" max="14082" width="26" style="87" customWidth="1"/>
    <col min="14083" max="14083" width="1.81640625" style="87" customWidth="1"/>
    <col min="14084" max="14084" width="26" style="87" customWidth="1"/>
    <col min="14085" max="14085" width="2.81640625" style="87" customWidth="1"/>
    <col min="14086" max="14086" width="22.26953125" style="87" customWidth="1"/>
    <col min="14087" max="14087" width="20.26953125" style="87" customWidth="1"/>
    <col min="14088" max="14088" width="14.54296875" style="87" customWidth="1"/>
    <col min="14089" max="14089" width="12.26953125" style="87" customWidth="1"/>
    <col min="14090" max="14090" width="15.1796875" style="87" customWidth="1"/>
    <col min="14091" max="14091" width="12.26953125" style="87" customWidth="1"/>
    <col min="14092" max="14092" width="25.1796875" style="87" customWidth="1"/>
    <col min="14093" max="14093" width="12.7265625" style="87" customWidth="1"/>
    <col min="14094" max="14097" width="8.453125" style="87" customWidth="1"/>
    <col min="14098" max="14098" width="24" style="87" customWidth="1"/>
    <col min="14099" max="14100" width="13.1796875" style="87" customWidth="1"/>
    <col min="14101" max="14101" width="17.81640625" style="87" customWidth="1"/>
    <col min="14102" max="14103" width="13.1796875" style="87" customWidth="1"/>
    <col min="14104" max="14104" width="17.81640625" style="87" customWidth="1"/>
    <col min="14105" max="14107" width="13.1796875" style="87" customWidth="1"/>
    <col min="14108" max="14108" width="23.26953125" style="87" customWidth="1"/>
    <col min="14109" max="14109" width="24" style="87" customWidth="1"/>
    <col min="14110" max="14336" width="9.1796875" style="87"/>
    <col min="14337" max="14337" width="53.1796875" style="87" customWidth="1"/>
    <col min="14338" max="14338" width="26" style="87" customWidth="1"/>
    <col min="14339" max="14339" width="1.81640625" style="87" customWidth="1"/>
    <col min="14340" max="14340" width="26" style="87" customWidth="1"/>
    <col min="14341" max="14341" width="2.81640625" style="87" customWidth="1"/>
    <col min="14342" max="14342" width="22.26953125" style="87" customWidth="1"/>
    <col min="14343" max="14343" width="20.26953125" style="87" customWidth="1"/>
    <col min="14344" max="14344" width="14.54296875" style="87" customWidth="1"/>
    <col min="14345" max="14345" width="12.26953125" style="87" customWidth="1"/>
    <col min="14346" max="14346" width="15.1796875" style="87" customWidth="1"/>
    <col min="14347" max="14347" width="12.26953125" style="87" customWidth="1"/>
    <col min="14348" max="14348" width="25.1796875" style="87" customWidth="1"/>
    <col min="14349" max="14349" width="12.7265625" style="87" customWidth="1"/>
    <col min="14350" max="14353" width="8.453125" style="87" customWidth="1"/>
    <col min="14354" max="14354" width="24" style="87" customWidth="1"/>
    <col min="14355" max="14356" width="13.1796875" style="87" customWidth="1"/>
    <col min="14357" max="14357" width="17.81640625" style="87" customWidth="1"/>
    <col min="14358" max="14359" width="13.1796875" style="87" customWidth="1"/>
    <col min="14360" max="14360" width="17.81640625" style="87" customWidth="1"/>
    <col min="14361" max="14363" width="13.1796875" style="87" customWidth="1"/>
    <col min="14364" max="14364" width="23.26953125" style="87" customWidth="1"/>
    <col min="14365" max="14365" width="24" style="87" customWidth="1"/>
    <col min="14366" max="14592" width="9.1796875" style="87"/>
    <col min="14593" max="14593" width="53.1796875" style="87" customWidth="1"/>
    <col min="14594" max="14594" width="26" style="87" customWidth="1"/>
    <col min="14595" max="14595" width="1.81640625" style="87" customWidth="1"/>
    <col min="14596" max="14596" width="26" style="87" customWidth="1"/>
    <col min="14597" max="14597" width="2.81640625" style="87" customWidth="1"/>
    <col min="14598" max="14598" width="22.26953125" style="87" customWidth="1"/>
    <col min="14599" max="14599" width="20.26953125" style="87" customWidth="1"/>
    <col min="14600" max="14600" width="14.54296875" style="87" customWidth="1"/>
    <col min="14601" max="14601" width="12.26953125" style="87" customWidth="1"/>
    <col min="14602" max="14602" width="15.1796875" style="87" customWidth="1"/>
    <col min="14603" max="14603" width="12.26953125" style="87" customWidth="1"/>
    <col min="14604" max="14604" width="25.1796875" style="87" customWidth="1"/>
    <col min="14605" max="14605" width="12.7265625" style="87" customWidth="1"/>
    <col min="14606" max="14609" width="8.453125" style="87" customWidth="1"/>
    <col min="14610" max="14610" width="24" style="87" customWidth="1"/>
    <col min="14611" max="14612" width="13.1796875" style="87" customWidth="1"/>
    <col min="14613" max="14613" width="17.81640625" style="87" customWidth="1"/>
    <col min="14614" max="14615" width="13.1796875" style="87" customWidth="1"/>
    <col min="14616" max="14616" width="17.81640625" style="87" customWidth="1"/>
    <col min="14617" max="14619" width="13.1796875" style="87" customWidth="1"/>
    <col min="14620" max="14620" width="23.26953125" style="87" customWidth="1"/>
    <col min="14621" max="14621" width="24" style="87" customWidth="1"/>
    <col min="14622" max="14848" width="9.1796875" style="87"/>
    <col min="14849" max="14849" width="53.1796875" style="87" customWidth="1"/>
    <col min="14850" max="14850" width="26" style="87" customWidth="1"/>
    <col min="14851" max="14851" width="1.81640625" style="87" customWidth="1"/>
    <col min="14852" max="14852" width="26" style="87" customWidth="1"/>
    <col min="14853" max="14853" width="2.81640625" style="87" customWidth="1"/>
    <col min="14854" max="14854" width="22.26953125" style="87" customWidth="1"/>
    <col min="14855" max="14855" width="20.26953125" style="87" customWidth="1"/>
    <col min="14856" max="14856" width="14.54296875" style="87" customWidth="1"/>
    <col min="14857" max="14857" width="12.26953125" style="87" customWidth="1"/>
    <col min="14858" max="14858" width="15.1796875" style="87" customWidth="1"/>
    <col min="14859" max="14859" width="12.26953125" style="87" customWidth="1"/>
    <col min="14860" max="14860" width="25.1796875" style="87" customWidth="1"/>
    <col min="14861" max="14861" width="12.7265625" style="87" customWidth="1"/>
    <col min="14862" max="14865" width="8.453125" style="87" customWidth="1"/>
    <col min="14866" max="14866" width="24" style="87" customWidth="1"/>
    <col min="14867" max="14868" width="13.1796875" style="87" customWidth="1"/>
    <col min="14869" max="14869" width="17.81640625" style="87" customWidth="1"/>
    <col min="14870" max="14871" width="13.1796875" style="87" customWidth="1"/>
    <col min="14872" max="14872" width="17.81640625" style="87" customWidth="1"/>
    <col min="14873" max="14875" width="13.1796875" style="87" customWidth="1"/>
    <col min="14876" max="14876" width="23.26953125" style="87" customWidth="1"/>
    <col min="14877" max="14877" width="24" style="87" customWidth="1"/>
    <col min="14878" max="15104" width="9.1796875" style="87"/>
    <col min="15105" max="15105" width="53.1796875" style="87" customWidth="1"/>
    <col min="15106" max="15106" width="26" style="87" customWidth="1"/>
    <col min="15107" max="15107" width="1.81640625" style="87" customWidth="1"/>
    <col min="15108" max="15108" width="26" style="87" customWidth="1"/>
    <col min="15109" max="15109" width="2.81640625" style="87" customWidth="1"/>
    <col min="15110" max="15110" width="22.26953125" style="87" customWidth="1"/>
    <col min="15111" max="15111" width="20.26953125" style="87" customWidth="1"/>
    <col min="15112" max="15112" width="14.54296875" style="87" customWidth="1"/>
    <col min="15113" max="15113" width="12.26953125" style="87" customWidth="1"/>
    <col min="15114" max="15114" width="15.1796875" style="87" customWidth="1"/>
    <col min="15115" max="15115" width="12.26953125" style="87" customWidth="1"/>
    <col min="15116" max="15116" width="25.1796875" style="87" customWidth="1"/>
    <col min="15117" max="15117" width="12.7265625" style="87" customWidth="1"/>
    <col min="15118" max="15121" width="8.453125" style="87" customWidth="1"/>
    <col min="15122" max="15122" width="24" style="87" customWidth="1"/>
    <col min="15123" max="15124" width="13.1796875" style="87" customWidth="1"/>
    <col min="15125" max="15125" width="17.81640625" style="87" customWidth="1"/>
    <col min="15126" max="15127" width="13.1796875" style="87" customWidth="1"/>
    <col min="15128" max="15128" width="17.81640625" style="87" customWidth="1"/>
    <col min="15129" max="15131" width="13.1796875" style="87" customWidth="1"/>
    <col min="15132" max="15132" width="23.26953125" style="87" customWidth="1"/>
    <col min="15133" max="15133" width="24" style="87" customWidth="1"/>
    <col min="15134" max="15360" width="9.1796875" style="87"/>
    <col min="15361" max="15361" width="53.1796875" style="87" customWidth="1"/>
    <col min="15362" max="15362" width="26" style="87" customWidth="1"/>
    <col min="15363" max="15363" width="1.81640625" style="87" customWidth="1"/>
    <col min="15364" max="15364" width="26" style="87" customWidth="1"/>
    <col min="15365" max="15365" width="2.81640625" style="87" customWidth="1"/>
    <col min="15366" max="15366" width="22.26953125" style="87" customWidth="1"/>
    <col min="15367" max="15367" width="20.26953125" style="87" customWidth="1"/>
    <col min="15368" max="15368" width="14.54296875" style="87" customWidth="1"/>
    <col min="15369" max="15369" width="12.26953125" style="87" customWidth="1"/>
    <col min="15370" max="15370" width="15.1796875" style="87" customWidth="1"/>
    <col min="15371" max="15371" width="12.26953125" style="87" customWidth="1"/>
    <col min="15372" max="15372" width="25.1796875" style="87" customWidth="1"/>
    <col min="15373" max="15373" width="12.7265625" style="87" customWidth="1"/>
    <col min="15374" max="15377" width="8.453125" style="87" customWidth="1"/>
    <col min="15378" max="15378" width="24" style="87" customWidth="1"/>
    <col min="15379" max="15380" width="13.1796875" style="87" customWidth="1"/>
    <col min="15381" max="15381" width="17.81640625" style="87" customWidth="1"/>
    <col min="15382" max="15383" width="13.1796875" style="87" customWidth="1"/>
    <col min="15384" max="15384" width="17.81640625" style="87" customWidth="1"/>
    <col min="15385" max="15387" width="13.1796875" style="87" customWidth="1"/>
    <col min="15388" max="15388" width="23.26953125" style="87" customWidth="1"/>
    <col min="15389" max="15389" width="24" style="87" customWidth="1"/>
    <col min="15390" max="15616" width="9.1796875" style="87"/>
    <col min="15617" max="15617" width="53.1796875" style="87" customWidth="1"/>
    <col min="15618" max="15618" width="26" style="87" customWidth="1"/>
    <col min="15619" max="15619" width="1.81640625" style="87" customWidth="1"/>
    <col min="15620" max="15620" width="26" style="87" customWidth="1"/>
    <col min="15621" max="15621" width="2.81640625" style="87" customWidth="1"/>
    <col min="15622" max="15622" width="22.26953125" style="87" customWidth="1"/>
    <col min="15623" max="15623" width="20.26953125" style="87" customWidth="1"/>
    <col min="15624" max="15624" width="14.54296875" style="87" customWidth="1"/>
    <col min="15625" max="15625" width="12.26953125" style="87" customWidth="1"/>
    <col min="15626" max="15626" width="15.1796875" style="87" customWidth="1"/>
    <col min="15627" max="15627" width="12.26953125" style="87" customWidth="1"/>
    <col min="15628" max="15628" width="25.1796875" style="87" customWidth="1"/>
    <col min="15629" max="15629" width="12.7265625" style="87" customWidth="1"/>
    <col min="15630" max="15633" width="8.453125" style="87" customWidth="1"/>
    <col min="15634" max="15634" width="24" style="87" customWidth="1"/>
    <col min="15635" max="15636" width="13.1796875" style="87" customWidth="1"/>
    <col min="15637" max="15637" width="17.81640625" style="87" customWidth="1"/>
    <col min="15638" max="15639" width="13.1796875" style="87" customWidth="1"/>
    <col min="15640" max="15640" width="17.81640625" style="87" customWidth="1"/>
    <col min="15641" max="15643" width="13.1796875" style="87" customWidth="1"/>
    <col min="15644" max="15644" width="23.26953125" style="87" customWidth="1"/>
    <col min="15645" max="15645" width="24" style="87" customWidth="1"/>
    <col min="15646" max="15872" width="9.1796875" style="87"/>
    <col min="15873" max="15873" width="53.1796875" style="87" customWidth="1"/>
    <col min="15874" max="15874" width="26" style="87" customWidth="1"/>
    <col min="15875" max="15875" width="1.81640625" style="87" customWidth="1"/>
    <col min="15876" max="15876" width="26" style="87" customWidth="1"/>
    <col min="15877" max="15877" width="2.81640625" style="87" customWidth="1"/>
    <col min="15878" max="15878" width="22.26953125" style="87" customWidth="1"/>
    <col min="15879" max="15879" width="20.26953125" style="87" customWidth="1"/>
    <col min="15880" max="15880" width="14.54296875" style="87" customWidth="1"/>
    <col min="15881" max="15881" width="12.26953125" style="87" customWidth="1"/>
    <col min="15882" max="15882" width="15.1796875" style="87" customWidth="1"/>
    <col min="15883" max="15883" width="12.26953125" style="87" customWidth="1"/>
    <col min="15884" max="15884" width="25.1796875" style="87" customWidth="1"/>
    <col min="15885" max="15885" width="12.7265625" style="87" customWidth="1"/>
    <col min="15886" max="15889" width="8.453125" style="87" customWidth="1"/>
    <col min="15890" max="15890" width="24" style="87" customWidth="1"/>
    <col min="15891" max="15892" width="13.1796875" style="87" customWidth="1"/>
    <col min="15893" max="15893" width="17.81640625" style="87" customWidth="1"/>
    <col min="15894" max="15895" width="13.1796875" style="87" customWidth="1"/>
    <col min="15896" max="15896" width="17.81640625" style="87" customWidth="1"/>
    <col min="15897" max="15899" width="13.1796875" style="87" customWidth="1"/>
    <col min="15900" max="15900" width="23.26953125" style="87" customWidth="1"/>
    <col min="15901" max="15901" width="24" style="87" customWidth="1"/>
    <col min="15902" max="16128" width="9.1796875" style="87"/>
    <col min="16129" max="16129" width="53.1796875" style="87" customWidth="1"/>
    <col min="16130" max="16130" width="26" style="87" customWidth="1"/>
    <col min="16131" max="16131" width="1.81640625" style="87" customWidth="1"/>
    <col min="16132" max="16132" width="26" style="87" customWidth="1"/>
    <col min="16133" max="16133" width="2.81640625" style="87" customWidth="1"/>
    <col min="16134" max="16134" width="22.26953125" style="87" customWidth="1"/>
    <col min="16135" max="16135" width="20.26953125" style="87" customWidth="1"/>
    <col min="16136" max="16136" width="14.54296875" style="87" customWidth="1"/>
    <col min="16137" max="16137" width="12.26953125" style="87" customWidth="1"/>
    <col min="16138" max="16138" width="15.1796875" style="87" customWidth="1"/>
    <col min="16139" max="16139" width="12.26953125" style="87" customWidth="1"/>
    <col min="16140" max="16140" width="25.1796875" style="87" customWidth="1"/>
    <col min="16141" max="16141" width="12.7265625" style="87" customWidth="1"/>
    <col min="16142" max="16145" width="8.453125" style="87" customWidth="1"/>
    <col min="16146" max="16146" width="24" style="87" customWidth="1"/>
    <col min="16147" max="16148" width="13.1796875" style="87" customWidth="1"/>
    <col min="16149" max="16149" width="17.81640625" style="87" customWidth="1"/>
    <col min="16150" max="16151" width="13.1796875" style="87" customWidth="1"/>
    <col min="16152" max="16152" width="17.81640625" style="87" customWidth="1"/>
    <col min="16153" max="16155" width="13.1796875" style="87" customWidth="1"/>
    <col min="16156" max="16156" width="23.26953125" style="87" customWidth="1"/>
    <col min="16157" max="16157" width="24" style="87" customWidth="1"/>
    <col min="16158" max="16384" width="9.1796875" style="87"/>
  </cols>
  <sheetData>
    <row r="1" spans="1:29" s="4" customFormat="1" ht="21" customHeight="1">
      <c r="A1" s="2"/>
      <c r="B1" s="3"/>
      <c r="C1" s="2"/>
      <c r="D1" s="68"/>
      <c r="E1" s="68"/>
    </row>
    <row r="2" spans="1:29" s="4" customFormat="1" ht="18.649999999999999" customHeight="1">
      <c r="A2" s="2"/>
      <c r="B2" s="3"/>
      <c r="C2" s="2"/>
      <c r="D2" s="68"/>
      <c r="E2" s="68"/>
    </row>
    <row r="3" spans="1:29" s="4" customFormat="1" ht="18.649999999999999" customHeight="1">
      <c r="A3" s="2"/>
      <c r="B3" s="3"/>
      <c r="C3" s="2"/>
      <c r="D3" s="68"/>
      <c r="E3" s="68"/>
    </row>
    <row r="4" spans="1:29" s="4" customFormat="1" ht="14.15" customHeight="1">
      <c r="A4" s="320" t="s">
        <v>248</v>
      </c>
      <c r="B4" s="320"/>
      <c r="C4" s="320"/>
      <c r="D4" s="320"/>
      <c r="E4" s="68"/>
    </row>
    <row r="5" spans="1:29" s="4" customFormat="1" ht="14">
      <c r="A5" s="5"/>
      <c r="B5" s="3"/>
      <c r="C5" s="5"/>
      <c r="D5" s="69"/>
    </row>
    <row r="6" spans="1:29" s="4" customFormat="1" ht="9" customHeight="1" outlineLevel="1">
      <c r="A6" s="70"/>
      <c r="B6" s="71"/>
      <c r="C6" s="72"/>
      <c r="D6" s="71"/>
      <c r="E6" s="70"/>
    </row>
    <row r="7" spans="1:29" s="4" customFormat="1" ht="15.65" customHeight="1" outlineLevel="1">
      <c r="A7" s="320" t="s">
        <v>288</v>
      </c>
      <c r="B7" s="320"/>
      <c r="C7" s="320"/>
      <c r="D7" s="320"/>
      <c r="E7" s="73"/>
    </row>
    <row r="8" spans="1:29" s="4" customFormat="1" ht="15.65" customHeight="1" outlineLevel="1">
      <c r="A8" s="320" t="s">
        <v>289</v>
      </c>
      <c r="B8" s="320"/>
      <c r="C8" s="320"/>
      <c r="D8" s="320"/>
      <c r="E8" s="73"/>
    </row>
    <row r="9" spans="1:29" s="4" customFormat="1" ht="16.149999999999999" hidden="1" customHeight="1" outlineLevel="1">
      <c r="A9" s="319" t="s">
        <v>141</v>
      </c>
      <c r="B9" s="319"/>
      <c r="C9" s="319"/>
      <c r="D9" s="74"/>
      <c r="E9" s="73"/>
    </row>
    <row r="10" spans="1:29" s="4" customFormat="1" ht="13.5" outlineLevel="1">
      <c r="A10" s="6"/>
      <c r="B10" s="75"/>
      <c r="C10" s="76"/>
      <c r="D10" s="9" t="s">
        <v>90</v>
      </c>
      <c r="E10" s="77"/>
    </row>
    <row r="11" spans="1:29" s="4" customFormat="1" ht="6" customHeight="1" outlineLevel="1">
      <c r="A11" s="78"/>
      <c r="B11" s="79"/>
      <c r="C11" s="80"/>
      <c r="D11" s="79"/>
      <c r="E11" s="78"/>
    </row>
    <row r="12" spans="1:29" s="84" customFormat="1" ht="44.25" customHeight="1">
      <c r="A12" s="81"/>
      <c r="B12" s="15" t="s">
        <v>290</v>
      </c>
      <c r="C12" s="82"/>
      <c r="D12" s="15" t="s">
        <v>291</v>
      </c>
      <c r="E12" s="83"/>
    </row>
    <row r="13" spans="1:29" ht="14.5">
      <c r="A13" s="85"/>
      <c r="B13" s="15"/>
      <c r="C13" s="82"/>
      <c r="D13" s="15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AC13" s="87"/>
    </row>
    <row r="14" spans="1:29" ht="14.5">
      <c r="A14" s="88"/>
      <c r="B14" s="89"/>
      <c r="C14" s="90"/>
      <c r="D14" s="89"/>
      <c r="E14" s="91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AC14" s="87"/>
    </row>
    <row r="15" spans="1:29" ht="20.5" customHeight="1">
      <c r="A15" s="92" t="s">
        <v>72</v>
      </c>
      <c r="B15" s="93">
        <v>137195299</v>
      </c>
      <c r="C15" s="90"/>
      <c r="D15" s="94">
        <v>143880232</v>
      </c>
      <c r="E15" s="95"/>
      <c r="F15" s="87"/>
      <c r="G15" s="96"/>
      <c r="H15" s="251"/>
      <c r="I15" s="87"/>
      <c r="J15" s="87"/>
      <c r="K15" s="87"/>
      <c r="L15" s="87"/>
      <c r="M15" s="87"/>
      <c r="N15" s="87"/>
      <c r="O15" s="87"/>
      <c r="P15" s="87"/>
      <c r="Q15" s="87"/>
      <c r="R15" s="87"/>
      <c r="AC15" s="87"/>
    </row>
    <row r="16" spans="1:29" ht="12" customHeight="1">
      <c r="A16" s="92"/>
      <c r="B16" s="93"/>
      <c r="C16" s="90"/>
      <c r="D16" s="94"/>
      <c r="E16" s="91"/>
      <c r="F16" s="87"/>
      <c r="G16" s="87"/>
      <c r="H16" s="251"/>
      <c r="I16" s="87"/>
      <c r="J16" s="87"/>
      <c r="K16" s="87"/>
      <c r="L16" s="87"/>
      <c r="M16" s="87"/>
      <c r="N16" s="87"/>
      <c r="O16" s="87"/>
      <c r="P16" s="87"/>
      <c r="Q16" s="87"/>
      <c r="R16" s="87"/>
      <c r="AC16" s="87"/>
    </row>
    <row r="17" spans="1:29" ht="20.5" customHeight="1">
      <c r="A17" s="92" t="s">
        <v>73</v>
      </c>
      <c r="B17" s="93">
        <v>-115867944</v>
      </c>
      <c r="C17" s="90"/>
      <c r="D17" s="94">
        <v>-114309584</v>
      </c>
      <c r="E17" s="95"/>
      <c r="F17" s="87"/>
      <c r="G17" s="87"/>
      <c r="H17" s="251"/>
      <c r="I17" s="87"/>
      <c r="J17" s="87"/>
      <c r="K17" s="87"/>
      <c r="L17" s="87"/>
      <c r="M17" s="87"/>
      <c r="N17" s="87"/>
      <c r="O17" s="87"/>
      <c r="P17" s="87"/>
      <c r="Q17" s="87"/>
      <c r="R17" s="87"/>
      <c r="AC17" s="87"/>
    </row>
    <row r="18" spans="1:29" ht="11.5" customHeight="1">
      <c r="A18" s="85"/>
      <c r="B18" s="97"/>
      <c r="C18" s="98"/>
      <c r="D18" s="99">
        <v>0</v>
      </c>
      <c r="E18" s="86"/>
      <c r="F18" s="87"/>
      <c r="G18" s="87"/>
      <c r="H18" s="251"/>
      <c r="I18" s="87"/>
      <c r="J18" s="87"/>
      <c r="K18" s="87"/>
      <c r="L18" s="87"/>
      <c r="M18" s="87"/>
      <c r="N18" s="87"/>
      <c r="O18" s="87"/>
      <c r="P18" s="87"/>
      <c r="Q18" s="87"/>
      <c r="R18" s="87"/>
      <c r="AC18" s="87"/>
    </row>
    <row r="19" spans="1:29" ht="20.5" customHeight="1">
      <c r="A19" s="92" t="s">
        <v>74</v>
      </c>
      <c r="B19" s="100">
        <f>SUM(B15:B17)</f>
        <v>21327355</v>
      </c>
      <c r="C19" s="100">
        <v>0</v>
      </c>
      <c r="D19" s="100">
        <f>SUM(D15:D17)</f>
        <v>29570648</v>
      </c>
      <c r="E19" s="91"/>
      <c r="F19" s="96"/>
      <c r="G19" s="96"/>
      <c r="H19" s="251"/>
      <c r="I19" s="87"/>
      <c r="J19" s="87"/>
      <c r="K19" s="87"/>
      <c r="L19" s="87"/>
      <c r="M19" s="87"/>
      <c r="N19" s="87"/>
      <c r="O19" s="87"/>
      <c r="P19" s="87"/>
      <c r="Q19" s="87"/>
      <c r="R19" s="87"/>
      <c r="AC19" s="87"/>
    </row>
    <row r="20" spans="1:29" ht="11.5" customHeight="1">
      <c r="A20" s="85"/>
      <c r="B20" s="103"/>
      <c r="C20" s="98"/>
      <c r="D20" s="104">
        <v>0</v>
      </c>
      <c r="E20" s="86"/>
      <c r="F20" s="96"/>
      <c r="G20" s="87"/>
      <c r="H20" s="251"/>
      <c r="I20" s="87"/>
      <c r="J20" s="87"/>
      <c r="K20" s="87"/>
      <c r="L20" s="87"/>
      <c r="M20" s="87"/>
      <c r="N20" s="87"/>
      <c r="O20" s="87"/>
      <c r="P20" s="87"/>
      <c r="Q20" s="87"/>
      <c r="R20" s="87"/>
      <c r="AC20" s="87"/>
    </row>
    <row r="21" spans="1:29" ht="17.25" customHeight="1">
      <c r="A21" s="105" t="s">
        <v>75</v>
      </c>
      <c r="B21" s="97">
        <v>-8739042.3952799998</v>
      </c>
      <c r="C21" s="98"/>
      <c r="D21" s="99">
        <v>-10262996</v>
      </c>
      <c r="E21" s="95"/>
      <c r="F21" s="96"/>
      <c r="G21" s="87"/>
      <c r="H21" s="251"/>
      <c r="I21" s="87"/>
      <c r="J21" s="87"/>
      <c r="K21" s="87"/>
      <c r="L21" s="87"/>
      <c r="M21" s="87"/>
      <c r="N21" s="87"/>
      <c r="O21" s="87"/>
      <c r="P21" s="87"/>
      <c r="Q21" s="87"/>
      <c r="R21" s="87"/>
      <c r="AC21" s="87"/>
    </row>
    <row r="22" spans="1:29" ht="18" customHeight="1">
      <c r="A22" s="105" t="s">
        <v>76</v>
      </c>
      <c r="B22" s="97">
        <v>-2428241</v>
      </c>
      <c r="C22" s="98"/>
      <c r="D22" s="99">
        <v>-2404415</v>
      </c>
      <c r="E22" s="95"/>
      <c r="F22" s="96"/>
      <c r="G22" s="96"/>
      <c r="H22" s="251"/>
      <c r="I22" s="87"/>
      <c r="J22" s="87"/>
      <c r="K22" s="87"/>
      <c r="L22" s="87"/>
      <c r="M22" s="87"/>
      <c r="N22" s="87"/>
      <c r="O22" s="87"/>
      <c r="P22" s="87"/>
      <c r="Q22" s="87"/>
      <c r="R22" s="87"/>
      <c r="AC22" s="87"/>
    </row>
    <row r="23" spans="1:29" ht="12.65" customHeight="1">
      <c r="A23" s="106"/>
      <c r="B23" s="97"/>
      <c r="C23" s="98"/>
      <c r="D23" s="99">
        <v>0</v>
      </c>
      <c r="E23" s="107"/>
      <c r="F23" s="96"/>
      <c r="G23" s="87"/>
      <c r="H23" s="251"/>
      <c r="I23" s="87"/>
      <c r="J23" s="87"/>
      <c r="K23" s="87"/>
      <c r="L23" s="87"/>
      <c r="M23" s="87"/>
      <c r="N23" s="87"/>
      <c r="O23" s="87"/>
      <c r="P23" s="87"/>
      <c r="Q23" s="87"/>
      <c r="R23" s="87"/>
      <c r="AC23" s="87"/>
    </row>
    <row r="24" spans="1:29" ht="20.5" customHeight="1">
      <c r="A24" s="92" t="s">
        <v>77</v>
      </c>
      <c r="B24" s="108">
        <f>SUM(B19:B22)</f>
        <v>10160071.60472</v>
      </c>
      <c r="C24" s="108">
        <v>0</v>
      </c>
      <c r="D24" s="108">
        <f>SUM(D19:D22)</f>
        <v>16903237</v>
      </c>
      <c r="E24" s="91"/>
      <c r="F24" s="96"/>
      <c r="G24" s="87"/>
      <c r="H24" s="251"/>
      <c r="I24" s="87"/>
      <c r="J24" s="87"/>
      <c r="K24" s="87"/>
      <c r="L24" s="87"/>
      <c r="M24" s="87"/>
      <c r="N24" s="87"/>
      <c r="O24" s="87"/>
      <c r="P24" s="87"/>
      <c r="Q24" s="87"/>
      <c r="R24" s="87"/>
      <c r="AC24" s="87"/>
    </row>
    <row r="25" spans="1:29" ht="11.5" customHeight="1">
      <c r="A25" s="106"/>
      <c r="B25" s="97"/>
      <c r="C25" s="98"/>
      <c r="D25" s="97">
        <v>0</v>
      </c>
      <c r="E25" s="107"/>
      <c r="F25" s="96"/>
      <c r="G25" s="87"/>
      <c r="H25" s="251"/>
      <c r="I25" s="87"/>
      <c r="J25" s="87"/>
      <c r="K25" s="87"/>
      <c r="L25" s="87"/>
      <c r="M25" s="87"/>
      <c r="N25" s="87"/>
      <c r="O25" s="87"/>
      <c r="P25" s="87"/>
      <c r="Q25" s="87"/>
      <c r="R25" s="87"/>
      <c r="AC25" s="87"/>
    </row>
    <row r="26" spans="1:29" ht="17.5" customHeight="1">
      <c r="A26" s="105" t="s">
        <v>97</v>
      </c>
      <c r="B26" s="97">
        <v>-10186255</v>
      </c>
      <c r="C26" s="98"/>
      <c r="D26" s="97">
        <v>-8268842</v>
      </c>
      <c r="E26" s="95"/>
      <c r="F26" s="96"/>
      <c r="G26" s="96"/>
      <c r="H26" s="251"/>
      <c r="I26" s="87"/>
      <c r="J26" s="87"/>
      <c r="K26" s="87"/>
      <c r="L26" s="87"/>
      <c r="M26" s="87"/>
      <c r="N26" s="87"/>
      <c r="O26" s="87"/>
      <c r="P26" s="87"/>
      <c r="Q26" s="87"/>
      <c r="R26" s="87"/>
      <c r="AC26" s="87"/>
    </row>
    <row r="27" spans="1:29" ht="17.5" customHeight="1">
      <c r="A27" s="105" t="s">
        <v>96</v>
      </c>
      <c r="B27" s="97">
        <v>1876437</v>
      </c>
      <c r="C27" s="98"/>
      <c r="D27" s="97">
        <v>1416338</v>
      </c>
      <c r="E27" s="95"/>
      <c r="F27" s="96"/>
      <c r="G27" s="96"/>
      <c r="H27" s="251"/>
      <c r="I27" s="87"/>
      <c r="J27" s="87"/>
      <c r="K27" s="87"/>
      <c r="L27" s="87"/>
      <c r="M27" s="87"/>
      <c r="N27" s="87"/>
      <c r="O27" s="87"/>
      <c r="P27" s="87"/>
      <c r="Q27" s="87"/>
      <c r="R27" s="87"/>
      <c r="AC27" s="87"/>
    </row>
    <row r="28" spans="1:29" ht="17.5" customHeight="1">
      <c r="A28" s="105" t="s">
        <v>111</v>
      </c>
      <c r="B28" s="97">
        <v>-10011</v>
      </c>
      <c r="C28" s="98"/>
      <c r="D28" s="97">
        <v>-5479440</v>
      </c>
      <c r="E28" s="95"/>
      <c r="F28" s="96"/>
      <c r="G28" s="87"/>
      <c r="H28" s="251"/>
      <c r="I28" s="87"/>
      <c r="J28" s="87"/>
      <c r="K28" s="87"/>
      <c r="L28" s="87"/>
      <c r="M28" s="87"/>
      <c r="N28" s="87"/>
      <c r="O28" s="87"/>
      <c r="P28" s="87"/>
      <c r="Q28" s="87"/>
      <c r="R28" s="87"/>
      <c r="AC28" s="87"/>
    </row>
    <row r="29" spans="1:29" ht="17.5" customHeight="1">
      <c r="A29" s="105" t="s">
        <v>257</v>
      </c>
      <c r="B29" s="109">
        <v>-1875</v>
      </c>
      <c r="C29" s="98"/>
      <c r="D29" s="97">
        <v>0</v>
      </c>
      <c r="E29" s="95"/>
      <c r="F29" s="96"/>
      <c r="G29" s="87"/>
      <c r="H29" s="251"/>
      <c r="I29" s="87"/>
      <c r="J29" s="87"/>
      <c r="K29" s="87"/>
      <c r="L29" s="87"/>
      <c r="M29" s="87"/>
      <c r="N29" s="87"/>
      <c r="O29" s="87"/>
      <c r="P29" s="87"/>
      <c r="Q29" s="87"/>
      <c r="R29" s="87"/>
      <c r="AC29" s="87"/>
    </row>
    <row r="30" spans="1:29" ht="17.5" customHeight="1">
      <c r="A30" s="105" t="s">
        <v>78</v>
      </c>
      <c r="B30" s="97">
        <v>-280518.52075000003</v>
      </c>
      <c r="C30" s="98"/>
      <c r="D30" s="97">
        <v>-201415</v>
      </c>
      <c r="E30" s="95"/>
      <c r="F30" s="96"/>
      <c r="G30" s="87"/>
      <c r="H30" s="251"/>
      <c r="I30" s="87"/>
      <c r="J30" s="87"/>
      <c r="K30" s="87"/>
      <c r="L30" s="87"/>
      <c r="M30" s="87"/>
      <c r="N30" s="87"/>
      <c r="O30" s="87"/>
      <c r="P30" s="87"/>
      <c r="Q30" s="87"/>
      <c r="R30" s="87"/>
      <c r="AC30" s="87"/>
    </row>
    <row r="31" spans="1:29" ht="17.5" customHeight="1">
      <c r="A31" s="105" t="s">
        <v>249</v>
      </c>
      <c r="B31" s="97">
        <v>-3004365</v>
      </c>
      <c r="C31" s="98"/>
      <c r="D31" s="97">
        <v>-538029</v>
      </c>
      <c r="E31" s="95"/>
      <c r="F31" s="96"/>
      <c r="G31" s="87"/>
      <c r="H31" s="251"/>
      <c r="I31" s="87"/>
      <c r="J31" s="87"/>
      <c r="K31" s="87"/>
      <c r="L31" s="87"/>
      <c r="M31" s="87"/>
      <c r="N31" s="87"/>
      <c r="O31" s="87"/>
      <c r="P31" s="87"/>
      <c r="Q31" s="87"/>
      <c r="R31" s="87"/>
      <c r="AC31" s="87"/>
    </row>
    <row r="32" spans="1:29" ht="20.5" customHeight="1">
      <c r="A32" s="110" t="s">
        <v>98</v>
      </c>
      <c r="B32" s="100">
        <f>SUM(B24:B31)</f>
        <v>-1446515.91603</v>
      </c>
      <c r="C32" s="100">
        <v>0</v>
      </c>
      <c r="D32" s="100">
        <f>SUM(D24:D31)</f>
        <v>3831849</v>
      </c>
      <c r="E32" s="111"/>
      <c r="F32" s="96"/>
      <c r="G32" s="87"/>
      <c r="H32" s="251"/>
      <c r="I32" s="87"/>
      <c r="J32" s="87"/>
      <c r="K32" s="87"/>
      <c r="L32" s="87"/>
      <c r="M32" s="87"/>
      <c r="N32" s="87"/>
      <c r="O32" s="87"/>
      <c r="P32" s="87"/>
      <c r="Q32" s="87"/>
      <c r="R32" s="87"/>
      <c r="AC32" s="87"/>
    </row>
    <row r="33" spans="1:29" ht="11.5" customHeight="1">
      <c r="A33" s="110"/>
      <c r="B33" s="108"/>
      <c r="C33" s="101"/>
      <c r="D33" s="108">
        <v>0</v>
      </c>
      <c r="E33" s="111"/>
      <c r="F33" s="96"/>
      <c r="G33" s="87"/>
      <c r="H33" s="251"/>
      <c r="I33" s="87"/>
      <c r="J33" s="87"/>
      <c r="K33" s="87"/>
      <c r="L33" s="87"/>
      <c r="M33" s="87"/>
      <c r="N33" s="87"/>
      <c r="O33" s="87"/>
      <c r="P33" s="87"/>
      <c r="Q33" s="87"/>
      <c r="R33" s="87"/>
      <c r="AC33" s="87"/>
    </row>
    <row r="34" spans="1:29" ht="36" customHeight="1">
      <c r="A34" s="112" t="s">
        <v>79</v>
      </c>
      <c r="B34" s="99">
        <v>-3031583</v>
      </c>
      <c r="C34" s="113"/>
      <c r="D34" s="99">
        <v>-2231737</v>
      </c>
      <c r="E34" s="114"/>
      <c r="F34" s="96"/>
      <c r="G34" s="87"/>
      <c r="H34" s="251"/>
      <c r="I34" s="87"/>
      <c r="J34" s="87"/>
      <c r="K34" s="87"/>
      <c r="L34" s="87"/>
      <c r="M34" s="87"/>
      <c r="N34" s="87"/>
      <c r="O34" s="87"/>
      <c r="P34" s="87"/>
      <c r="Q34" s="87"/>
      <c r="R34" s="87"/>
      <c r="AC34" s="87"/>
    </row>
    <row r="35" spans="1:29" ht="11.5" customHeight="1">
      <c r="A35" s="115"/>
      <c r="B35" s="99"/>
      <c r="C35" s="113"/>
      <c r="D35" s="99"/>
      <c r="E35" s="95"/>
      <c r="F35" s="96"/>
      <c r="G35" s="87"/>
      <c r="H35" s="251"/>
      <c r="I35" s="87"/>
      <c r="J35" s="87"/>
      <c r="K35" s="87"/>
      <c r="L35" s="87"/>
      <c r="M35" s="87"/>
      <c r="N35" s="87"/>
      <c r="O35" s="87"/>
      <c r="P35" s="87"/>
      <c r="Q35" s="87"/>
      <c r="R35" s="87"/>
      <c r="AC35" s="87"/>
    </row>
    <row r="36" spans="1:29" ht="21" customHeight="1">
      <c r="A36" s="116" t="s">
        <v>179</v>
      </c>
      <c r="B36" s="102">
        <f>SUM(B32:B34)</f>
        <v>-4478098.91603</v>
      </c>
      <c r="C36" s="102">
        <v>-231094</v>
      </c>
      <c r="D36" s="102">
        <f>SUM(D32:D34)</f>
        <v>1600112</v>
      </c>
      <c r="E36" s="118"/>
      <c r="F36" s="96"/>
      <c r="G36" s="87"/>
      <c r="H36" s="251"/>
      <c r="I36" s="87"/>
      <c r="J36" s="87"/>
      <c r="K36" s="87"/>
      <c r="L36" s="87"/>
      <c r="M36" s="87"/>
      <c r="N36" s="87"/>
      <c r="O36" s="87"/>
      <c r="P36" s="87"/>
      <c r="Q36" s="87"/>
      <c r="R36" s="87"/>
      <c r="AC36" s="87"/>
    </row>
    <row r="37" spans="1:29" ht="11.5" customHeight="1">
      <c r="A37" s="119"/>
      <c r="B37" s="120"/>
      <c r="C37" s="121"/>
      <c r="D37" s="120"/>
      <c r="E37" s="86"/>
      <c r="F37" s="87"/>
      <c r="G37" s="87"/>
      <c r="H37" s="251"/>
      <c r="I37" s="87"/>
      <c r="J37" s="87"/>
      <c r="K37" s="87"/>
      <c r="L37" s="87"/>
      <c r="M37" s="87"/>
      <c r="N37" s="87"/>
      <c r="O37" s="87"/>
      <c r="P37" s="87"/>
      <c r="Q37" s="87"/>
      <c r="R37" s="87"/>
      <c r="AC37" s="87"/>
    </row>
    <row r="38" spans="1:29" ht="20.5" customHeight="1">
      <c r="A38" s="115" t="s">
        <v>84</v>
      </c>
      <c r="B38" s="99">
        <v>0</v>
      </c>
      <c r="C38" s="113"/>
      <c r="D38" s="99">
        <v>-15750</v>
      </c>
      <c r="E38" s="95"/>
      <c r="F38" s="87"/>
      <c r="G38" s="87"/>
      <c r="H38" s="251"/>
      <c r="I38" s="87"/>
      <c r="J38" s="87"/>
      <c r="K38" s="87"/>
      <c r="L38" s="87"/>
      <c r="M38" s="87"/>
      <c r="N38" s="87"/>
      <c r="O38" s="87"/>
      <c r="P38" s="87"/>
      <c r="Q38" s="87"/>
      <c r="R38" s="87"/>
      <c r="AC38" s="87"/>
    </row>
    <row r="39" spans="1:29" ht="20.5" hidden="1" customHeight="1">
      <c r="A39" s="115"/>
      <c r="B39" s="99"/>
      <c r="C39" s="113"/>
      <c r="D39" s="99">
        <v>0</v>
      </c>
      <c r="E39" s="95"/>
      <c r="F39" s="87"/>
      <c r="G39" s="87"/>
      <c r="H39" s="251"/>
      <c r="I39" s="87"/>
      <c r="J39" s="87"/>
      <c r="K39" s="87"/>
      <c r="L39" s="87"/>
      <c r="M39" s="87"/>
      <c r="N39" s="87"/>
      <c r="O39" s="87"/>
      <c r="P39" s="87"/>
      <c r="Q39" s="87"/>
      <c r="R39" s="87"/>
      <c r="AC39" s="87"/>
    </row>
    <row r="40" spans="1:29" ht="20.5" customHeight="1">
      <c r="A40" s="119"/>
      <c r="B40" s="99"/>
      <c r="C40" s="113"/>
      <c r="D40" s="99"/>
      <c r="E40" s="86"/>
      <c r="F40" s="87"/>
      <c r="G40" s="87"/>
      <c r="H40" s="251"/>
      <c r="I40" s="87"/>
      <c r="J40" s="87"/>
      <c r="K40" s="87"/>
      <c r="L40" s="87"/>
      <c r="M40" s="87"/>
      <c r="N40" s="87"/>
      <c r="O40" s="87"/>
      <c r="P40" s="87"/>
      <c r="Q40" s="87"/>
      <c r="R40" s="87"/>
      <c r="AC40" s="87"/>
    </row>
    <row r="41" spans="1:29" ht="33.75" customHeight="1" thickBot="1">
      <c r="A41" s="123" t="s">
        <v>180</v>
      </c>
      <c r="B41" s="124">
        <f>SUM(B36:B40)</f>
        <v>-4478098.91603</v>
      </c>
      <c r="C41" s="124">
        <v>-231094</v>
      </c>
      <c r="D41" s="124">
        <f>SUM(D36:D40)</f>
        <v>1584362</v>
      </c>
      <c r="E41" s="91"/>
      <c r="F41" s="96"/>
      <c r="G41" s="87"/>
      <c r="H41" s="251"/>
      <c r="I41" s="87"/>
      <c r="J41" s="87"/>
      <c r="K41" s="87"/>
      <c r="L41" s="87"/>
      <c r="M41" s="87"/>
      <c r="N41" s="87"/>
      <c r="O41" s="87"/>
      <c r="P41" s="87"/>
      <c r="Q41" s="87"/>
      <c r="R41" s="87"/>
      <c r="AC41" s="87"/>
    </row>
    <row r="42" spans="1:29" ht="20.5" customHeight="1" thickTop="1">
      <c r="A42" s="125"/>
      <c r="B42" s="126"/>
      <c r="C42" s="117"/>
      <c r="D42" s="126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AC42" s="87"/>
    </row>
    <row r="43" spans="1:29" ht="20.5" hidden="1" customHeight="1">
      <c r="A43" s="115" t="s">
        <v>137</v>
      </c>
      <c r="B43" s="99">
        <v>6205065.4186399989</v>
      </c>
      <c r="C43" s="113"/>
      <c r="D43" s="99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AC43" s="87"/>
    </row>
    <row r="44" spans="1:29" ht="20.5" hidden="1" customHeight="1">
      <c r="A44" s="115" t="s">
        <v>138</v>
      </c>
      <c r="B44" s="99">
        <v>0</v>
      </c>
      <c r="C44" s="113"/>
      <c r="D44" s="99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AC44" s="87"/>
    </row>
    <row r="45" spans="1:29" ht="20.5" customHeight="1">
      <c r="A45" s="115"/>
      <c r="B45" s="126"/>
      <c r="C45" s="117"/>
      <c r="D45" s="126"/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AC45" s="87"/>
    </row>
    <row r="46" spans="1:29" ht="14.5" outlineLevel="1">
      <c r="A46" s="115" t="s">
        <v>130</v>
      </c>
      <c r="B46" s="212">
        <v>0</v>
      </c>
      <c r="C46" s="212"/>
      <c r="D46" s="212">
        <f>D36/36951133*1000</f>
        <v>43.303462440515695</v>
      </c>
      <c r="E46" s="95"/>
    </row>
    <row r="47" spans="1:29" ht="14.5" outlineLevel="1">
      <c r="A47" s="115" t="s">
        <v>131</v>
      </c>
      <c r="B47" s="212">
        <v>0</v>
      </c>
      <c r="C47" s="212"/>
      <c r="D47" s="212">
        <v>43.303462440515695</v>
      </c>
      <c r="E47" s="129"/>
    </row>
    <row r="48" spans="1:29" ht="14.5">
      <c r="A48" s="130"/>
      <c r="B48" s="131"/>
      <c r="C48" s="132"/>
      <c r="D48" s="205"/>
      <c r="E48" s="129"/>
      <c r="L48" s="87"/>
      <c r="M48" s="87"/>
      <c r="N48" s="87"/>
      <c r="O48" s="87"/>
      <c r="P48" s="87"/>
      <c r="Q48" s="87"/>
      <c r="R48" s="87"/>
      <c r="AC48" s="87"/>
    </row>
    <row r="49" spans="1:4" ht="14.5">
      <c r="A49" s="110" t="s">
        <v>231</v>
      </c>
      <c r="B49" s="133"/>
      <c r="C49" s="134"/>
      <c r="D49" s="206" t="s">
        <v>232</v>
      </c>
    </row>
    <row r="50" spans="1:4" ht="14.5">
      <c r="A50" s="110"/>
      <c r="B50" s="135"/>
      <c r="C50" s="136"/>
      <c r="D50" s="207"/>
    </row>
    <row r="51" spans="1:4" ht="14.5">
      <c r="A51" s="110"/>
      <c r="B51" s="135"/>
      <c r="C51" s="136"/>
      <c r="D51" s="206"/>
    </row>
    <row r="52" spans="1:4" ht="14.5">
      <c r="A52" s="92" t="s">
        <v>174</v>
      </c>
      <c r="B52" s="133"/>
      <c r="C52" s="134"/>
      <c r="D52" s="206" t="s">
        <v>175</v>
      </c>
    </row>
  </sheetData>
  <mergeCells count="4">
    <mergeCell ref="A9:C9"/>
    <mergeCell ref="A7:D7"/>
    <mergeCell ref="A8:D8"/>
    <mergeCell ref="A4:D4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horizontalDpi="300" verticalDpi="300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I247"/>
  <sheetViews>
    <sheetView view="pageBreakPreview" zoomScale="75" zoomScaleNormal="75" zoomScaleSheetLayoutView="75" workbookViewId="0">
      <pane ySplit="1" topLeftCell="A83" activePane="bottomLeft" state="frozen"/>
      <selection activeCell="G54" sqref="G54"/>
      <selection pane="bottomLeft" activeCell="G12" sqref="G12"/>
    </sheetView>
  </sheetViews>
  <sheetFormatPr defaultColWidth="11.54296875" defaultRowHeight="15.5" outlineLevelRow="1" outlineLevelCol="1"/>
  <cols>
    <col min="1" max="1" width="1.81640625" style="286" customWidth="1" outlineLevel="1"/>
    <col min="2" max="2" width="72" style="286" customWidth="1" outlineLevel="1"/>
    <col min="3" max="3" width="23.7265625" style="287" customWidth="1"/>
    <col min="4" max="4" width="3.7265625" style="287" customWidth="1"/>
    <col min="5" max="5" width="27.6328125" style="287" customWidth="1"/>
    <col min="6" max="7" width="23.7265625" style="287" customWidth="1"/>
    <col min="8" max="8" width="11.54296875" style="288"/>
    <col min="9" max="9" width="13.81640625" style="288" bestFit="1" customWidth="1"/>
    <col min="10" max="252" width="11.54296875" style="288"/>
    <col min="253" max="253" width="1.81640625" style="288" customWidth="1"/>
    <col min="254" max="254" width="69.7265625" style="288" customWidth="1"/>
    <col min="255" max="255" width="23.7265625" style="288" customWidth="1"/>
    <col min="256" max="256" width="6.7265625" style="288" customWidth="1"/>
    <col min="257" max="260" width="0" style="288" hidden="1" customWidth="1"/>
    <col min="261" max="261" width="24.7265625" style="288" customWidth="1"/>
    <col min="262" max="263" width="23.7265625" style="288" customWidth="1"/>
    <col min="264" max="264" width="11.54296875" style="288"/>
    <col min="265" max="265" width="13.81640625" style="288" bestFit="1" customWidth="1"/>
    <col min="266" max="508" width="11.54296875" style="288"/>
    <col min="509" max="509" width="1.81640625" style="288" customWidth="1"/>
    <col min="510" max="510" width="69.7265625" style="288" customWidth="1"/>
    <col min="511" max="511" width="23.7265625" style="288" customWidth="1"/>
    <col min="512" max="512" width="6.7265625" style="288" customWidth="1"/>
    <col min="513" max="516" width="0" style="288" hidden="1" customWidth="1"/>
    <col min="517" max="517" width="24.7265625" style="288" customWidth="1"/>
    <col min="518" max="519" width="23.7265625" style="288" customWidth="1"/>
    <col min="520" max="520" width="11.54296875" style="288"/>
    <col min="521" max="521" width="13.81640625" style="288" bestFit="1" customWidth="1"/>
    <col min="522" max="764" width="11.54296875" style="288"/>
    <col min="765" max="765" width="1.81640625" style="288" customWidth="1"/>
    <col min="766" max="766" width="69.7265625" style="288" customWidth="1"/>
    <col min="767" max="767" width="23.7265625" style="288" customWidth="1"/>
    <col min="768" max="768" width="6.7265625" style="288" customWidth="1"/>
    <col min="769" max="772" width="0" style="288" hidden="1" customWidth="1"/>
    <col min="773" max="773" width="24.7265625" style="288" customWidth="1"/>
    <col min="774" max="775" width="23.7265625" style="288" customWidth="1"/>
    <col min="776" max="776" width="11.54296875" style="288"/>
    <col min="777" max="777" width="13.81640625" style="288" bestFit="1" customWidth="1"/>
    <col min="778" max="1020" width="11.54296875" style="288"/>
    <col min="1021" max="1021" width="1.81640625" style="288" customWidth="1"/>
    <col min="1022" max="1022" width="69.7265625" style="288" customWidth="1"/>
    <col min="1023" max="1023" width="23.7265625" style="288" customWidth="1"/>
    <col min="1024" max="1024" width="6.7265625" style="288" customWidth="1"/>
    <col min="1025" max="1028" width="0" style="288" hidden="1" customWidth="1"/>
    <col min="1029" max="1029" width="24.7265625" style="288" customWidth="1"/>
    <col min="1030" max="1031" width="23.7265625" style="288" customWidth="1"/>
    <col min="1032" max="1032" width="11.54296875" style="288"/>
    <col min="1033" max="1033" width="13.81640625" style="288" bestFit="1" customWidth="1"/>
    <col min="1034" max="1276" width="11.54296875" style="288"/>
    <col min="1277" max="1277" width="1.81640625" style="288" customWidth="1"/>
    <col min="1278" max="1278" width="69.7265625" style="288" customWidth="1"/>
    <col min="1279" max="1279" width="23.7265625" style="288" customWidth="1"/>
    <col min="1280" max="1280" width="6.7265625" style="288" customWidth="1"/>
    <col min="1281" max="1284" width="0" style="288" hidden="1" customWidth="1"/>
    <col min="1285" max="1285" width="24.7265625" style="288" customWidth="1"/>
    <col min="1286" max="1287" width="23.7265625" style="288" customWidth="1"/>
    <col min="1288" max="1288" width="11.54296875" style="288"/>
    <col min="1289" max="1289" width="13.81640625" style="288" bestFit="1" customWidth="1"/>
    <col min="1290" max="1532" width="11.54296875" style="288"/>
    <col min="1533" max="1533" width="1.81640625" style="288" customWidth="1"/>
    <col min="1534" max="1534" width="69.7265625" style="288" customWidth="1"/>
    <col min="1535" max="1535" width="23.7265625" style="288" customWidth="1"/>
    <col min="1536" max="1536" width="6.7265625" style="288" customWidth="1"/>
    <col min="1537" max="1540" width="0" style="288" hidden="1" customWidth="1"/>
    <col min="1541" max="1541" width="24.7265625" style="288" customWidth="1"/>
    <col min="1542" max="1543" width="23.7265625" style="288" customWidth="1"/>
    <col min="1544" max="1544" width="11.54296875" style="288"/>
    <col min="1545" max="1545" width="13.81640625" style="288" bestFit="1" customWidth="1"/>
    <col min="1546" max="1788" width="11.54296875" style="288"/>
    <col min="1789" max="1789" width="1.81640625" style="288" customWidth="1"/>
    <col min="1790" max="1790" width="69.7265625" style="288" customWidth="1"/>
    <col min="1791" max="1791" width="23.7265625" style="288" customWidth="1"/>
    <col min="1792" max="1792" width="6.7265625" style="288" customWidth="1"/>
    <col min="1793" max="1796" width="0" style="288" hidden="1" customWidth="1"/>
    <col min="1797" max="1797" width="24.7265625" style="288" customWidth="1"/>
    <col min="1798" max="1799" width="23.7265625" style="288" customWidth="1"/>
    <col min="1800" max="1800" width="11.54296875" style="288"/>
    <col min="1801" max="1801" width="13.81640625" style="288" bestFit="1" customWidth="1"/>
    <col min="1802" max="2044" width="11.54296875" style="288"/>
    <col min="2045" max="2045" width="1.81640625" style="288" customWidth="1"/>
    <col min="2046" max="2046" width="69.7265625" style="288" customWidth="1"/>
    <col min="2047" max="2047" width="23.7265625" style="288" customWidth="1"/>
    <col min="2048" max="2048" width="6.7265625" style="288" customWidth="1"/>
    <col min="2049" max="2052" width="0" style="288" hidden="1" customWidth="1"/>
    <col min="2053" max="2053" width="24.7265625" style="288" customWidth="1"/>
    <col min="2054" max="2055" width="23.7265625" style="288" customWidth="1"/>
    <col min="2056" max="2056" width="11.54296875" style="288"/>
    <col min="2057" max="2057" width="13.81640625" style="288" bestFit="1" customWidth="1"/>
    <col min="2058" max="2300" width="11.54296875" style="288"/>
    <col min="2301" max="2301" width="1.81640625" style="288" customWidth="1"/>
    <col min="2302" max="2302" width="69.7265625" style="288" customWidth="1"/>
    <col min="2303" max="2303" width="23.7265625" style="288" customWidth="1"/>
    <col min="2304" max="2304" width="6.7265625" style="288" customWidth="1"/>
    <col min="2305" max="2308" width="0" style="288" hidden="1" customWidth="1"/>
    <col min="2309" max="2309" width="24.7265625" style="288" customWidth="1"/>
    <col min="2310" max="2311" width="23.7265625" style="288" customWidth="1"/>
    <col min="2312" max="2312" width="11.54296875" style="288"/>
    <col min="2313" max="2313" width="13.81640625" style="288" bestFit="1" customWidth="1"/>
    <col min="2314" max="2556" width="11.54296875" style="288"/>
    <col min="2557" max="2557" width="1.81640625" style="288" customWidth="1"/>
    <col min="2558" max="2558" width="69.7265625" style="288" customWidth="1"/>
    <col min="2559" max="2559" width="23.7265625" style="288" customWidth="1"/>
    <col min="2560" max="2560" width="6.7265625" style="288" customWidth="1"/>
    <col min="2561" max="2564" width="0" style="288" hidden="1" customWidth="1"/>
    <col min="2565" max="2565" width="24.7265625" style="288" customWidth="1"/>
    <col min="2566" max="2567" width="23.7265625" style="288" customWidth="1"/>
    <col min="2568" max="2568" width="11.54296875" style="288"/>
    <col min="2569" max="2569" width="13.81640625" style="288" bestFit="1" customWidth="1"/>
    <col min="2570" max="2812" width="11.54296875" style="288"/>
    <col min="2813" max="2813" width="1.81640625" style="288" customWidth="1"/>
    <col min="2814" max="2814" width="69.7265625" style="288" customWidth="1"/>
    <col min="2815" max="2815" width="23.7265625" style="288" customWidth="1"/>
    <col min="2816" max="2816" width="6.7265625" style="288" customWidth="1"/>
    <col min="2817" max="2820" width="0" style="288" hidden="1" customWidth="1"/>
    <col min="2821" max="2821" width="24.7265625" style="288" customWidth="1"/>
    <col min="2822" max="2823" width="23.7265625" style="288" customWidth="1"/>
    <col min="2824" max="2824" width="11.54296875" style="288"/>
    <col min="2825" max="2825" width="13.81640625" style="288" bestFit="1" customWidth="1"/>
    <col min="2826" max="3068" width="11.54296875" style="288"/>
    <col min="3069" max="3069" width="1.81640625" style="288" customWidth="1"/>
    <col min="3070" max="3070" width="69.7265625" style="288" customWidth="1"/>
    <col min="3071" max="3071" width="23.7265625" style="288" customWidth="1"/>
    <col min="3072" max="3072" width="6.7265625" style="288" customWidth="1"/>
    <col min="3073" max="3076" width="0" style="288" hidden="1" customWidth="1"/>
    <col min="3077" max="3077" width="24.7265625" style="288" customWidth="1"/>
    <col min="3078" max="3079" width="23.7265625" style="288" customWidth="1"/>
    <col min="3080" max="3080" width="11.54296875" style="288"/>
    <col min="3081" max="3081" width="13.81640625" style="288" bestFit="1" customWidth="1"/>
    <col min="3082" max="3324" width="11.54296875" style="288"/>
    <col min="3325" max="3325" width="1.81640625" style="288" customWidth="1"/>
    <col min="3326" max="3326" width="69.7265625" style="288" customWidth="1"/>
    <col min="3327" max="3327" width="23.7265625" style="288" customWidth="1"/>
    <col min="3328" max="3328" width="6.7265625" style="288" customWidth="1"/>
    <col min="3329" max="3332" width="0" style="288" hidden="1" customWidth="1"/>
    <col min="3333" max="3333" width="24.7265625" style="288" customWidth="1"/>
    <col min="3334" max="3335" width="23.7265625" style="288" customWidth="1"/>
    <col min="3336" max="3336" width="11.54296875" style="288"/>
    <col min="3337" max="3337" width="13.81640625" style="288" bestFit="1" customWidth="1"/>
    <col min="3338" max="3580" width="11.54296875" style="288"/>
    <col min="3581" max="3581" width="1.81640625" style="288" customWidth="1"/>
    <col min="3582" max="3582" width="69.7265625" style="288" customWidth="1"/>
    <col min="3583" max="3583" width="23.7265625" style="288" customWidth="1"/>
    <col min="3584" max="3584" width="6.7265625" style="288" customWidth="1"/>
    <col min="3585" max="3588" width="0" style="288" hidden="1" customWidth="1"/>
    <col min="3589" max="3589" width="24.7265625" style="288" customWidth="1"/>
    <col min="3590" max="3591" width="23.7265625" style="288" customWidth="1"/>
    <col min="3592" max="3592" width="11.54296875" style="288"/>
    <col min="3593" max="3593" width="13.81640625" style="288" bestFit="1" customWidth="1"/>
    <col min="3594" max="3836" width="11.54296875" style="288"/>
    <col min="3837" max="3837" width="1.81640625" style="288" customWidth="1"/>
    <col min="3838" max="3838" width="69.7265625" style="288" customWidth="1"/>
    <col min="3839" max="3839" width="23.7265625" style="288" customWidth="1"/>
    <col min="3840" max="3840" width="6.7265625" style="288" customWidth="1"/>
    <col min="3841" max="3844" width="0" style="288" hidden="1" customWidth="1"/>
    <col min="3845" max="3845" width="24.7265625" style="288" customWidth="1"/>
    <col min="3846" max="3847" width="23.7265625" style="288" customWidth="1"/>
    <col min="3848" max="3848" width="11.54296875" style="288"/>
    <col min="3849" max="3849" width="13.81640625" style="288" bestFit="1" customWidth="1"/>
    <col min="3850" max="4092" width="11.54296875" style="288"/>
    <col min="4093" max="4093" width="1.81640625" style="288" customWidth="1"/>
    <col min="4094" max="4094" width="69.7265625" style="288" customWidth="1"/>
    <col min="4095" max="4095" width="23.7265625" style="288" customWidth="1"/>
    <col min="4096" max="4096" width="6.7265625" style="288" customWidth="1"/>
    <col min="4097" max="4100" width="0" style="288" hidden="1" customWidth="1"/>
    <col min="4101" max="4101" width="24.7265625" style="288" customWidth="1"/>
    <col min="4102" max="4103" width="23.7265625" style="288" customWidth="1"/>
    <col min="4104" max="4104" width="11.54296875" style="288"/>
    <col min="4105" max="4105" width="13.81640625" style="288" bestFit="1" customWidth="1"/>
    <col min="4106" max="4348" width="11.54296875" style="288"/>
    <col min="4349" max="4349" width="1.81640625" style="288" customWidth="1"/>
    <col min="4350" max="4350" width="69.7265625" style="288" customWidth="1"/>
    <col min="4351" max="4351" width="23.7265625" style="288" customWidth="1"/>
    <col min="4352" max="4352" width="6.7265625" style="288" customWidth="1"/>
    <col min="4353" max="4356" width="0" style="288" hidden="1" customWidth="1"/>
    <col min="4357" max="4357" width="24.7265625" style="288" customWidth="1"/>
    <col min="4358" max="4359" width="23.7265625" style="288" customWidth="1"/>
    <col min="4360" max="4360" width="11.54296875" style="288"/>
    <col min="4361" max="4361" width="13.81640625" style="288" bestFit="1" customWidth="1"/>
    <col min="4362" max="4604" width="11.54296875" style="288"/>
    <col min="4605" max="4605" width="1.81640625" style="288" customWidth="1"/>
    <col min="4606" max="4606" width="69.7265625" style="288" customWidth="1"/>
    <col min="4607" max="4607" width="23.7265625" style="288" customWidth="1"/>
    <col min="4608" max="4608" width="6.7265625" style="288" customWidth="1"/>
    <col min="4609" max="4612" width="0" style="288" hidden="1" customWidth="1"/>
    <col min="4613" max="4613" width="24.7265625" style="288" customWidth="1"/>
    <col min="4614" max="4615" width="23.7265625" style="288" customWidth="1"/>
    <col min="4616" max="4616" width="11.54296875" style="288"/>
    <col min="4617" max="4617" width="13.81640625" style="288" bestFit="1" customWidth="1"/>
    <col min="4618" max="4860" width="11.54296875" style="288"/>
    <col min="4861" max="4861" width="1.81640625" style="288" customWidth="1"/>
    <col min="4862" max="4862" width="69.7265625" style="288" customWidth="1"/>
    <col min="4863" max="4863" width="23.7265625" style="288" customWidth="1"/>
    <col min="4864" max="4864" width="6.7265625" style="288" customWidth="1"/>
    <col min="4865" max="4868" width="0" style="288" hidden="1" customWidth="1"/>
    <col min="4869" max="4869" width="24.7265625" style="288" customWidth="1"/>
    <col min="4870" max="4871" width="23.7265625" style="288" customWidth="1"/>
    <col min="4872" max="4872" width="11.54296875" style="288"/>
    <col min="4873" max="4873" width="13.81640625" style="288" bestFit="1" customWidth="1"/>
    <col min="4874" max="5116" width="11.54296875" style="288"/>
    <col min="5117" max="5117" width="1.81640625" style="288" customWidth="1"/>
    <col min="5118" max="5118" width="69.7265625" style="288" customWidth="1"/>
    <col min="5119" max="5119" width="23.7265625" style="288" customWidth="1"/>
    <col min="5120" max="5120" width="6.7265625" style="288" customWidth="1"/>
    <col min="5121" max="5124" width="0" style="288" hidden="1" customWidth="1"/>
    <col min="5125" max="5125" width="24.7265625" style="288" customWidth="1"/>
    <col min="5126" max="5127" width="23.7265625" style="288" customWidth="1"/>
    <col min="5128" max="5128" width="11.54296875" style="288"/>
    <col min="5129" max="5129" width="13.81640625" style="288" bestFit="1" customWidth="1"/>
    <col min="5130" max="5372" width="11.54296875" style="288"/>
    <col min="5373" max="5373" width="1.81640625" style="288" customWidth="1"/>
    <col min="5374" max="5374" width="69.7265625" style="288" customWidth="1"/>
    <col min="5375" max="5375" width="23.7265625" style="288" customWidth="1"/>
    <col min="5376" max="5376" width="6.7265625" style="288" customWidth="1"/>
    <col min="5377" max="5380" width="0" style="288" hidden="1" customWidth="1"/>
    <col min="5381" max="5381" width="24.7265625" style="288" customWidth="1"/>
    <col min="5382" max="5383" width="23.7265625" style="288" customWidth="1"/>
    <col min="5384" max="5384" width="11.54296875" style="288"/>
    <col min="5385" max="5385" width="13.81640625" style="288" bestFit="1" customWidth="1"/>
    <col min="5386" max="5628" width="11.54296875" style="288"/>
    <col min="5629" max="5629" width="1.81640625" style="288" customWidth="1"/>
    <col min="5630" max="5630" width="69.7265625" style="288" customWidth="1"/>
    <col min="5631" max="5631" width="23.7265625" style="288" customWidth="1"/>
    <col min="5632" max="5632" width="6.7265625" style="288" customWidth="1"/>
    <col min="5633" max="5636" width="0" style="288" hidden="1" customWidth="1"/>
    <col min="5637" max="5637" width="24.7265625" style="288" customWidth="1"/>
    <col min="5638" max="5639" width="23.7265625" style="288" customWidth="1"/>
    <col min="5640" max="5640" width="11.54296875" style="288"/>
    <col min="5641" max="5641" width="13.81640625" style="288" bestFit="1" customWidth="1"/>
    <col min="5642" max="5884" width="11.54296875" style="288"/>
    <col min="5885" max="5885" width="1.81640625" style="288" customWidth="1"/>
    <col min="5886" max="5886" width="69.7265625" style="288" customWidth="1"/>
    <col min="5887" max="5887" width="23.7265625" style="288" customWidth="1"/>
    <col min="5888" max="5888" width="6.7265625" style="288" customWidth="1"/>
    <col min="5889" max="5892" width="0" style="288" hidden="1" customWidth="1"/>
    <col min="5893" max="5893" width="24.7265625" style="288" customWidth="1"/>
    <col min="5894" max="5895" width="23.7265625" style="288" customWidth="1"/>
    <col min="5896" max="5896" width="11.54296875" style="288"/>
    <col min="5897" max="5897" width="13.81640625" style="288" bestFit="1" customWidth="1"/>
    <col min="5898" max="6140" width="11.54296875" style="288"/>
    <col min="6141" max="6141" width="1.81640625" style="288" customWidth="1"/>
    <col min="6142" max="6142" width="69.7265625" style="288" customWidth="1"/>
    <col min="6143" max="6143" width="23.7265625" style="288" customWidth="1"/>
    <col min="6144" max="6144" width="6.7265625" style="288" customWidth="1"/>
    <col min="6145" max="6148" width="0" style="288" hidden="1" customWidth="1"/>
    <col min="6149" max="6149" width="24.7265625" style="288" customWidth="1"/>
    <col min="6150" max="6151" width="23.7265625" style="288" customWidth="1"/>
    <col min="6152" max="6152" width="11.54296875" style="288"/>
    <col min="6153" max="6153" width="13.81640625" style="288" bestFit="1" customWidth="1"/>
    <col min="6154" max="6396" width="11.54296875" style="288"/>
    <col min="6397" max="6397" width="1.81640625" style="288" customWidth="1"/>
    <col min="6398" max="6398" width="69.7265625" style="288" customWidth="1"/>
    <col min="6399" max="6399" width="23.7265625" style="288" customWidth="1"/>
    <col min="6400" max="6400" width="6.7265625" style="288" customWidth="1"/>
    <col min="6401" max="6404" width="0" style="288" hidden="1" customWidth="1"/>
    <col min="6405" max="6405" width="24.7265625" style="288" customWidth="1"/>
    <col min="6406" max="6407" width="23.7265625" style="288" customWidth="1"/>
    <col min="6408" max="6408" width="11.54296875" style="288"/>
    <col min="6409" max="6409" width="13.81640625" style="288" bestFit="1" customWidth="1"/>
    <col min="6410" max="6652" width="11.54296875" style="288"/>
    <col min="6653" max="6653" width="1.81640625" style="288" customWidth="1"/>
    <col min="6654" max="6654" width="69.7265625" style="288" customWidth="1"/>
    <col min="6655" max="6655" width="23.7265625" style="288" customWidth="1"/>
    <col min="6656" max="6656" width="6.7265625" style="288" customWidth="1"/>
    <col min="6657" max="6660" width="0" style="288" hidden="1" customWidth="1"/>
    <col min="6661" max="6661" width="24.7265625" style="288" customWidth="1"/>
    <col min="6662" max="6663" width="23.7265625" style="288" customWidth="1"/>
    <col min="6664" max="6664" width="11.54296875" style="288"/>
    <col min="6665" max="6665" width="13.81640625" style="288" bestFit="1" customWidth="1"/>
    <col min="6666" max="6908" width="11.54296875" style="288"/>
    <col min="6909" max="6909" width="1.81640625" style="288" customWidth="1"/>
    <col min="6910" max="6910" width="69.7265625" style="288" customWidth="1"/>
    <col min="6911" max="6911" width="23.7265625" style="288" customWidth="1"/>
    <col min="6912" max="6912" width="6.7265625" style="288" customWidth="1"/>
    <col min="6913" max="6916" width="0" style="288" hidden="1" customWidth="1"/>
    <col min="6917" max="6917" width="24.7265625" style="288" customWidth="1"/>
    <col min="6918" max="6919" width="23.7265625" style="288" customWidth="1"/>
    <col min="6920" max="6920" width="11.54296875" style="288"/>
    <col min="6921" max="6921" width="13.81640625" style="288" bestFit="1" customWidth="1"/>
    <col min="6922" max="7164" width="11.54296875" style="288"/>
    <col min="7165" max="7165" width="1.81640625" style="288" customWidth="1"/>
    <col min="7166" max="7166" width="69.7265625" style="288" customWidth="1"/>
    <col min="7167" max="7167" width="23.7265625" style="288" customWidth="1"/>
    <col min="7168" max="7168" width="6.7265625" style="288" customWidth="1"/>
    <col min="7169" max="7172" width="0" style="288" hidden="1" customWidth="1"/>
    <col min="7173" max="7173" width="24.7265625" style="288" customWidth="1"/>
    <col min="7174" max="7175" width="23.7265625" style="288" customWidth="1"/>
    <col min="7176" max="7176" width="11.54296875" style="288"/>
    <col min="7177" max="7177" width="13.81640625" style="288" bestFit="1" customWidth="1"/>
    <col min="7178" max="7420" width="11.54296875" style="288"/>
    <col min="7421" max="7421" width="1.81640625" style="288" customWidth="1"/>
    <col min="7422" max="7422" width="69.7265625" style="288" customWidth="1"/>
    <col min="7423" max="7423" width="23.7265625" style="288" customWidth="1"/>
    <col min="7424" max="7424" width="6.7265625" style="288" customWidth="1"/>
    <col min="7425" max="7428" width="0" style="288" hidden="1" customWidth="1"/>
    <col min="7429" max="7429" width="24.7265625" style="288" customWidth="1"/>
    <col min="7430" max="7431" width="23.7265625" style="288" customWidth="1"/>
    <col min="7432" max="7432" width="11.54296875" style="288"/>
    <col min="7433" max="7433" width="13.81640625" style="288" bestFit="1" customWidth="1"/>
    <col min="7434" max="7676" width="11.54296875" style="288"/>
    <col min="7677" max="7677" width="1.81640625" style="288" customWidth="1"/>
    <col min="7678" max="7678" width="69.7265625" style="288" customWidth="1"/>
    <col min="7679" max="7679" width="23.7265625" style="288" customWidth="1"/>
    <col min="7680" max="7680" width="6.7265625" style="288" customWidth="1"/>
    <col min="7681" max="7684" width="0" style="288" hidden="1" customWidth="1"/>
    <col min="7685" max="7685" width="24.7265625" style="288" customWidth="1"/>
    <col min="7686" max="7687" width="23.7265625" style="288" customWidth="1"/>
    <col min="7688" max="7688" width="11.54296875" style="288"/>
    <col min="7689" max="7689" width="13.81640625" style="288" bestFit="1" customWidth="1"/>
    <col min="7690" max="7932" width="11.54296875" style="288"/>
    <col min="7933" max="7933" width="1.81640625" style="288" customWidth="1"/>
    <col min="7934" max="7934" width="69.7265625" style="288" customWidth="1"/>
    <col min="7935" max="7935" width="23.7265625" style="288" customWidth="1"/>
    <col min="7936" max="7936" width="6.7265625" style="288" customWidth="1"/>
    <col min="7937" max="7940" width="0" style="288" hidden="1" customWidth="1"/>
    <col min="7941" max="7941" width="24.7265625" style="288" customWidth="1"/>
    <col min="7942" max="7943" width="23.7265625" style="288" customWidth="1"/>
    <col min="7944" max="7944" width="11.54296875" style="288"/>
    <col min="7945" max="7945" width="13.81640625" style="288" bestFit="1" customWidth="1"/>
    <col min="7946" max="8188" width="11.54296875" style="288"/>
    <col min="8189" max="8189" width="1.81640625" style="288" customWidth="1"/>
    <col min="8190" max="8190" width="69.7265625" style="288" customWidth="1"/>
    <col min="8191" max="8191" width="23.7265625" style="288" customWidth="1"/>
    <col min="8192" max="8192" width="6.7265625" style="288" customWidth="1"/>
    <col min="8193" max="8196" width="0" style="288" hidden="1" customWidth="1"/>
    <col min="8197" max="8197" width="24.7265625" style="288" customWidth="1"/>
    <col min="8198" max="8199" width="23.7265625" style="288" customWidth="1"/>
    <col min="8200" max="8200" width="11.54296875" style="288"/>
    <col min="8201" max="8201" width="13.81640625" style="288" bestFit="1" customWidth="1"/>
    <col min="8202" max="8444" width="11.54296875" style="288"/>
    <col min="8445" max="8445" width="1.81640625" style="288" customWidth="1"/>
    <col min="8446" max="8446" width="69.7265625" style="288" customWidth="1"/>
    <col min="8447" max="8447" width="23.7265625" style="288" customWidth="1"/>
    <col min="8448" max="8448" width="6.7265625" style="288" customWidth="1"/>
    <col min="8449" max="8452" width="0" style="288" hidden="1" customWidth="1"/>
    <col min="8453" max="8453" width="24.7265625" style="288" customWidth="1"/>
    <col min="8454" max="8455" width="23.7265625" style="288" customWidth="1"/>
    <col min="8456" max="8456" width="11.54296875" style="288"/>
    <col min="8457" max="8457" width="13.81640625" style="288" bestFit="1" customWidth="1"/>
    <col min="8458" max="8700" width="11.54296875" style="288"/>
    <col min="8701" max="8701" width="1.81640625" style="288" customWidth="1"/>
    <col min="8702" max="8702" width="69.7265625" style="288" customWidth="1"/>
    <col min="8703" max="8703" width="23.7265625" style="288" customWidth="1"/>
    <col min="8704" max="8704" width="6.7265625" style="288" customWidth="1"/>
    <col min="8705" max="8708" width="0" style="288" hidden="1" customWidth="1"/>
    <col min="8709" max="8709" width="24.7265625" style="288" customWidth="1"/>
    <col min="8710" max="8711" width="23.7265625" style="288" customWidth="1"/>
    <col min="8712" max="8712" width="11.54296875" style="288"/>
    <col min="8713" max="8713" width="13.81640625" style="288" bestFit="1" customWidth="1"/>
    <col min="8714" max="8956" width="11.54296875" style="288"/>
    <col min="8957" max="8957" width="1.81640625" style="288" customWidth="1"/>
    <col min="8958" max="8958" width="69.7265625" style="288" customWidth="1"/>
    <col min="8959" max="8959" width="23.7265625" style="288" customWidth="1"/>
    <col min="8960" max="8960" width="6.7265625" style="288" customWidth="1"/>
    <col min="8961" max="8964" width="0" style="288" hidden="1" customWidth="1"/>
    <col min="8965" max="8965" width="24.7265625" style="288" customWidth="1"/>
    <col min="8966" max="8967" width="23.7265625" style="288" customWidth="1"/>
    <col min="8968" max="8968" width="11.54296875" style="288"/>
    <col min="8969" max="8969" width="13.81640625" style="288" bestFit="1" customWidth="1"/>
    <col min="8970" max="9212" width="11.54296875" style="288"/>
    <col min="9213" max="9213" width="1.81640625" style="288" customWidth="1"/>
    <col min="9214" max="9214" width="69.7265625" style="288" customWidth="1"/>
    <col min="9215" max="9215" width="23.7265625" style="288" customWidth="1"/>
    <col min="9216" max="9216" width="6.7265625" style="288" customWidth="1"/>
    <col min="9217" max="9220" width="0" style="288" hidden="1" customWidth="1"/>
    <col min="9221" max="9221" width="24.7265625" style="288" customWidth="1"/>
    <col min="9222" max="9223" width="23.7265625" style="288" customWidth="1"/>
    <col min="9224" max="9224" width="11.54296875" style="288"/>
    <col min="9225" max="9225" width="13.81640625" style="288" bestFit="1" customWidth="1"/>
    <col min="9226" max="9468" width="11.54296875" style="288"/>
    <col min="9469" max="9469" width="1.81640625" style="288" customWidth="1"/>
    <col min="9470" max="9470" width="69.7265625" style="288" customWidth="1"/>
    <col min="9471" max="9471" width="23.7265625" style="288" customWidth="1"/>
    <col min="9472" max="9472" width="6.7265625" style="288" customWidth="1"/>
    <col min="9473" max="9476" width="0" style="288" hidden="1" customWidth="1"/>
    <col min="9477" max="9477" width="24.7265625" style="288" customWidth="1"/>
    <col min="9478" max="9479" width="23.7265625" style="288" customWidth="1"/>
    <col min="9480" max="9480" width="11.54296875" style="288"/>
    <col min="9481" max="9481" width="13.81640625" style="288" bestFit="1" customWidth="1"/>
    <col min="9482" max="9724" width="11.54296875" style="288"/>
    <col min="9725" max="9725" width="1.81640625" style="288" customWidth="1"/>
    <col min="9726" max="9726" width="69.7265625" style="288" customWidth="1"/>
    <col min="9727" max="9727" width="23.7265625" style="288" customWidth="1"/>
    <col min="9728" max="9728" width="6.7265625" style="288" customWidth="1"/>
    <col min="9729" max="9732" width="0" style="288" hidden="1" customWidth="1"/>
    <col min="9733" max="9733" width="24.7265625" style="288" customWidth="1"/>
    <col min="9734" max="9735" width="23.7265625" style="288" customWidth="1"/>
    <col min="9736" max="9736" width="11.54296875" style="288"/>
    <col min="9737" max="9737" width="13.81640625" style="288" bestFit="1" customWidth="1"/>
    <col min="9738" max="9980" width="11.54296875" style="288"/>
    <col min="9981" max="9981" width="1.81640625" style="288" customWidth="1"/>
    <col min="9982" max="9982" width="69.7265625" style="288" customWidth="1"/>
    <col min="9983" max="9983" width="23.7265625" style="288" customWidth="1"/>
    <col min="9984" max="9984" width="6.7265625" style="288" customWidth="1"/>
    <col min="9985" max="9988" width="0" style="288" hidden="1" customWidth="1"/>
    <col min="9989" max="9989" width="24.7265625" style="288" customWidth="1"/>
    <col min="9990" max="9991" width="23.7265625" style="288" customWidth="1"/>
    <col min="9992" max="9992" width="11.54296875" style="288"/>
    <col min="9993" max="9993" width="13.81640625" style="288" bestFit="1" customWidth="1"/>
    <col min="9994" max="10236" width="11.54296875" style="288"/>
    <col min="10237" max="10237" width="1.81640625" style="288" customWidth="1"/>
    <col min="10238" max="10238" width="69.7265625" style="288" customWidth="1"/>
    <col min="10239" max="10239" width="23.7265625" style="288" customWidth="1"/>
    <col min="10240" max="10240" width="6.7265625" style="288" customWidth="1"/>
    <col min="10241" max="10244" width="0" style="288" hidden="1" customWidth="1"/>
    <col min="10245" max="10245" width="24.7265625" style="288" customWidth="1"/>
    <col min="10246" max="10247" width="23.7265625" style="288" customWidth="1"/>
    <col min="10248" max="10248" width="11.54296875" style="288"/>
    <col min="10249" max="10249" width="13.81640625" style="288" bestFit="1" customWidth="1"/>
    <col min="10250" max="10492" width="11.54296875" style="288"/>
    <col min="10493" max="10493" width="1.81640625" style="288" customWidth="1"/>
    <col min="10494" max="10494" width="69.7265625" style="288" customWidth="1"/>
    <col min="10495" max="10495" width="23.7265625" style="288" customWidth="1"/>
    <col min="10496" max="10496" width="6.7265625" style="288" customWidth="1"/>
    <col min="10497" max="10500" width="0" style="288" hidden="1" customWidth="1"/>
    <col min="10501" max="10501" width="24.7265625" style="288" customWidth="1"/>
    <col min="10502" max="10503" width="23.7265625" style="288" customWidth="1"/>
    <col min="10504" max="10504" width="11.54296875" style="288"/>
    <col min="10505" max="10505" width="13.81640625" style="288" bestFit="1" customWidth="1"/>
    <col min="10506" max="10748" width="11.54296875" style="288"/>
    <col min="10749" max="10749" width="1.81640625" style="288" customWidth="1"/>
    <col min="10750" max="10750" width="69.7265625" style="288" customWidth="1"/>
    <col min="10751" max="10751" width="23.7265625" style="288" customWidth="1"/>
    <col min="10752" max="10752" width="6.7265625" style="288" customWidth="1"/>
    <col min="10753" max="10756" width="0" style="288" hidden="1" customWidth="1"/>
    <col min="10757" max="10757" width="24.7265625" style="288" customWidth="1"/>
    <col min="10758" max="10759" width="23.7265625" style="288" customWidth="1"/>
    <col min="10760" max="10760" width="11.54296875" style="288"/>
    <col min="10761" max="10761" width="13.81640625" style="288" bestFit="1" customWidth="1"/>
    <col min="10762" max="11004" width="11.54296875" style="288"/>
    <col min="11005" max="11005" width="1.81640625" style="288" customWidth="1"/>
    <col min="11006" max="11006" width="69.7265625" style="288" customWidth="1"/>
    <col min="11007" max="11007" width="23.7265625" style="288" customWidth="1"/>
    <col min="11008" max="11008" width="6.7265625" style="288" customWidth="1"/>
    <col min="11009" max="11012" width="0" style="288" hidden="1" customWidth="1"/>
    <col min="11013" max="11013" width="24.7265625" style="288" customWidth="1"/>
    <col min="11014" max="11015" width="23.7265625" style="288" customWidth="1"/>
    <col min="11016" max="11016" width="11.54296875" style="288"/>
    <col min="11017" max="11017" width="13.81640625" style="288" bestFit="1" customWidth="1"/>
    <col min="11018" max="11260" width="11.54296875" style="288"/>
    <col min="11261" max="11261" width="1.81640625" style="288" customWidth="1"/>
    <col min="11262" max="11262" width="69.7265625" style="288" customWidth="1"/>
    <col min="11263" max="11263" width="23.7265625" style="288" customWidth="1"/>
    <col min="11264" max="11264" width="6.7265625" style="288" customWidth="1"/>
    <col min="11265" max="11268" width="0" style="288" hidden="1" customWidth="1"/>
    <col min="11269" max="11269" width="24.7265625" style="288" customWidth="1"/>
    <col min="11270" max="11271" width="23.7265625" style="288" customWidth="1"/>
    <col min="11272" max="11272" width="11.54296875" style="288"/>
    <col min="11273" max="11273" width="13.81640625" style="288" bestFit="1" customWidth="1"/>
    <col min="11274" max="11516" width="11.54296875" style="288"/>
    <col min="11517" max="11517" width="1.81640625" style="288" customWidth="1"/>
    <col min="11518" max="11518" width="69.7265625" style="288" customWidth="1"/>
    <col min="11519" max="11519" width="23.7265625" style="288" customWidth="1"/>
    <col min="11520" max="11520" width="6.7265625" style="288" customWidth="1"/>
    <col min="11521" max="11524" width="0" style="288" hidden="1" customWidth="1"/>
    <col min="11525" max="11525" width="24.7265625" style="288" customWidth="1"/>
    <col min="11526" max="11527" width="23.7265625" style="288" customWidth="1"/>
    <col min="11528" max="11528" width="11.54296875" style="288"/>
    <col min="11529" max="11529" width="13.81640625" style="288" bestFit="1" customWidth="1"/>
    <col min="11530" max="11772" width="11.54296875" style="288"/>
    <col min="11773" max="11773" width="1.81640625" style="288" customWidth="1"/>
    <col min="11774" max="11774" width="69.7265625" style="288" customWidth="1"/>
    <col min="11775" max="11775" width="23.7265625" style="288" customWidth="1"/>
    <col min="11776" max="11776" width="6.7265625" style="288" customWidth="1"/>
    <col min="11777" max="11780" width="0" style="288" hidden="1" customWidth="1"/>
    <col min="11781" max="11781" width="24.7265625" style="288" customWidth="1"/>
    <col min="11782" max="11783" width="23.7265625" style="288" customWidth="1"/>
    <col min="11784" max="11784" width="11.54296875" style="288"/>
    <col min="11785" max="11785" width="13.81640625" style="288" bestFit="1" customWidth="1"/>
    <col min="11786" max="12028" width="11.54296875" style="288"/>
    <col min="12029" max="12029" width="1.81640625" style="288" customWidth="1"/>
    <col min="12030" max="12030" width="69.7265625" style="288" customWidth="1"/>
    <col min="12031" max="12031" width="23.7265625" style="288" customWidth="1"/>
    <col min="12032" max="12032" width="6.7265625" style="288" customWidth="1"/>
    <col min="12033" max="12036" width="0" style="288" hidden="1" customWidth="1"/>
    <col min="12037" max="12037" width="24.7265625" style="288" customWidth="1"/>
    <col min="12038" max="12039" width="23.7265625" style="288" customWidth="1"/>
    <col min="12040" max="12040" width="11.54296875" style="288"/>
    <col min="12041" max="12041" width="13.81640625" style="288" bestFit="1" customWidth="1"/>
    <col min="12042" max="12284" width="11.54296875" style="288"/>
    <col min="12285" max="12285" width="1.81640625" style="288" customWidth="1"/>
    <col min="12286" max="12286" width="69.7265625" style="288" customWidth="1"/>
    <col min="12287" max="12287" width="23.7265625" style="288" customWidth="1"/>
    <col min="12288" max="12288" width="6.7265625" style="288" customWidth="1"/>
    <col min="12289" max="12292" width="0" style="288" hidden="1" customWidth="1"/>
    <col min="12293" max="12293" width="24.7265625" style="288" customWidth="1"/>
    <col min="12294" max="12295" width="23.7265625" style="288" customWidth="1"/>
    <col min="12296" max="12296" width="11.54296875" style="288"/>
    <col min="12297" max="12297" width="13.81640625" style="288" bestFit="1" customWidth="1"/>
    <col min="12298" max="12540" width="11.54296875" style="288"/>
    <col min="12541" max="12541" width="1.81640625" style="288" customWidth="1"/>
    <col min="12542" max="12542" width="69.7265625" style="288" customWidth="1"/>
    <col min="12543" max="12543" width="23.7265625" style="288" customWidth="1"/>
    <col min="12544" max="12544" width="6.7265625" style="288" customWidth="1"/>
    <col min="12545" max="12548" width="0" style="288" hidden="1" customWidth="1"/>
    <col min="12549" max="12549" width="24.7265625" style="288" customWidth="1"/>
    <col min="12550" max="12551" width="23.7265625" style="288" customWidth="1"/>
    <col min="12552" max="12552" width="11.54296875" style="288"/>
    <col min="12553" max="12553" width="13.81640625" style="288" bestFit="1" customWidth="1"/>
    <col min="12554" max="12796" width="11.54296875" style="288"/>
    <col min="12797" max="12797" width="1.81640625" style="288" customWidth="1"/>
    <col min="12798" max="12798" width="69.7265625" style="288" customWidth="1"/>
    <col min="12799" max="12799" width="23.7265625" style="288" customWidth="1"/>
    <col min="12800" max="12800" width="6.7265625" style="288" customWidth="1"/>
    <col min="12801" max="12804" width="0" style="288" hidden="1" customWidth="1"/>
    <col min="12805" max="12805" width="24.7265625" style="288" customWidth="1"/>
    <col min="12806" max="12807" width="23.7265625" style="288" customWidth="1"/>
    <col min="12808" max="12808" width="11.54296875" style="288"/>
    <col min="12809" max="12809" width="13.81640625" style="288" bestFit="1" customWidth="1"/>
    <col min="12810" max="13052" width="11.54296875" style="288"/>
    <col min="13053" max="13053" width="1.81640625" style="288" customWidth="1"/>
    <col min="13054" max="13054" width="69.7265625" style="288" customWidth="1"/>
    <col min="13055" max="13055" width="23.7265625" style="288" customWidth="1"/>
    <col min="13056" max="13056" width="6.7265625" style="288" customWidth="1"/>
    <col min="13057" max="13060" width="0" style="288" hidden="1" customWidth="1"/>
    <col min="13061" max="13061" width="24.7265625" style="288" customWidth="1"/>
    <col min="13062" max="13063" width="23.7265625" style="288" customWidth="1"/>
    <col min="13064" max="13064" width="11.54296875" style="288"/>
    <col min="13065" max="13065" width="13.81640625" style="288" bestFit="1" customWidth="1"/>
    <col min="13066" max="13308" width="11.54296875" style="288"/>
    <col min="13309" max="13309" width="1.81640625" style="288" customWidth="1"/>
    <col min="13310" max="13310" width="69.7265625" style="288" customWidth="1"/>
    <col min="13311" max="13311" width="23.7265625" style="288" customWidth="1"/>
    <col min="13312" max="13312" width="6.7265625" style="288" customWidth="1"/>
    <col min="13313" max="13316" width="0" style="288" hidden="1" customWidth="1"/>
    <col min="13317" max="13317" width="24.7265625" style="288" customWidth="1"/>
    <col min="13318" max="13319" width="23.7265625" style="288" customWidth="1"/>
    <col min="13320" max="13320" width="11.54296875" style="288"/>
    <col min="13321" max="13321" width="13.81640625" style="288" bestFit="1" customWidth="1"/>
    <col min="13322" max="13564" width="11.54296875" style="288"/>
    <col min="13565" max="13565" width="1.81640625" style="288" customWidth="1"/>
    <col min="13566" max="13566" width="69.7265625" style="288" customWidth="1"/>
    <col min="13567" max="13567" width="23.7265625" style="288" customWidth="1"/>
    <col min="13568" max="13568" width="6.7265625" style="288" customWidth="1"/>
    <col min="13569" max="13572" width="0" style="288" hidden="1" customWidth="1"/>
    <col min="13573" max="13573" width="24.7265625" style="288" customWidth="1"/>
    <col min="13574" max="13575" width="23.7265625" style="288" customWidth="1"/>
    <col min="13576" max="13576" width="11.54296875" style="288"/>
    <col min="13577" max="13577" width="13.81640625" style="288" bestFit="1" customWidth="1"/>
    <col min="13578" max="13820" width="11.54296875" style="288"/>
    <col min="13821" max="13821" width="1.81640625" style="288" customWidth="1"/>
    <col min="13822" max="13822" width="69.7265625" style="288" customWidth="1"/>
    <col min="13823" max="13823" width="23.7265625" style="288" customWidth="1"/>
    <col min="13824" max="13824" width="6.7265625" style="288" customWidth="1"/>
    <col min="13825" max="13828" width="0" style="288" hidden="1" customWidth="1"/>
    <col min="13829" max="13829" width="24.7265625" style="288" customWidth="1"/>
    <col min="13830" max="13831" width="23.7265625" style="288" customWidth="1"/>
    <col min="13832" max="13832" width="11.54296875" style="288"/>
    <col min="13833" max="13833" width="13.81640625" style="288" bestFit="1" customWidth="1"/>
    <col min="13834" max="14076" width="11.54296875" style="288"/>
    <col min="14077" max="14077" width="1.81640625" style="288" customWidth="1"/>
    <col min="14078" max="14078" width="69.7265625" style="288" customWidth="1"/>
    <col min="14079" max="14079" width="23.7265625" style="288" customWidth="1"/>
    <col min="14080" max="14080" width="6.7265625" style="288" customWidth="1"/>
    <col min="14081" max="14084" width="0" style="288" hidden="1" customWidth="1"/>
    <col min="14085" max="14085" width="24.7265625" style="288" customWidth="1"/>
    <col min="14086" max="14087" width="23.7265625" style="288" customWidth="1"/>
    <col min="14088" max="14088" width="11.54296875" style="288"/>
    <col min="14089" max="14089" width="13.81640625" style="288" bestFit="1" customWidth="1"/>
    <col min="14090" max="14332" width="11.54296875" style="288"/>
    <col min="14333" max="14333" width="1.81640625" style="288" customWidth="1"/>
    <col min="14334" max="14334" width="69.7265625" style="288" customWidth="1"/>
    <col min="14335" max="14335" width="23.7265625" style="288" customWidth="1"/>
    <col min="14336" max="14336" width="6.7265625" style="288" customWidth="1"/>
    <col min="14337" max="14340" width="0" style="288" hidden="1" customWidth="1"/>
    <col min="14341" max="14341" width="24.7265625" style="288" customWidth="1"/>
    <col min="14342" max="14343" width="23.7265625" style="288" customWidth="1"/>
    <col min="14344" max="14344" width="11.54296875" style="288"/>
    <col min="14345" max="14345" width="13.81640625" style="288" bestFit="1" customWidth="1"/>
    <col min="14346" max="14588" width="11.54296875" style="288"/>
    <col min="14589" max="14589" width="1.81640625" style="288" customWidth="1"/>
    <col min="14590" max="14590" width="69.7265625" style="288" customWidth="1"/>
    <col min="14591" max="14591" width="23.7265625" style="288" customWidth="1"/>
    <col min="14592" max="14592" width="6.7265625" style="288" customWidth="1"/>
    <col min="14593" max="14596" width="0" style="288" hidden="1" customWidth="1"/>
    <col min="14597" max="14597" width="24.7265625" style="288" customWidth="1"/>
    <col min="14598" max="14599" width="23.7265625" style="288" customWidth="1"/>
    <col min="14600" max="14600" width="11.54296875" style="288"/>
    <col min="14601" max="14601" width="13.81640625" style="288" bestFit="1" customWidth="1"/>
    <col min="14602" max="14844" width="11.54296875" style="288"/>
    <col min="14845" max="14845" width="1.81640625" style="288" customWidth="1"/>
    <col min="14846" max="14846" width="69.7265625" style="288" customWidth="1"/>
    <col min="14847" max="14847" width="23.7265625" style="288" customWidth="1"/>
    <col min="14848" max="14848" width="6.7265625" style="288" customWidth="1"/>
    <col min="14849" max="14852" width="0" style="288" hidden="1" customWidth="1"/>
    <col min="14853" max="14853" width="24.7265625" style="288" customWidth="1"/>
    <col min="14854" max="14855" width="23.7265625" style="288" customWidth="1"/>
    <col min="14856" max="14856" width="11.54296875" style="288"/>
    <col min="14857" max="14857" width="13.81640625" style="288" bestFit="1" customWidth="1"/>
    <col min="14858" max="15100" width="11.54296875" style="288"/>
    <col min="15101" max="15101" width="1.81640625" style="288" customWidth="1"/>
    <col min="15102" max="15102" width="69.7265625" style="288" customWidth="1"/>
    <col min="15103" max="15103" width="23.7265625" style="288" customWidth="1"/>
    <col min="15104" max="15104" width="6.7265625" style="288" customWidth="1"/>
    <col min="15105" max="15108" width="0" style="288" hidden="1" customWidth="1"/>
    <col min="15109" max="15109" width="24.7265625" style="288" customWidth="1"/>
    <col min="15110" max="15111" width="23.7265625" style="288" customWidth="1"/>
    <col min="15112" max="15112" width="11.54296875" style="288"/>
    <col min="15113" max="15113" width="13.81640625" style="288" bestFit="1" customWidth="1"/>
    <col min="15114" max="15356" width="11.54296875" style="288"/>
    <col min="15357" max="15357" width="1.81640625" style="288" customWidth="1"/>
    <col min="15358" max="15358" width="69.7265625" style="288" customWidth="1"/>
    <col min="15359" max="15359" width="23.7265625" style="288" customWidth="1"/>
    <col min="15360" max="15360" width="6.7265625" style="288" customWidth="1"/>
    <col min="15361" max="15364" width="0" style="288" hidden="1" customWidth="1"/>
    <col min="15365" max="15365" width="24.7265625" style="288" customWidth="1"/>
    <col min="15366" max="15367" width="23.7265625" style="288" customWidth="1"/>
    <col min="15368" max="15368" width="11.54296875" style="288"/>
    <col min="15369" max="15369" width="13.81640625" style="288" bestFit="1" customWidth="1"/>
    <col min="15370" max="15612" width="11.54296875" style="288"/>
    <col min="15613" max="15613" width="1.81640625" style="288" customWidth="1"/>
    <col min="15614" max="15614" width="69.7265625" style="288" customWidth="1"/>
    <col min="15615" max="15615" width="23.7265625" style="288" customWidth="1"/>
    <col min="15616" max="15616" width="6.7265625" style="288" customWidth="1"/>
    <col min="15617" max="15620" width="0" style="288" hidden="1" customWidth="1"/>
    <col min="15621" max="15621" width="24.7265625" style="288" customWidth="1"/>
    <col min="15622" max="15623" width="23.7265625" style="288" customWidth="1"/>
    <col min="15624" max="15624" width="11.54296875" style="288"/>
    <col min="15625" max="15625" width="13.81640625" style="288" bestFit="1" customWidth="1"/>
    <col min="15626" max="15868" width="11.54296875" style="288"/>
    <col min="15869" max="15869" width="1.81640625" style="288" customWidth="1"/>
    <col min="15870" max="15870" width="69.7265625" style="288" customWidth="1"/>
    <col min="15871" max="15871" width="23.7265625" style="288" customWidth="1"/>
    <col min="15872" max="15872" width="6.7265625" style="288" customWidth="1"/>
    <col min="15873" max="15876" width="0" style="288" hidden="1" customWidth="1"/>
    <col min="15877" max="15877" width="24.7265625" style="288" customWidth="1"/>
    <col min="15878" max="15879" width="23.7265625" style="288" customWidth="1"/>
    <col min="15880" max="15880" width="11.54296875" style="288"/>
    <col min="15881" max="15881" width="13.81640625" style="288" bestFit="1" customWidth="1"/>
    <col min="15882" max="16124" width="11.54296875" style="288"/>
    <col min="16125" max="16125" width="1.81640625" style="288" customWidth="1"/>
    <col min="16126" max="16126" width="69.7265625" style="288" customWidth="1"/>
    <col min="16127" max="16127" width="23.7265625" style="288" customWidth="1"/>
    <col min="16128" max="16128" width="6.7265625" style="288" customWidth="1"/>
    <col min="16129" max="16132" width="0" style="288" hidden="1" customWidth="1"/>
    <col min="16133" max="16133" width="24.7265625" style="288" customWidth="1"/>
    <col min="16134" max="16135" width="23.7265625" style="288" customWidth="1"/>
    <col min="16136" max="16136" width="11.54296875" style="288"/>
    <col min="16137" max="16137" width="13.81640625" style="288" bestFit="1" customWidth="1"/>
    <col min="16138" max="16384" width="11.54296875" style="288"/>
  </cols>
  <sheetData>
    <row r="2" spans="1:165" s="143" customFormat="1" ht="14.25" customHeight="1">
      <c r="A2" s="163"/>
      <c r="B2" s="321" t="s">
        <v>248</v>
      </c>
      <c r="C2" s="321"/>
      <c r="D2" s="321"/>
      <c r="E2" s="321"/>
    </row>
    <row r="3" spans="1:165" s="143" customFormat="1" ht="14.5" customHeight="1">
      <c r="A3" s="163"/>
      <c r="B3" s="163"/>
      <c r="D3" s="142"/>
    </row>
    <row r="4" spans="1:165" s="143" customFormat="1" ht="9" customHeight="1">
      <c r="A4" s="163"/>
      <c r="B4" s="163"/>
      <c r="D4" s="142"/>
    </row>
    <row r="5" spans="1:165" s="143" customFormat="1" ht="15.65" customHeight="1">
      <c r="A5" s="321" t="s">
        <v>292</v>
      </c>
      <c r="B5" s="321"/>
      <c r="C5" s="321"/>
      <c r="D5" s="321"/>
      <c r="E5" s="321"/>
    </row>
    <row r="6" spans="1:165" s="143" customFormat="1" ht="16.149999999999999" customHeight="1">
      <c r="A6" s="321" t="s">
        <v>293</v>
      </c>
      <c r="B6" s="321"/>
      <c r="C6" s="321"/>
      <c r="D6" s="321"/>
      <c r="E6" s="321"/>
    </row>
    <row r="7" spans="1:165" s="143" customFormat="1" ht="16.149999999999999" customHeight="1">
      <c r="A7" s="272"/>
      <c r="B7" s="272"/>
      <c r="C7" s="272"/>
      <c r="D7" s="273"/>
      <c r="E7" s="139" t="s">
        <v>90</v>
      </c>
    </row>
    <row r="8" spans="1:165" s="143" customFormat="1">
      <c r="A8" s="140"/>
      <c r="B8" s="141"/>
      <c r="C8" s="142"/>
      <c r="D8" s="142"/>
      <c r="E8" s="139"/>
      <c r="F8" s="139"/>
      <c r="G8" s="139"/>
    </row>
    <row r="9" spans="1:165" s="146" customFormat="1" ht="19.149999999999999" customHeight="1">
      <c r="A9" s="144"/>
      <c r="B9" s="144"/>
      <c r="C9" s="19" t="s">
        <v>290</v>
      </c>
      <c r="D9" s="208"/>
      <c r="E9" s="19" t="s">
        <v>291</v>
      </c>
      <c r="F9" s="15"/>
      <c r="G9" s="1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</row>
    <row r="10" spans="1:165" s="146" customFormat="1" ht="12.65" customHeight="1">
      <c r="A10" s="274"/>
      <c r="B10" s="274"/>
      <c r="C10" s="147"/>
      <c r="D10" s="275"/>
      <c r="E10" s="147"/>
      <c r="F10" s="147"/>
      <c r="G10" s="147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</row>
    <row r="11" spans="1:165" s="278" customFormat="1" ht="18.75" customHeight="1">
      <c r="A11" s="276" t="s">
        <v>3</v>
      </c>
      <c r="B11" s="276"/>
      <c r="C11" s="277"/>
      <c r="D11" s="277"/>
      <c r="E11" s="277"/>
      <c r="F11" s="277"/>
      <c r="G11" s="277"/>
    </row>
    <row r="12" spans="1:165" s="278" customFormat="1" ht="18.75" customHeight="1">
      <c r="A12" s="276" t="s">
        <v>100</v>
      </c>
      <c r="B12" s="279"/>
      <c r="C12" s="148">
        <v>-1446515.91603</v>
      </c>
      <c r="D12" s="149"/>
      <c r="E12" s="148">
        <v>3831849</v>
      </c>
      <c r="F12" s="149"/>
      <c r="G12" s="149"/>
    </row>
    <row r="13" spans="1:165" s="278" customFormat="1" ht="10.5" customHeight="1">
      <c r="A13" s="276"/>
      <c r="B13" s="279"/>
      <c r="C13" s="280"/>
      <c r="D13" s="149"/>
      <c r="E13" s="280"/>
      <c r="F13" s="280"/>
      <c r="G13" s="280"/>
    </row>
    <row r="14" spans="1:165" s="281" customFormat="1" ht="18.75" customHeight="1">
      <c r="A14" s="276"/>
      <c r="B14" s="276" t="s">
        <v>101</v>
      </c>
      <c r="C14" s="149"/>
      <c r="D14" s="149"/>
      <c r="E14" s="149"/>
      <c r="F14" s="149"/>
      <c r="G14" s="149"/>
    </row>
    <row r="15" spans="1:165" s="284" customFormat="1" ht="18" customHeight="1">
      <c r="A15" s="282"/>
      <c r="B15" s="283" t="s">
        <v>102</v>
      </c>
      <c r="C15" s="150">
        <v>12398345</v>
      </c>
      <c r="D15" s="150"/>
      <c r="E15" s="150">
        <v>11825056</v>
      </c>
      <c r="F15" s="150"/>
      <c r="G15" s="150"/>
    </row>
    <row r="16" spans="1:165" s="284" customFormat="1" ht="18" customHeight="1">
      <c r="A16" s="282"/>
      <c r="B16" s="283" t="s">
        <v>97</v>
      </c>
      <c r="C16" s="150">
        <v>10186255</v>
      </c>
      <c r="D16" s="151"/>
      <c r="E16" s="153">
        <v>8268842</v>
      </c>
      <c r="F16" s="150"/>
      <c r="G16" s="150"/>
    </row>
    <row r="17" spans="1:7" s="284" customFormat="1" ht="18" customHeight="1">
      <c r="A17" s="285"/>
      <c r="B17" s="283" t="s">
        <v>96</v>
      </c>
      <c r="C17" s="150">
        <v>-1876437</v>
      </c>
      <c r="D17" s="150"/>
      <c r="E17" s="150">
        <v>-1416338</v>
      </c>
      <c r="F17" s="150"/>
      <c r="G17" s="150"/>
    </row>
    <row r="18" spans="1:7" s="284" customFormat="1" ht="21" customHeight="1">
      <c r="A18" s="282"/>
      <c r="B18" s="283" t="s">
        <v>237</v>
      </c>
      <c r="C18" s="150">
        <v>2822883</v>
      </c>
      <c r="D18" s="150"/>
      <c r="E18" s="150">
        <v>538029</v>
      </c>
      <c r="F18" s="150"/>
      <c r="G18" s="150"/>
    </row>
    <row r="19" spans="1:7" s="284" customFormat="1" ht="18" customHeight="1" collapsed="1">
      <c r="A19" s="282"/>
      <c r="B19" s="283" t="s">
        <v>252</v>
      </c>
      <c r="C19" s="150">
        <v>175687</v>
      </c>
      <c r="D19" s="150"/>
      <c r="E19" s="150">
        <v>83345</v>
      </c>
      <c r="F19" s="150"/>
      <c r="G19" s="150"/>
    </row>
    <row r="20" spans="1:7" s="284" customFormat="1" ht="18" customHeight="1">
      <c r="A20" s="282"/>
      <c r="B20" s="283" t="s">
        <v>115</v>
      </c>
      <c r="C20" s="150">
        <v>105368</v>
      </c>
      <c r="D20" s="150"/>
      <c r="E20" s="150">
        <v>176605</v>
      </c>
      <c r="F20" s="153"/>
      <c r="G20" s="153"/>
    </row>
    <row r="21" spans="1:7" s="284" customFormat="1" ht="19.149999999999999" customHeight="1">
      <c r="A21" s="282"/>
      <c r="B21" s="283" t="s">
        <v>253</v>
      </c>
      <c r="C21" s="150">
        <v>-10247</v>
      </c>
      <c r="D21" s="150"/>
      <c r="E21" s="150"/>
      <c r="F21" s="150"/>
      <c r="G21" s="150"/>
    </row>
    <row r="22" spans="1:7" s="284" customFormat="1" ht="18" customHeight="1">
      <c r="A22" s="282"/>
      <c r="B22" s="283" t="s">
        <v>254</v>
      </c>
      <c r="C22" s="150">
        <v>246177</v>
      </c>
      <c r="D22" s="150"/>
      <c r="E22" s="150">
        <v>830672</v>
      </c>
      <c r="F22" s="150"/>
      <c r="G22" s="150"/>
    </row>
    <row r="23" spans="1:7" s="284" customFormat="1" ht="18" customHeight="1">
      <c r="A23" s="282"/>
      <c r="B23" s="283" t="s">
        <v>255</v>
      </c>
      <c r="C23" s="150"/>
      <c r="D23" s="150"/>
      <c r="E23" s="150"/>
      <c r="F23" s="150"/>
      <c r="G23" s="150"/>
    </row>
    <row r="24" spans="1:7" s="284" customFormat="1" ht="18" customHeight="1">
      <c r="A24" s="282"/>
      <c r="B24" s="283" t="s">
        <v>256</v>
      </c>
      <c r="C24" s="150"/>
      <c r="D24" s="150"/>
      <c r="E24" s="150"/>
      <c r="F24" s="150"/>
      <c r="G24" s="150"/>
    </row>
    <row r="25" spans="1:7" s="284" customFormat="1" ht="18" customHeight="1">
      <c r="A25" s="282"/>
      <c r="B25" s="283" t="s">
        <v>257</v>
      </c>
      <c r="C25" s="150">
        <v>348264</v>
      </c>
      <c r="D25" s="150"/>
      <c r="E25" s="150">
        <v>88251</v>
      </c>
      <c r="F25" s="150"/>
      <c r="G25" s="150"/>
    </row>
    <row r="26" spans="1:7" s="284" customFormat="1" ht="18" customHeight="1">
      <c r="A26" s="282"/>
      <c r="B26" s="283" t="s">
        <v>258</v>
      </c>
      <c r="C26" s="150">
        <v>10011</v>
      </c>
      <c r="D26" s="150"/>
      <c r="E26" s="150">
        <v>5479440</v>
      </c>
      <c r="F26" s="150"/>
      <c r="G26" s="150"/>
    </row>
    <row r="27" spans="1:7">
      <c r="B27" s="283" t="s">
        <v>259</v>
      </c>
      <c r="C27" s="150">
        <v>-4374</v>
      </c>
      <c r="D27" s="150"/>
      <c r="E27" s="150">
        <v>-21718</v>
      </c>
    </row>
    <row r="28" spans="1:7" s="284" customFormat="1" ht="18" customHeight="1">
      <c r="A28" s="285"/>
      <c r="B28" s="283" t="s">
        <v>246</v>
      </c>
      <c r="C28" s="150">
        <v>38454</v>
      </c>
      <c r="D28" s="150"/>
      <c r="E28" s="150"/>
      <c r="F28" s="150"/>
      <c r="G28" s="150"/>
    </row>
    <row r="29" spans="1:7" s="284" customFormat="1" ht="18" customHeight="1">
      <c r="A29" s="285"/>
      <c r="B29" s="283" t="s">
        <v>260</v>
      </c>
      <c r="C29" s="150"/>
      <c r="D29" s="150"/>
      <c r="E29" s="150"/>
      <c r="F29" s="150"/>
      <c r="G29" s="150"/>
    </row>
    <row r="30" spans="1:7" s="284" customFormat="1" ht="18" customHeight="1">
      <c r="A30" s="282"/>
      <c r="B30" s="283" t="s">
        <v>134</v>
      </c>
      <c r="C30" s="150">
        <v>-109671</v>
      </c>
      <c r="D30" s="150"/>
      <c r="E30" s="150"/>
      <c r="F30" s="150"/>
      <c r="G30" s="150"/>
    </row>
    <row r="31" spans="1:7" s="284" customFormat="1" ht="18" hidden="1" customHeight="1">
      <c r="A31" s="282"/>
      <c r="B31" s="283" t="s">
        <v>261</v>
      </c>
      <c r="C31" s="150"/>
      <c r="D31" s="150"/>
      <c r="E31" s="150"/>
      <c r="F31" s="150"/>
      <c r="G31" s="150"/>
    </row>
    <row r="32" spans="1:7" s="284" customFormat="1" ht="18" hidden="1" customHeight="1">
      <c r="A32" s="282"/>
      <c r="B32" s="283" t="s">
        <v>262</v>
      </c>
      <c r="C32" s="150"/>
      <c r="D32" s="150"/>
      <c r="E32" s="150"/>
      <c r="F32" s="150"/>
      <c r="G32" s="150"/>
    </row>
    <row r="33" spans="1:10" s="284" customFormat="1" ht="18" customHeight="1">
      <c r="A33" s="282"/>
      <c r="B33" s="283" t="s">
        <v>116</v>
      </c>
      <c r="C33" s="150">
        <v>263027</v>
      </c>
      <c r="D33" s="150"/>
      <c r="E33" s="150">
        <v>327127</v>
      </c>
      <c r="F33" s="150"/>
      <c r="G33" s="150"/>
    </row>
    <row r="34" spans="1:10" s="284" customFormat="1" ht="18.649999999999999" customHeight="1">
      <c r="A34" s="282"/>
      <c r="B34" s="283" t="s">
        <v>263</v>
      </c>
      <c r="C34" s="150"/>
      <c r="D34" s="150"/>
      <c r="E34" s="150"/>
      <c r="F34" s="150"/>
      <c r="G34" s="150"/>
    </row>
    <row r="35" spans="1:10" s="284" customFormat="1" ht="10.5" customHeight="1">
      <c r="A35" s="282"/>
      <c r="B35" s="283"/>
      <c r="C35" s="151" t="s">
        <v>6</v>
      </c>
      <c r="D35" s="151"/>
      <c r="E35" s="151"/>
      <c r="F35" s="151"/>
      <c r="G35" s="151"/>
    </row>
    <row r="36" spans="1:10" s="284" customFormat="1" ht="18" customHeight="1">
      <c r="A36" s="289" t="s">
        <v>118</v>
      </c>
      <c r="B36" s="282"/>
      <c r="C36" s="158">
        <f>SUM(C12:C34)</f>
        <v>23147226.083969999</v>
      </c>
      <c r="D36" s="158"/>
      <c r="E36" s="158">
        <f>SUM(E12:E34)</f>
        <v>30011160</v>
      </c>
      <c r="F36" s="149"/>
      <c r="G36" s="149"/>
      <c r="I36" s="290"/>
      <c r="J36" s="290"/>
    </row>
    <row r="37" spans="1:10" s="284" customFormat="1" ht="10.5" customHeight="1">
      <c r="A37" s="285" t="s">
        <v>6</v>
      </c>
      <c r="B37" s="282"/>
      <c r="C37" s="291"/>
      <c r="D37" s="291"/>
      <c r="E37" s="291"/>
      <c r="F37" s="291"/>
      <c r="G37" s="291"/>
    </row>
    <row r="38" spans="1:10" s="284" customFormat="1" ht="18" customHeight="1">
      <c r="A38" s="276" t="s">
        <v>119</v>
      </c>
      <c r="B38" s="292"/>
      <c r="C38" s="154">
        <f>SUM(C40:C53)</f>
        <v>3698986</v>
      </c>
      <c r="D38" s="154"/>
      <c r="E38" s="154">
        <f t="shared" ref="E38" si="0">SUM(E40:E53)</f>
        <v>1293306</v>
      </c>
      <c r="F38" s="154"/>
      <c r="G38" s="154"/>
    </row>
    <row r="39" spans="1:10" s="284" customFormat="1" ht="10.5" customHeight="1">
      <c r="A39" s="276"/>
      <c r="B39" s="282"/>
      <c r="C39" s="149"/>
      <c r="D39" s="149"/>
      <c r="E39" s="149"/>
      <c r="F39" s="149"/>
      <c r="G39" s="149"/>
    </row>
    <row r="40" spans="1:10" s="284" customFormat="1" ht="18" customHeight="1">
      <c r="A40" s="282"/>
      <c r="B40" s="283" t="s">
        <v>264</v>
      </c>
      <c r="C40" s="150">
        <v>-331291</v>
      </c>
      <c r="D40" s="151"/>
      <c r="E40" s="150">
        <v>45464</v>
      </c>
      <c r="F40" s="150"/>
      <c r="G40" s="150"/>
    </row>
    <row r="41" spans="1:10" s="284" customFormat="1" ht="18" customHeight="1">
      <c r="A41" s="282"/>
      <c r="B41" s="283" t="s">
        <v>265</v>
      </c>
      <c r="C41" s="150">
        <v>-285290</v>
      </c>
      <c r="D41" s="151"/>
      <c r="E41" s="150">
        <v>1397946</v>
      </c>
      <c r="F41" s="150"/>
      <c r="G41" s="150"/>
    </row>
    <row r="42" spans="1:10" s="284" customFormat="1" ht="18" customHeight="1">
      <c r="A42" s="282"/>
      <c r="B42" s="283" t="s">
        <v>266</v>
      </c>
      <c r="C42" s="150">
        <v>843617</v>
      </c>
      <c r="D42" s="151"/>
      <c r="E42" s="150">
        <v>-639661</v>
      </c>
      <c r="F42" s="150"/>
      <c r="G42" s="150"/>
    </row>
    <row r="43" spans="1:10" s="284" customFormat="1" ht="17.25" customHeight="1">
      <c r="A43" s="282"/>
      <c r="B43" s="293" t="s">
        <v>267</v>
      </c>
      <c r="C43" s="152">
        <v>-206900</v>
      </c>
      <c r="D43" s="122"/>
      <c r="E43" s="152"/>
      <c r="F43" s="150"/>
      <c r="G43" s="150"/>
    </row>
    <row r="44" spans="1:10" s="284" customFormat="1" ht="17.25" customHeight="1">
      <c r="A44" s="282"/>
      <c r="B44" s="293" t="s">
        <v>268</v>
      </c>
      <c r="C44" s="152">
        <v>2202978</v>
      </c>
      <c r="D44" s="122"/>
      <c r="E44" s="152">
        <v>-201648</v>
      </c>
      <c r="F44" s="150"/>
      <c r="G44" s="150"/>
    </row>
    <row r="45" spans="1:10" s="284" customFormat="1" ht="17.25" customHeight="1">
      <c r="A45" s="282"/>
      <c r="B45" s="293" t="s">
        <v>269</v>
      </c>
      <c r="C45" s="152">
        <v>-6672552</v>
      </c>
      <c r="D45" s="122"/>
      <c r="E45" s="152">
        <v>-2058055</v>
      </c>
      <c r="F45" s="150"/>
      <c r="G45" s="150"/>
    </row>
    <row r="46" spans="1:10" s="278" customFormat="1" ht="17.25" customHeight="1">
      <c r="A46" s="279"/>
      <c r="B46" s="293" t="s">
        <v>270</v>
      </c>
      <c r="C46" s="152">
        <v>6683566</v>
      </c>
      <c r="D46" s="122"/>
      <c r="E46" s="152">
        <v>585653</v>
      </c>
      <c r="F46" s="150"/>
      <c r="G46" s="150"/>
    </row>
    <row r="47" spans="1:10" s="278" customFormat="1" ht="17.25" customHeight="1">
      <c r="A47" s="279"/>
      <c r="B47" s="293" t="s">
        <v>271</v>
      </c>
      <c r="C47" s="152">
        <v>-1040914</v>
      </c>
      <c r="D47" s="122"/>
      <c r="E47" s="152">
        <v>301587</v>
      </c>
      <c r="F47" s="150"/>
      <c r="G47" s="150"/>
    </row>
    <row r="48" spans="1:10" s="278" customFormat="1" ht="17.25" customHeight="1">
      <c r="A48" s="279"/>
      <c r="B48" s="293" t="s">
        <v>121</v>
      </c>
      <c r="C48" s="152">
        <v>-116985</v>
      </c>
      <c r="D48" s="122"/>
      <c r="E48" s="152">
        <v>-109970</v>
      </c>
      <c r="F48" s="150"/>
      <c r="G48" s="150"/>
    </row>
    <row r="49" spans="1:164" s="278" customFormat="1" ht="15.65" customHeight="1">
      <c r="A49" s="283"/>
      <c r="B49" s="293" t="s">
        <v>272</v>
      </c>
      <c r="C49" s="152"/>
      <c r="D49" s="122"/>
      <c r="E49" s="152">
        <v>-270294</v>
      </c>
      <c r="F49" s="150"/>
      <c r="G49" s="150"/>
    </row>
    <row r="50" spans="1:164" s="284" customFormat="1" ht="17.25" customHeight="1">
      <c r="A50" s="282"/>
      <c r="B50" s="293" t="s">
        <v>273</v>
      </c>
      <c r="C50" s="152">
        <v>-242244</v>
      </c>
      <c r="D50" s="122"/>
      <c r="E50" s="152">
        <v>-53362</v>
      </c>
      <c r="F50" s="150"/>
      <c r="G50" s="150"/>
    </row>
    <row r="51" spans="1:164" s="284" customFormat="1" ht="18" customHeight="1">
      <c r="A51" s="282"/>
      <c r="B51" s="293" t="s">
        <v>274</v>
      </c>
      <c r="C51" s="152">
        <v>988764</v>
      </c>
      <c r="D51" s="122"/>
      <c r="E51" s="152"/>
      <c r="F51" s="150"/>
      <c r="G51" s="150"/>
    </row>
    <row r="52" spans="1:164" s="284" customFormat="1" ht="18" customHeight="1">
      <c r="A52" s="282"/>
      <c r="B52" s="293" t="s">
        <v>275</v>
      </c>
      <c r="C52" s="152">
        <v>1769778</v>
      </c>
      <c r="D52" s="122"/>
      <c r="E52" s="152">
        <v>2295646</v>
      </c>
      <c r="F52" s="150"/>
      <c r="G52" s="150"/>
    </row>
    <row r="53" spans="1:164" s="284" customFormat="1" ht="20.25" customHeight="1">
      <c r="A53" s="289"/>
      <c r="B53" s="294" t="s">
        <v>276</v>
      </c>
      <c r="C53" s="152">
        <v>106459</v>
      </c>
      <c r="D53" s="156"/>
      <c r="E53" s="156"/>
      <c r="F53" s="149"/>
      <c r="G53" s="149"/>
    </row>
    <row r="54" spans="1:164" s="284" customFormat="1" ht="17" customHeight="1">
      <c r="A54" s="289"/>
      <c r="B54" s="295"/>
      <c r="C54" s="156"/>
      <c r="D54" s="156"/>
      <c r="E54" s="156"/>
      <c r="F54" s="149"/>
      <c r="G54" s="149"/>
    </row>
    <row r="55" spans="1:164" s="284" customFormat="1" ht="18.75" customHeight="1">
      <c r="A55" s="289" t="s">
        <v>124</v>
      </c>
      <c r="B55" s="295"/>
      <c r="C55" s="333">
        <v>-9002476</v>
      </c>
      <c r="D55" s="156"/>
      <c r="E55" s="333">
        <v>-7389567</v>
      </c>
      <c r="F55" s="150"/>
      <c r="G55" s="150"/>
    </row>
    <row r="56" spans="1:164" s="284" customFormat="1" ht="18.75" customHeight="1">
      <c r="A56" s="289" t="s">
        <v>125</v>
      </c>
      <c r="B56" s="295"/>
      <c r="C56" s="333">
        <v>-1986020</v>
      </c>
      <c r="D56" s="156"/>
      <c r="E56" s="333">
        <v>-2389522</v>
      </c>
      <c r="F56" s="150"/>
      <c r="G56" s="150"/>
    </row>
    <row r="57" spans="1:164" s="284" customFormat="1" ht="10.5" customHeight="1">
      <c r="A57" s="289"/>
      <c r="B57" s="295"/>
      <c r="C57" s="122"/>
      <c r="D57" s="122"/>
      <c r="E57" s="122"/>
      <c r="F57" s="151"/>
      <c r="G57" s="151"/>
    </row>
    <row r="58" spans="1:164" s="284" customFormat="1" ht="18" customHeight="1">
      <c r="A58" s="289" t="s">
        <v>126</v>
      </c>
      <c r="B58" s="296"/>
      <c r="C58" s="157">
        <f>C36+C38+C55+C56</f>
        <v>15857716.083969999</v>
      </c>
      <c r="D58" s="157"/>
      <c r="E58" s="157">
        <f>E36+E38+E55+E56</f>
        <v>21525377</v>
      </c>
      <c r="F58" s="155"/>
      <c r="G58" s="155"/>
      <c r="I58" s="290"/>
    </row>
    <row r="59" spans="1:164" s="284" customFormat="1" ht="10.5" customHeight="1">
      <c r="A59" s="285"/>
      <c r="B59" s="296"/>
      <c r="C59" s="151"/>
      <c r="D59" s="151"/>
      <c r="E59" s="151"/>
      <c r="F59" s="151"/>
      <c r="G59" s="151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0"/>
      <c r="ES59" s="200"/>
      <c r="ET59" s="200"/>
      <c r="EU59" s="200"/>
      <c r="EV59" s="200"/>
      <c r="EW59" s="200"/>
      <c r="EX59" s="200"/>
      <c r="EY59" s="200"/>
      <c r="EZ59" s="200"/>
      <c r="FA59" s="200"/>
      <c r="FB59" s="200"/>
      <c r="FC59" s="200"/>
      <c r="FD59" s="200"/>
      <c r="FE59" s="200"/>
      <c r="FF59" s="200"/>
      <c r="FG59" s="200"/>
      <c r="FH59" s="200"/>
    </row>
    <row r="60" spans="1:164" s="284" customFormat="1" ht="20.5" customHeight="1">
      <c r="A60" s="276" t="s">
        <v>8</v>
      </c>
      <c r="B60" s="279"/>
      <c r="C60" s="150"/>
      <c r="D60" s="151"/>
      <c r="E60" s="150"/>
      <c r="F60" s="150"/>
      <c r="G60" s="150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297"/>
      <c r="CL60" s="297"/>
      <c r="CM60" s="297"/>
      <c r="CN60" s="297"/>
      <c r="CO60" s="297"/>
      <c r="CP60" s="297"/>
      <c r="CQ60" s="297"/>
      <c r="CR60" s="297"/>
      <c r="CS60" s="297"/>
      <c r="CT60" s="297"/>
      <c r="CU60" s="297"/>
      <c r="CV60" s="297"/>
      <c r="CW60" s="297"/>
      <c r="CX60" s="297"/>
      <c r="CY60" s="297"/>
      <c r="CZ60" s="297"/>
      <c r="DA60" s="297"/>
      <c r="DB60" s="297"/>
      <c r="DC60" s="297"/>
      <c r="DD60" s="297"/>
      <c r="DE60" s="297"/>
      <c r="DF60" s="297"/>
      <c r="DG60" s="297"/>
      <c r="DH60" s="297"/>
      <c r="DI60" s="297"/>
      <c r="DJ60" s="297"/>
      <c r="DK60" s="297"/>
      <c r="DL60" s="297"/>
      <c r="DM60" s="297"/>
      <c r="DN60" s="297"/>
      <c r="DO60" s="297"/>
      <c r="DP60" s="297"/>
      <c r="DQ60" s="297"/>
      <c r="DR60" s="297"/>
      <c r="DS60" s="297"/>
      <c r="DT60" s="297"/>
      <c r="DU60" s="297"/>
      <c r="DV60" s="297"/>
      <c r="DW60" s="297"/>
      <c r="DX60" s="297"/>
      <c r="DY60" s="297"/>
      <c r="DZ60" s="297"/>
      <c r="EA60" s="297"/>
      <c r="EB60" s="297"/>
      <c r="EC60" s="297"/>
      <c r="ED60" s="297"/>
      <c r="EE60" s="297"/>
      <c r="EF60" s="297"/>
      <c r="EG60" s="297"/>
      <c r="EH60" s="297"/>
      <c r="EI60" s="297"/>
      <c r="EJ60" s="297"/>
      <c r="EK60" s="297"/>
      <c r="EL60" s="297"/>
      <c r="EM60" s="297"/>
      <c r="EN60" s="297"/>
      <c r="EO60" s="297"/>
      <c r="EP60" s="297"/>
      <c r="EQ60" s="297"/>
      <c r="ER60" s="297"/>
      <c r="ES60" s="297"/>
      <c r="ET60" s="297"/>
      <c r="EU60" s="297"/>
      <c r="EV60" s="297"/>
      <c r="EW60" s="297"/>
      <c r="EX60" s="297"/>
      <c r="EY60" s="297"/>
      <c r="EZ60" s="297"/>
      <c r="FA60" s="297"/>
      <c r="FB60" s="297"/>
      <c r="FC60" s="297"/>
      <c r="FD60" s="297"/>
      <c r="FE60" s="297"/>
      <c r="FF60" s="297"/>
      <c r="FG60" s="297"/>
      <c r="FH60" s="297"/>
    </row>
    <row r="61" spans="1:164" s="278" customFormat="1" ht="18" customHeight="1">
      <c r="A61" s="289" t="s">
        <v>9</v>
      </c>
      <c r="B61" s="296"/>
      <c r="C61" s="149">
        <f>SUM(C63:C67)</f>
        <v>69305271</v>
      </c>
      <c r="D61" s="149"/>
      <c r="E61" s="149">
        <f>SUM(E63:E67)</f>
        <v>40748233</v>
      </c>
      <c r="F61" s="149"/>
      <c r="G61" s="149"/>
    </row>
    <row r="62" spans="1:164" s="278" customFormat="1" ht="18" customHeight="1">
      <c r="A62" s="279"/>
      <c r="B62" s="289" t="s">
        <v>5</v>
      </c>
      <c r="C62" s="150"/>
      <c r="D62" s="151"/>
      <c r="E62" s="150"/>
      <c r="F62" s="150"/>
      <c r="G62" s="150"/>
    </row>
    <row r="63" spans="1:164" s="278" customFormat="1" ht="20.25" customHeight="1">
      <c r="A63" s="283"/>
      <c r="B63" s="283" t="s">
        <v>10</v>
      </c>
      <c r="C63" s="150"/>
      <c r="D63" s="151"/>
      <c r="E63" s="152">
        <v>31248</v>
      </c>
      <c r="F63" s="152"/>
      <c r="G63" s="152"/>
    </row>
    <row r="64" spans="1:164" s="284" customFormat="1" ht="20.5" customHeight="1">
      <c r="A64" s="282"/>
      <c r="B64" s="283" t="s">
        <v>177</v>
      </c>
      <c r="C64" s="150">
        <v>283091</v>
      </c>
      <c r="D64" s="151"/>
      <c r="E64" s="150">
        <v>382839</v>
      </c>
      <c r="F64" s="150"/>
      <c r="G64" s="150"/>
    </row>
    <row r="65" spans="1:7" s="278" customFormat="1" ht="20.5" customHeight="1">
      <c r="A65" s="279"/>
      <c r="B65" s="283" t="s">
        <v>277</v>
      </c>
      <c r="C65" s="150">
        <v>67169497</v>
      </c>
      <c r="D65" s="151"/>
      <c r="E65" s="150">
        <v>38714726</v>
      </c>
      <c r="F65" s="150"/>
      <c r="G65" s="150"/>
    </row>
    <row r="66" spans="1:7" s="278" customFormat="1" ht="18" customHeight="1">
      <c r="A66" s="283"/>
      <c r="B66" s="283" t="s">
        <v>278</v>
      </c>
      <c r="C66" s="150">
        <v>1649337</v>
      </c>
      <c r="D66" s="151"/>
      <c r="E66" s="150">
        <v>1596082</v>
      </c>
      <c r="F66" s="150"/>
      <c r="G66" s="150"/>
    </row>
    <row r="67" spans="1:7" s="278" customFormat="1" ht="20.5" customHeight="1">
      <c r="A67" s="279"/>
      <c r="B67" s="283" t="s">
        <v>244</v>
      </c>
      <c r="C67" s="150">
        <v>203346</v>
      </c>
      <c r="D67" s="151"/>
      <c r="E67" s="150">
        <v>23338</v>
      </c>
      <c r="F67" s="150"/>
      <c r="G67" s="150"/>
    </row>
    <row r="68" spans="1:7" s="278" customFormat="1" ht="20.5" customHeight="1">
      <c r="A68" s="289" t="s">
        <v>14</v>
      </c>
      <c r="B68" s="296"/>
      <c r="C68" s="149">
        <f>SUM(C70:C81)</f>
        <v>92995145</v>
      </c>
      <c r="D68" s="149"/>
      <c r="E68" s="280">
        <f>SUM(E70:E81)</f>
        <v>59416673</v>
      </c>
      <c r="F68" s="149"/>
      <c r="G68" s="149"/>
    </row>
    <row r="69" spans="1:7" s="278" customFormat="1" ht="18" customHeight="1">
      <c r="A69" s="279"/>
      <c r="B69" s="289" t="s">
        <v>5</v>
      </c>
      <c r="C69" s="150"/>
      <c r="D69" s="151"/>
      <c r="E69" s="150"/>
      <c r="F69" s="150"/>
      <c r="G69" s="150"/>
    </row>
    <row r="70" spans="1:7" s="278" customFormat="1" ht="18" customHeight="1">
      <c r="A70" s="283"/>
      <c r="B70" s="293" t="s">
        <v>15</v>
      </c>
      <c r="C70" s="152">
        <v>11867202</v>
      </c>
      <c r="D70" s="122"/>
      <c r="E70" s="150">
        <v>21536098</v>
      </c>
      <c r="F70" s="150"/>
      <c r="G70" s="150"/>
    </row>
    <row r="71" spans="1:7" s="278" customFormat="1" ht="18" customHeight="1">
      <c r="A71" s="283"/>
      <c r="B71" s="283" t="s">
        <v>16</v>
      </c>
      <c r="C71" s="150">
        <v>131031</v>
      </c>
      <c r="D71" s="151"/>
      <c r="E71" s="150">
        <v>274222</v>
      </c>
      <c r="F71" s="150"/>
      <c r="G71" s="150"/>
    </row>
    <row r="72" spans="1:7" s="278" customFormat="1" ht="18" hidden="1" customHeight="1">
      <c r="A72" s="283"/>
      <c r="B72" s="283" t="s">
        <v>136</v>
      </c>
      <c r="C72" s="150"/>
      <c r="D72" s="151"/>
      <c r="E72" s="150"/>
      <c r="F72" s="150"/>
      <c r="G72" s="150"/>
    </row>
    <row r="73" spans="1:7" s="278" customFormat="1" ht="20.5" hidden="1" customHeight="1">
      <c r="A73" s="279"/>
      <c r="B73" s="283" t="s">
        <v>86</v>
      </c>
      <c r="C73" s="150"/>
      <c r="D73" s="151"/>
      <c r="E73" s="150"/>
      <c r="F73" s="150"/>
      <c r="G73" s="150"/>
    </row>
    <row r="74" spans="1:7" s="278" customFormat="1" ht="20.5" customHeight="1">
      <c r="A74" s="279"/>
      <c r="B74" s="283" t="s">
        <v>279</v>
      </c>
      <c r="C74" s="150">
        <v>3300000</v>
      </c>
      <c r="D74" s="151"/>
      <c r="E74" s="150">
        <v>316000</v>
      </c>
      <c r="F74" s="150"/>
      <c r="G74" s="150"/>
    </row>
    <row r="75" spans="1:7" s="278" customFormat="1" ht="20.5" hidden="1" customHeight="1">
      <c r="A75" s="279"/>
      <c r="B75" s="283" t="s">
        <v>17</v>
      </c>
      <c r="C75" s="150"/>
      <c r="D75" s="151"/>
      <c r="E75" s="150"/>
      <c r="F75" s="150"/>
      <c r="G75" s="150"/>
    </row>
    <row r="76" spans="1:7" s="278" customFormat="1" ht="20.5" hidden="1" customHeight="1">
      <c r="A76" s="279"/>
      <c r="B76" s="283" t="s">
        <v>280</v>
      </c>
      <c r="C76" s="150"/>
      <c r="D76" s="151"/>
      <c r="E76" s="150"/>
      <c r="F76" s="150"/>
      <c r="G76" s="150"/>
    </row>
    <row r="77" spans="1:7" s="278" customFormat="1" ht="20.5" customHeight="1">
      <c r="A77" s="279"/>
      <c r="B77" s="283" t="s">
        <v>281</v>
      </c>
      <c r="C77" s="150">
        <v>26449</v>
      </c>
      <c r="D77" s="151"/>
      <c r="E77" s="150">
        <v>14305</v>
      </c>
      <c r="F77" s="150"/>
      <c r="G77" s="150"/>
    </row>
    <row r="78" spans="1:7" s="278" customFormat="1" ht="18" hidden="1" customHeight="1">
      <c r="A78" s="283"/>
      <c r="B78" s="283" t="s">
        <v>282</v>
      </c>
      <c r="C78" s="150"/>
      <c r="D78" s="151"/>
      <c r="E78" s="150"/>
      <c r="F78" s="150"/>
      <c r="G78" s="150"/>
    </row>
    <row r="79" spans="1:7" s="278" customFormat="1" ht="20.5" customHeight="1">
      <c r="A79" s="279"/>
      <c r="B79" s="283" t="s">
        <v>245</v>
      </c>
      <c r="C79" s="150">
        <v>67385143</v>
      </c>
      <c r="D79" s="151"/>
      <c r="E79" s="150">
        <v>22190081</v>
      </c>
      <c r="F79" s="150"/>
      <c r="G79" s="150"/>
    </row>
    <row r="80" spans="1:7" s="278" customFormat="1" ht="20.5" customHeight="1">
      <c r="A80" s="279"/>
      <c r="B80" s="283" t="s">
        <v>283</v>
      </c>
      <c r="C80" s="150">
        <v>10285320</v>
      </c>
      <c r="D80" s="151"/>
      <c r="E80" s="150">
        <v>11490329</v>
      </c>
      <c r="F80" s="150"/>
      <c r="G80" s="150"/>
    </row>
    <row r="81" spans="1:164" s="278" customFormat="1" ht="17" customHeight="1">
      <c r="A81" s="279"/>
      <c r="B81" s="283" t="s">
        <v>294</v>
      </c>
      <c r="C81" s="150"/>
      <c r="D81" s="151"/>
      <c r="E81" s="150">
        <v>3595638</v>
      </c>
      <c r="F81" s="150"/>
      <c r="G81" s="150"/>
    </row>
    <row r="82" spans="1:164" s="284" customFormat="1" ht="18.5" customHeight="1">
      <c r="A82" s="285"/>
      <c r="B82" s="296"/>
      <c r="C82" s="151"/>
      <c r="D82" s="151"/>
      <c r="E82" s="150"/>
      <c r="F82" s="151"/>
      <c r="G82" s="151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0"/>
      <c r="DB82" s="200"/>
      <c r="DC82" s="200"/>
      <c r="DD82" s="200"/>
      <c r="DE82" s="200"/>
      <c r="DF82" s="200"/>
      <c r="DG82" s="200"/>
      <c r="DH82" s="200"/>
      <c r="DI82" s="200"/>
      <c r="DJ82" s="200"/>
      <c r="DK82" s="200"/>
      <c r="DL82" s="200"/>
      <c r="DM82" s="200"/>
      <c r="DN82" s="200"/>
      <c r="DO82" s="200"/>
      <c r="DP82" s="200"/>
      <c r="DQ82" s="200"/>
      <c r="DR82" s="200"/>
      <c r="DS82" s="200"/>
      <c r="DT82" s="200"/>
      <c r="DU82" s="200"/>
      <c r="DV82" s="200"/>
      <c r="DW82" s="200"/>
      <c r="DX82" s="200"/>
      <c r="DY82" s="200"/>
      <c r="DZ82" s="200"/>
      <c r="EA82" s="200"/>
      <c r="EB82" s="200"/>
      <c r="EC82" s="200"/>
      <c r="ED82" s="200"/>
      <c r="EE82" s="200"/>
      <c r="EF82" s="200"/>
      <c r="EG82" s="200"/>
      <c r="EH82" s="200"/>
      <c r="EI82" s="200"/>
      <c r="EJ82" s="200"/>
      <c r="EK82" s="200"/>
      <c r="EL82" s="200"/>
      <c r="EM82" s="200"/>
      <c r="EN82" s="200"/>
      <c r="EO82" s="200"/>
      <c r="EP82" s="200"/>
      <c r="EQ82" s="200"/>
      <c r="ER82" s="200"/>
      <c r="ES82" s="200"/>
      <c r="ET82" s="200"/>
      <c r="EU82" s="200"/>
      <c r="EV82" s="200"/>
      <c r="EW82" s="200"/>
      <c r="EX82" s="200"/>
      <c r="EY82" s="200"/>
      <c r="EZ82" s="200"/>
      <c r="FA82" s="200"/>
      <c r="FB82" s="200"/>
      <c r="FC82" s="200"/>
      <c r="FD82" s="200"/>
      <c r="FE82" s="200"/>
      <c r="FF82" s="200"/>
      <c r="FG82" s="200"/>
      <c r="FH82" s="200"/>
    </row>
    <row r="83" spans="1:164" s="278" customFormat="1" ht="32.5" customHeight="1">
      <c r="A83" s="322" t="s">
        <v>22</v>
      </c>
      <c r="B83" s="322"/>
      <c r="C83" s="148">
        <f>C61-C68</f>
        <v>-23689874</v>
      </c>
      <c r="D83" s="149"/>
      <c r="E83" s="280">
        <f>E61-E68</f>
        <v>-18668440</v>
      </c>
      <c r="F83" s="149"/>
      <c r="G83" s="149"/>
    </row>
    <row r="84" spans="1:164" s="278" customFormat="1" ht="20.5" customHeight="1">
      <c r="A84" s="276" t="s">
        <v>23</v>
      </c>
      <c r="B84" s="296"/>
      <c r="C84" s="150"/>
      <c r="D84" s="151"/>
      <c r="E84" s="150"/>
      <c r="F84" s="150"/>
      <c r="G84" s="15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D84" s="200"/>
      <c r="CE84" s="200"/>
      <c r="CF84" s="200"/>
      <c r="CG84" s="200"/>
      <c r="CH84" s="200"/>
      <c r="CI84" s="200"/>
      <c r="CJ84" s="200"/>
      <c r="CK84" s="200"/>
      <c r="CL84" s="200"/>
      <c r="CM84" s="200"/>
      <c r="CN84" s="200"/>
      <c r="CO84" s="200"/>
      <c r="CP84" s="200"/>
      <c r="CQ84" s="200"/>
      <c r="CR84" s="200"/>
      <c r="CS84" s="200"/>
      <c r="CT84" s="200"/>
      <c r="CU84" s="200"/>
      <c r="CV84" s="200"/>
      <c r="CW84" s="200"/>
      <c r="CX84" s="200"/>
      <c r="CY84" s="200"/>
      <c r="CZ84" s="200"/>
      <c r="DA84" s="200"/>
      <c r="DB84" s="200"/>
      <c r="DC84" s="200"/>
      <c r="DD84" s="200"/>
      <c r="DE84" s="200"/>
      <c r="DF84" s="200"/>
      <c r="DG84" s="200"/>
      <c r="DH84" s="200"/>
      <c r="DI84" s="200"/>
      <c r="DJ84" s="200"/>
      <c r="DK84" s="200"/>
      <c r="DL84" s="200"/>
      <c r="DM84" s="200"/>
      <c r="DN84" s="200"/>
      <c r="DO84" s="200"/>
      <c r="DP84" s="200"/>
      <c r="DQ84" s="200"/>
      <c r="DR84" s="200"/>
      <c r="DS84" s="200"/>
      <c r="DT84" s="200"/>
      <c r="DU84" s="200"/>
      <c r="DV84" s="200"/>
      <c r="DW84" s="200"/>
      <c r="DX84" s="200"/>
      <c r="DY84" s="200"/>
      <c r="DZ84" s="200"/>
      <c r="EA84" s="200"/>
      <c r="EB84" s="200"/>
      <c r="EC84" s="200"/>
      <c r="ED84" s="200"/>
      <c r="EE84" s="200"/>
      <c r="EF84" s="200"/>
      <c r="EG84" s="200"/>
      <c r="EH84" s="200"/>
      <c r="EI84" s="200"/>
      <c r="EJ84" s="200"/>
      <c r="EK84" s="200"/>
      <c r="EL84" s="200"/>
      <c r="EM84" s="200"/>
      <c r="EN84" s="200"/>
      <c r="EO84" s="200"/>
      <c r="EP84" s="200"/>
      <c r="EQ84" s="200"/>
      <c r="ER84" s="200"/>
      <c r="ES84" s="200"/>
      <c r="ET84" s="200"/>
      <c r="EU84" s="200"/>
      <c r="EV84" s="200"/>
      <c r="EW84" s="200"/>
      <c r="EX84" s="200"/>
      <c r="EY84" s="200"/>
      <c r="EZ84" s="200"/>
      <c r="FA84" s="200"/>
      <c r="FB84" s="200"/>
      <c r="FC84" s="200"/>
      <c r="FD84" s="200"/>
      <c r="FE84" s="200"/>
      <c r="FF84" s="200"/>
      <c r="FG84" s="200"/>
      <c r="FH84" s="200"/>
    </row>
    <row r="85" spans="1:164" s="278" customFormat="1" ht="20.5" customHeight="1">
      <c r="A85" s="289" t="s">
        <v>4</v>
      </c>
      <c r="B85" s="296"/>
      <c r="C85" s="149">
        <f>SUM(C87:C90)</f>
        <v>80710056</v>
      </c>
      <c r="D85" s="149"/>
      <c r="E85" s="149">
        <f t="shared" ref="E85" si="1">SUM(E87:E90)</f>
        <v>32288699</v>
      </c>
      <c r="F85" s="149"/>
      <c r="G85" s="149"/>
    </row>
    <row r="86" spans="1:164" s="278" customFormat="1" ht="20.5" customHeight="1">
      <c r="A86" s="279"/>
      <c r="B86" s="289" t="s">
        <v>5</v>
      </c>
      <c r="C86" s="150"/>
      <c r="D86" s="151"/>
      <c r="E86" s="150"/>
      <c r="F86" s="150"/>
      <c r="G86" s="150"/>
    </row>
    <row r="87" spans="1:164" s="278" customFormat="1" ht="18" hidden="1" customHeight="1">
      <c r="A87" s="279"/>
      <c r="B87" s="283" t="s">
        <v>24</v>
      </c>
      <c r="C87" s="150">
        <v>0</v>
      </c>
      <c r="D87" s="151"/>
      <c r="E87" s="150">
        <v>0</v>
      </c>
      <c r="F87" s="150"/>
      <c r="G87" s="150"/>
    </row>
    <row r="88" spans="1:164" s="278" customFormat="1" ht="18" customHeight="1">
      <c r="A88" s="283"/>
      <c r="B88" s="293" t="s">
        <v>26</v>
      </c>
      <c r="C88" s="150">
        <v>80710056</v>
      </c>
      <c r="D88" s="122"/>
      <c r="E88" s="150">
        <v>30827798</v>
      </c>
      <c r="F88" s="150"/>
      <c r="G88" s="150"/>
    </row>
    <row r="89" spans="1:164" s="278" customFormat="1" ht="20.5" customHeight="1" outlineLevel="1">
      <c r="A89" s="279"/>
      <c r="B89" s="293" t="s">
        <v>284</v>
      </c>
      <c r="C89" s="150"/>
      <c r="D89" s="122"/>
      <c r="E89" s="150">
        <v>1440568</v>
      </c>
      <c r="F89" s="150"/>
      <c r="G89" s="150"/>
    </row>
    <row r="90" spans="1:164" s="278" customFormat="1" ht="18" customHeight="1" outlineLevel="1">
      <c r="A90" s="283"/>
      <c r="B90" s="293" t="s">
        <v>168</v>
      </c>
      <c r="C90" s="150"/>
      <c r="D90" s="122"/>
      <c r="E90" s="150">
        <v>20333</v>
      </c>
      <c r="F90" s="150"/>
      <c r="G90" s="150"/>
    </row>
    <row r="91" spans="1:164" s="284" customFormat="1" ht="10.5" customHeight="1">
      <c r="A91" s="285"/>
      <c r="B91" s="295"/>
      <c r="C91" s="151"/>
      <c r="D91" s="122"/>
      <c r="E91" s="151"/>
      <c r="F91" s="151"/>
      <c r="G91" s="151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200"/>
      <c r="DR91" s="200"/>
      <c r="DS91" s="200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200"/>
      <c r="FE91" s="200"/>
      <c r="FF91" s="200"/>
      <c r="FG91" s="200"/>
      <c r="FH91" s="200"/>
    </row>
    <row r="92" spans="1:164" s="278" customFormat="1" ht="20.5" customHeight="1">
      <c r="A92" s="289" t="s">
        <v>7</v>
      </c>
      <c r="B92" s="296"/>
      <c r="C92" s="158">
        <f>SUM(C94:C98)</f>
        <v>73318064</v>
      </c>
      <c r="D92" s="158"/>
      <c r="E92" s="158">
        <f t="shared" ref="E92" si="2">SUM(E94:E98)</f>
        <v>36222896</v>
      </c>
      <c r="F92" s="158"/>
      <c r="G92" s="158"/>
    </row>
    <row r="93" spans="1:164" s="278" customFormat="1" ht="20.5" customHeight="1">
      <c r="A93" s="279"/>
      <c r="B93" s="289" t="s">
        <v>5</v>
      </c>
      <c r="C93" s="153"/>
      <c r="D93" s="109"/>
      <c r="E93" s="153"/>
      <c r="F93" s="153"/>
      <c r="G93" s="153"/>
    </row>
    <row r="94" spans="1:164" s="278" customFormat="1" ht="18" customHeight="1">
      <c r="A94" s="283"/>
      <c r="B94" s="283" t="s">
        <v>27</v>
      </c>
      <c r="C94" s="150">
        <v>70803837</v>
      </c>
      <c r="D94" s="151"/>
      <c r="E94" s="150">
        <v>30577328</v>
      </c>
      <c r="F94" s="150"/>
      <c r="G94" s="150"/>
    </row>
    <row r="95" spans="1:164" s="278" customFormat="1" ht="18" customHeight="1">
      <c r="A95" s="283"/>
      <c r="B95" s="283" t="s">
        <v>85</v>
      </c>
      <c r="C95" s="150">
        <v>1129591</v>
      </c>
      <c r="D95" s="150"/>
      <c r="E95" s="150">
        <v>2732325</v>
      </c>
      <c r="F95" s="150"/>
      <c r="G95" s="150"/>
    </row>
    <row r="96" spans="1:164" s="278" customFormat="1" ht="18" customHeight="1">
      <c r="A96" s="279"/>
      <c r="B96" s="283" t="s">
        <v>161</v>
      </c>
      <c r="C96" s="150">
        <v>485597</v>
      </c>
      <c r="D96" s="150"/>
      <c r="E96" s="150">
        <v>424119</v>
      </c>
      <c r="F96" s="150"/>
      <c r="G96" s="150"/>
    </row>
    <row r="97" spans="1:164" s="278" customFormat="1" ht="18" customHeight="1">
      <c r="A97" s="279"/>
      <c r="B97" s="283" t="s">
        <v>132</v>
      </c>
      <c r="C97" s="150">
        <v>799979</v>
      </c>
      <c r="D97" s="150"/>
      <c r="E97" s="150">
        <v>2489124</v>
      </c>
      <c r="F97" s="150"/>
      <c r="G97" s="150"/>
    </row>
    <row r="98" spans="1:164" s="284" customFormat="1" ht="19" customHeight="1">
      <c r="A98" s="285"/>
      <c r="B98" s="298" t="s">
        <v>238</v>
      </c>
      <c r="C98" s="150">
        <v>99060</v>
      </c>
      <c r="D98" s="150"/>
      <c r="E98" s="150"/>
      <c r="F98" s="151"/>
      <c r="G98" s="151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00"/>
      <c r="DF98" s="200"/>
      <c r="DG98" s="200"/>
      <c r="DH98" s="200"/>
      <c r="DI98" s="200"/>
      <c r="DJ98" s="200"/>
      <c r="DK98" s="200"/>
      <c r="DL98" s="200"/>
      <c r="DM98" s="200"/>
      <c r="DN98" s="200"/>
      <c r="DO98" s="200"/>
      <c r="DP98" s="200"/>
      <c r="DQ98" s="200"/>
      <c r="DR98" s="200"/>
      <c r="DS98" s="200"/>
      <c r="DT98" s="200"/>
      <c r="DU98" s="200"/>
      <c r="DV98" s="200"/>
      <c r="DW98" s="200"/>
      <c r="DX98" s="200"/>
      <c r="DY98" s="200"/>
      <c r="DZ98" s="200"/>
      <c r="EA98" s="200"/>
      <c r="EB98" s="200"/>
      <c r="EC98" s="200"/>
      <c r="ED98" s="200"/>
      <c r="EE98" s="200"/>
      <c r="EF98" s="200"/>
      <c r="EG98" s="200"/>
      <c r="EH98" s="200"/>
      <c r="EI98" s="200"/>
      <c r="EJ98" s="200"/>
      <c r="EK98" s="200"/>
      <c r="EL98" s="200"/>
      <c r="EM98" s="200"/>
      <c r="EN98" s="200"/>
      <c r="EO98" s="200"/>
      <c r="EP98" s="200"/>
      <c r="EQ98" s="200"/>
      <c r="ER98" s="200"/>
      <c r="ES98" s="200"/>
      <c r="ET98" s="200"/>
      <c r="EU98" s="200"/>
      <c r="EV98" s="200"/>
      <c r="EW98" s="200"/>
      <c r="EX98" s="200"/>
      <c r="EY98" s="200"/>
      <c r="EZ98" s="200"/>
      <c r="FA98" s="200"/>
      <c r="FB98" s="200"/>
      <c r="FC98" s="200"/>
      <c r="FD98" s="200"/>
      <c r="FE98" s="200"/>
      <c r="FF98" s="200"/>
      <c r="FG98" s="200"/>
      <c r="FH98" s="200"/>
    </row>
    <row r="99" spans="1:164" s="278" customFormat="1" ht="34.15" customHeight="1">
      <c r="A99" s="323" t="s">
        <v>28</v>
      </c>
      <c r="B99" s="323"/>
      <c r="C99" s="280">
        <f>C85-C92</f>
        <v>7391992</v>
      </c>
      <c r="D99" s="280"/>
      <c r="E99" s="280">
        <f t="shared" ref="E99" si="3">E85-E92</f>
        <v>-3934197</v>
      </c>
      <c r="F99" s="149"/>
      <c r="G99" s="149"/>
    </row>
    <row r="100" spans="1:164" s="284" customFormat="1" ht="10.5" customHeight="1">
      <c r="A100" s="285" t="s">
        <v>6</v>
      </c>
      <c r="B100" s="296"/>
      <c r="C100" s="291"/>
      <c r="D100" s="291"/>
      <c r="E100" s="291"/>
      <c r="F100" s="291"/>
      <c r="G100" s="291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200"/>
      <c r="CG100" s="200"/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</row>
    <row r="101" spans="1:164" s="281" customFormat="1" ht="20.5" customHeight="1">
      <c r="A101" s="276" t="s">
        <v>29</v>
      </c>
      <c r="B101" s="299"/>
      <c r="C101" s="149">
        <f>C58+C83+C99</f>
        <v>-440165.9160300009</v>
      </c>
      <c r="D101" s="149"/>
      <c r="E101" s="149">
        <f>E58+E83+E99</f>
        <v>-1077260</v>
      </c>
      <c r="F101" s="149"/>
      <c r="G101" s="149"/>
    </row>
    <row r="102" spans="1:164" s="284" customFormat="1" ht="10.5" customHeight="1">
      <c r="A102" s="285"/>
      <c r="B102" s="296"/>
      <c r="C102" s="151"/>
      <c r="D102" s="151"/>
      <c r="E102" s="151"/>
      <c r="F102" s="151"/>
      <c r="G102" s="151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</row>
    <row r="103" spans="1:164" s="281" customFormat="1" ht="24" customHeight="1" thickBot="1">
      <c r="A103" s="276" t="s">
        <v>30</v>
      </c>
      <c r="B103" s="299"/>
      <c r="C103" s="159">
        <v>1301811</v>
      </c>
      <c r="D103" s="149"/>
      <c r="E103" s="159">
        <v>2368075</v>
      </c>
      <c r="F103" s="149"/>
      <c r="G103" s="149"/>
    </row>
    <row r="104" spans="1:164" s="284" customFormat="1" ht="10.5" customHeight="1" thickTop="1">
      <c r="A104" s="285"/>
      <c r="B104" s="296"/>
      <c r="C104" s="151"/>
      <c r="D104" s="151"/>
      <c r="E104" s="151"/>
      <c r="F104" s="151"/>
      <c r="G104" s="151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0"/>
      <c r="CQ104" s="200"/>
      <c r="CR104" s="200"/>
      <c r="CS104" s="200"/>
      <c r="CT104" s="200"/>
      <c r="CU104" s="200"/>
      <c r="CV104" s="200"/>
      <c r="CW104" s="200"/>
      <c r="CX104" s="200"/>
      <c r="CY104" s="200"/>
      <c r="CZ104" s="200"/>
      <c r="DA104" s="200"/>
      <c r="DB104" s="200"/>
      <c r="DC104" s="200"/>
      <c r="DD104" s="200"/>
      <c r="DE104" s="200"/>
      <c r="DF104" s="200"/>
      <c r="DG104" s="200"/>
      <c r="DH104" s="200"/>
      <c r="DI104" s="200"/>
      <c r="DJ104" s="200"/>
      <c r="DK104" s="200"/>
      <c r="DL104" s="200"/>
      <c r="DM104" s="200"/>
      <c r="DN104" s="200"/>
      <c r="DO104" s="200"/>
      <c r="DP104" s="200"/>
      <c r="DQ104" s="200"/>
      <c r="DR104" s="200"/>
      <c r="DS104" s="200"/>
      <c r="DT104" s="200"/>
      <c r="DU104" s="200"/>
      <c r="DV104" s="200"/>
      <c r="DW104" s="200"/>
      <c r="DX104" s="200"/>
      <c r="DY104" s="200"/>
      <c r="DZ104" s="200"/>
      <c r="EA104" s="200"/>
      <c r="EB104" s="200"/>
      <c r="EC104" s="200"/>
      <c r="ED104" s="200"/>
      <c r="EE104" s="200"/>
      <c r="EF104" s="200"/>
      <c r="EG104" s="200"/>
      <c r="EH104" s="200"/>
      <c r="EI104" s="200"/>
      <c r="EJ104" s="200"/>
      <c r="EK104" s="200"/>
      <c r="EL104" s="200"/>
      <c r="EM104" s="200"/>
      <c r="EN104" s="200"/>
      <c r="EO104" s="200"/>
      <c r="EP104" s="200"/>
      <c r="EQ104" s="200"/>
      <c r="ER104" s="200"/>
      <c r="ES104" s="200"/>
      <c r="ET104" s="200"/>
      <c r="EU104" s="200"/>
      <c r="EV104" s="200"/>
      <c r="EW104" s="200"/>
      <c r="EX104" s="200"/>
      <c r="EY104" s="200"/>
      <c r="EZ104" s="200"/>
      <c r="FA104" s="200"/>
      <c r="FB104" s="200"/>
      <c r="FC104" s="200"/>
      <c r="FD104" s="200"/>
      <c r="FE104" s="200"/>
      <c r="FF104" s="200"/>
      <c r="FG104" s="200"/>
      <c r="FH104" s="200"/>
    </row>
    <row r="105" spans="1:164" s="281" customFormat="1" ht="30" customHeight="1">
      <c r="A105" s="276"/>
      <c r="B105" s="160" t="s">
        <v>87</v>
      </c>
      <c r="C105" s="156">
        <v>-3785</v>
      </c>
      <c r="D105" s="156"/>
      <c r="E105" s="149">
        <v>93319</v>
      </c>
      <c r="F105" s="149"/>
      <c r="G105" s="149"/>
    </row>
    <row r="106" spans="1:164" s="281" customFormat="1" ht="30" customHeight="1">
      <c r="A106" s="276"/>
      <c r="B106" s="160" t="s">
        <v>236</v>
      </c>
      <c r="C106" s="156">
        <v>36811</v>
      </c>
      <c r="D106" s="156"/>
      <c r="E106" s="149">
        <v>-82323</v>
      </c>
      <c r="F106" s="149"/>
      <c r="G106" s="149"/>
    </row>
    <row r="107" spans="1:164" s="284" customFormat="1" ht="10.5" customHeight="1">
      <c r="A107" s="285"/>
      <c r="B107" s="296"/>
      <c r="C107" s="122"/>
      <c r="D107" s="122"/>
      <c r="E107" s="151"/>
      <c r="F107" s="151"/>
      <c r="G107" s="151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200"/>
      <c r="CC107" s="200"/>
      <c r="CD107" s="200"/>
      <c r="CE107" s="200"/>
      <c r="CF107" s="200"/>
      <c r="CG107" s="200"/>
      <c r="CH107" s="200"/>
      <c r="CI107" s="200"/>
      <c r="CJ107" s="200"/>
      <c r="CK107" s="200"/>
      <c r="CL107" s="200"/>
      <c r="CM107" s="200"/>
      <c r="CN107" s="200"/>
      <c r="CO107" s="200"/>
      <c r="CP107" s="200"/>
      <c r="CQ107" s="200"/>
      <c r="CR107" s="200"/>
      <c r="CS107" s="200"/>
      <c r="CT107" s="200"/>
      <c r="CU107" s="200"/>
      <c r="CV107" s="200"/>
      <c r="CW107" s="200"/>
      <c r="CX107" s="200"/>
      <c r="CY107" s="200"/>
      <c r="CZ107" s="200"/>
      <c r="DA107" s="200"/>
      <c r="DB107" s="200"/>
      <c r="DC107" s="200"/>
      <c r="DD107" s="200"/>
      <c r="DE107" s="200"/>
      <c r="DF107" s="200"/>
      <c r="DG107" s="200"/>
      <c r="DH107" s="200"/>
      <c r="DI107" s="200"/>
      <c r="DJ107" s="200"/>
      <c r="DK107" s="200"/>
      <c r="DL107" s="200"/>
      <c r="DM107" s="200"/>
      <c r="DN107" s="200"/>
      <c r="DO107" s="200"/>
      <c r="DP107" s="200"/>
      <c r="DQ107" s="200"/>
      <c r="DR107" s="200"/>
      <c r="DS107" s="200"/>
      <c r="DT107" s="200"/>
      <c r="DU107" s="200"/>
      <c r="DV107" s="200"/>
      <c r="DW107" s="200"/>
      <c r="DX107" s="200"/>
      <c r="DY107" s="200"/>
      <c r="DZ107" s="200"/>
      <c r="EA107" s="200"/>
      <c r="EB107" s="200"/>
      <c r="EC107" s="200"/>
      <c r="ED107" s="200"/>
      <c r="EE107" s="200"/>
      <c r="EF107" s="200"/>
      <c r="EG107" s="200"/>
      <c r="EH107" s="200"/>
      <c r="EI107" s="200"/>
      <c r="EJ107" s="200"/>
      <c r="EK107" s="200"/>
      <c r="EL107" s="200"/>
      <c r="EM107" s="200"/>
      <c r="EN107" s="200"/>
      <c r="EO107" s="200"/>
      <c r="EP107" s="200"/>
      <c r="EQ107" s="200"/>
      <c r="ER107" s="200"/>
      <c r="ES107" s="200"/>
      <c r="ET107" s="200"/>
      <c r="EU107" s="200"/>
      <c r="EV107" s="200"/>
      <c r="EW107" s="200"/>
      <c r="EX107" s="200"/>
      <c r="EY107" s="200"/>
      <c r="EZ107" s="200"/>
      <c r="FA107" s="200"/>
      <c r="FB107" s="200"/>
      <c r="FC107" s="200"/>
      <c r="FD107" s="200"/>
      <c r="FE107" s="200"/>
      <c r="FF107" s="200"/>
      <c r="FG107" s="200"/>
      <c r="FH107" s="200"/>
    </row>
    <row r="108" spans="1:164" s="281" customFormat="1" ht="20.5" customHeight="1" thickBot="1">
      <c r="A108" s="276" t="s">
        <v>31</v>
      </c>
      <c r="B108" s="299"/>
      <c r="C108" s="161">
        <f>SUM(C101:C106)</f>
        <v>894671.0839699991</v>
      </c>
      <c r="D108" s="156"/>
      <c r="E108" s="159">
        <f>SUM(E101:E106)</f>
        <v>1301811</v>
      </c>
      <c r="F108" s="149"/>
      <c r="G108" s="149"/>
    </row>
    <row r="109" spans="1:164" s="281" customFormat="1" ht="16.5" customHeight="1" thickTop="1">
      <c r="A109" s="276"/>
      <c r="B109" s="299"/>
      <c r="C109" s="300"/>
      <c r="D109" s="300"/>
      <c r="E109" s="301"/>
      <c r="F109" s="301"/>
      <c r="G109" s="301"/>
    </row>
    <row r="110" spans="1:164" s="278" customFormat="1" ht="14.5" outlineLevel="1">
      <c r="A110" s="279"/>
      <c r="B110" s="279"/>
      <c r="C110" s="279"/>
      <c r="D110" s="302"/>
      <c r="E110" s="303"/>
      <c r="F110" s="303"/>
      <c r="G110" s="303"/>
    </row>
    <row r="111" spans="1:164" s="278" customFormat="1" ht="15" customHeight="1" outlineLevel="1">
      <c r="A111" s="279"/>
      <c r="B111" s="279"/>
      <c r="C111" s="304"/>
      <c r="D111" s="305"/>
      <c r="E111" s="304"/>
      <c r="F111" s="304"/>
      <c r="G111" s="304"/>
    </row>
    <row r="112" spans="1:164" s="278" customFormat="1" ht="15" customHeight="1">
      <c r="A112" s="279"/>
      <c r="B112" s="279"/>
      <c r="C112" s="304"/>
      <c r="D112" s="305"/>
      <c r="E112" s="304"/>
      <c r="F112" s="304"/>
      <c r="G112" s="304"/>
    </row>
    <row r="113" spans="1:7" s="278" customFormat="1" ht="25.9" customHeight="1">
      <c r="A113" s="279"/>
      <c r="B113" s="306" t="s">
        <v>231</v>
      </c>
      <c r="C113" s="307"/>
      <c r="D113" s="307"/>
      <c r="E113" s="306" t="s">
        <v>232</v>
      </c>
      <c r="F113" s="162"/>
      <c r="G113" s="162"/>
    </row>
    <row r="114" spans="1:7" s="278" customFormat="1" ht="12" customHeight="1">
      <c r="A114" s="279"/>
      <c r="B114" s="306"/>
      <c r="C114" s="307"/>
      <c r="D114" s="307"/>
      <c r="E114" s="308"/>
      <c r="F114" s="162"/>
      <c r="G114" s="162"/>
    </row>
    <row r="115" spans="1:7" s="278" customFormat="1" ht="25.9" customHeight="1">
      <c r="A115" s="279"/>
      <c r="B115" s="306" t="s">
        <v>174</v>
      </c>
      <c r="C115" s="307"/>
      <c r="D115" s="307"/>
      <c r="E115" s="306" t="s">
        <v>175</v>
      </c>
      <c r="F115" s="162"/>
      <c r="G115" s="162"/>
    </row>
    <row r="116" spans="1:7" s="278" customFormat="1" ht="14.5">
      <c r="A116" s="279"/>
      <c r="B116" s="296"/>
      <c r="C116" s="309"/>
      <c r="D116" s="310"/>
      <c r="E116" s="309"/>
      <c r="F116" s="309"/>
      <c r="G116" s="309"/>
    </row>
    <row r="117" spans="1:7" s="278" customFormat="1" ht="14">
      <c r="C117" s="311"/>
      <c r="D117" s="312"/>
      <c r="E117" s="311"/>
      <c r="F117" s="311"/>
      <c r="G117" s="311"/>
    </row>
    <row r="118" spans="1:7" s="278" customFormat="1" ht="14">
      <c r="C118" s="313"/>
      <c r="D118" s="313"/>
      <c r="E118" s="313"/>
      <c r="F118" s="313"/>
      <c r="G118" s="313"/>
    </row>
    <row r="119" spans="1:7" s="278" customFormat="1" ht="14">
      <c r="C119" s="311"/>
      <c r="D119" s="312"/>
      <c r="E119" s="311"/>
      <c r="F119" s="311"/>
      <c r="G119" s="311"/>
    </row>
    <row r="120" spans="1:7" s="278" customFormat="1" ht="14">
      <c r="C120" s="313"/>
      <c r="D120" s="313"/>
      <c r="E120" s="313"/>
      <c r="F120" s="313"/>
      <c r="G120" s="313"/>
    </row>
    <row r="121" spans="1:7" s="278" customFormat="1" ht="14">
      <c r="C121" s="313"/>
      <c r="D121" s="313"/>
      <c r="E121" s="313"/>
      <c r="F121" s="313"/>
      <c r="G121" s="313"/>
    </row>
    <row r="122" spans="1:7" s="278" customFormat="1" ht="14">
      <c r="C122" s="313"/>
      <c r="D122" s="313"/>
      <c r="E122" s="313"/>
      <c r="F122" s="313"/>
      <c r="G122" s="313"/>
    </row>
    <row r="123" spans="1:7" s="278" customFormat="1" ht="14">
      <c r="C123" s="313"/>
      <c r="D123" s="313"/>
      <c r="E123" s="313"/>
      <c r="F123" s="313"/>
      <c r="G123" s="313"/>
    </row>
    <row r="124" spans="1:7" s="278" customFormat="1" ht="14">
      <c r="C124" s="313"/>
      <c r="D124" s="313"/>
      <c r="E124" s="313"/>
      <c r="F124" s="313"/>
      <c r="G124" s="313"/>
    </row>
    <row r="125" spans="1:7" s="278" customFormat="1" ht="14">
      <c r="C125" s="311"/>
      <c r="D125" s="312"/>
      <c r="E125" s="311"/>
      <c r="F125" s="311"/>
      <c r="G125" s="311"/>
    </row>
    <row r="126" spans="1:7" s="278" customFormat="1" ht="14">
      <c r="C126" s="313"/>
      <c r="D126" s="313"/>
      <c r="E126" s="313"/>
      <c r="F126" s="313"/>
      <c r="G126" s="313"/>
    </row>
    <row r="127" spans="1:7" s="278" customFormat="1" ht="14">
      <c r="C127" s="313"/>
      <c r="D127" s="313"/>
      <c r="E127" s="313"/>
      <c r="F127" s="313"/>
      <c r="G127" s="313"/>
    </row>
    <row r="128" spans="1:7" s="278" customFormat="1" ht="14">
      <c r="C128" s="313"/>
      <c r="D128" s="313"/>
      <c r="E128" s="313"/>
      <c r="F128" s="313"/>
      <c r="G128" s="313"/>
    </row>
    <row r="129" spans="3:7" s="278" customFormat="1" ht="14">
      <c r="C129" s="313"/>
      <c r="D129" s="313"/>
      <c r="E129" s="313"/>
      <c r="F129" s="313"/>
      <c r="G129" s="313"/>
    </row>
    <row r="130" spans="3:7" s="278" customFormat="1" ht="14">
      <c r="C130" s="313"/>
      <c r="D130" s="313"/>
      <c r="E130" s="313"/>
      <c r="F130" s="313"/>
      <c r="G130" s="313"/>
    </row>
    <row r="131" spans="3:7" s="278" customFormat="1" ht="14">
      <c r="C131" s="313"/>
      <c r="D131" s="313"/>
      <c r="E131" s="313"/>
      <c r="F131" s="313"/>
      <c r="G131" s="313"/>
    </row>
    <row r="132" spans="3:7" s="278" customFormat="1" ht="14">
      <c r="C132" s="313"/>
      <c r="D132" s="313"/>
      <c r="E132" s="313"/>
      <c r="F132" s="313"/>
      <c r="G132" s="313"/>
    </row>
    <row r="133" spans="3:7" s="278" customFormat="1" ht="14">
      <c r="C133" s="313"/>
      <c r="D133" s="313"/>
      <c r="E133" s="313"/>
      <c r="F133" s="313"/>
      <c r="G133" s="313"/>
    </row>
    <row r="134" spans="3:7" s="278" customFormat="1" ht="14">
      <c r="C134" s="313"/>
      <c r="D134" s="313"/>
      <c r="E134" s="313"/>
      <c r="F134" s="313"/>
      <c r="G134" s="313"/>
    </row>
    <row r="135" spans="3:7" s="278" customFormat="1" ht="14">
      <c r="C135" s="313"/>
      <c r="D135" s="313"/>
      <c r="E135" s="313"/>
      <c r="F135" s="313"/>
      <c r="G135" s="313"/>
    </row>
    <row r="136" spans="3:7" s="278" customFormat="1" ht="14">
      <c r="C136" s="313"/>
      <c r="D136" s="313"/>
      <c r="E136" s="313"/>
      <c r="F136" s="313"/>
      <c r="G136" s="313"/>
    </row>
    <row r="137" spans="3:7" s="278" customFormat="1" ht="14">
      <c r="C137" s="313"/>
      <c r="D137" s="313"/>
      <c r="E137" s="313"/>
      <c r="F137" s="313"/>
      <c r="G137" s="313"/>
    </row>
    <row r="138" spans="3:7" s="278" customFormat="1" ht="14">
      <c r="C138" s="313"/>
      <c r="D138" s="313"/>
      <c r="E138" s="313"/>
      <c r="F138" s="313"/>
      <c r="G138" s="313"/>
    </row>
    <row r="139" spans="3:7" s="278" customFormat="1" ht="14">
      <c r="C139" s="313"/>
      <c r="D139" s="313"/>
      <c r="E139" s="313"/>
      <c r="F139" s="313"/>
      <c r="G139" s="313"/>
    </row>
    <row r="140" spans="3:7" s="278" customFormat="1" ht="14">
      <c r="C140" s="313"/>
      <c r="D140" s="313"/>
      <c r="E140" s="313"/>
      <c r="F140" s="313"/>
      <c r="G140" s="313"/>
    </row>
    <row r="141" spans="3:7" s="278" customFormat="1" ht="14">
      <c r="C141" s="313"/>
      <c r="D141" s="313"/>
      <c r="E141" s="313"/>
      <c r="F141" s="313"/>
      <c r="G141" s="313"/>
    </row>
    <row r="142" spans="3:7" s="278" customFormat="1" ht="14">
      <c r="C142" s="313"/>
      <c r="D142" s="313"/>
      <c r="E142" s="313"/>
      <c r="F142" s="313"/>
      <c r="G142" s="313"/>
    </row>
    <row r="143" spans="3:7" s="278" customFormat="1" ht="14">
      <c r="C143" s="313"/>
      <c r="D143" s="313"/>
      <c r="E143" s="313"/>
      <c r="F143" s="313"/>
      <c r="G143" s="313"/>
    </row>
    <row r="144" spans="3:7" s="278" customFormat="1" ht="14">
      <c r="C144" s="313"/>
      <c r="D144" s="313"/>
      <c r="E144" s="313"/>
      <c r="F144" s="313"/>
      <c r="G144" s="313"/>
    </row>
    <row r="145" spans="3:7" s="278" customFormat="1" ht="14">
      <c r="C145" s="313"/>
      <c r="D145" s="313"/>
      <c r="E145" s="313"/>
      <c r="F145" s="313"/>
      <c r="G145" s="313"/>
    </row>
    <row r="146" spans="3:7" s="278" customFormat="1" ht="14">
      <c r="C146" s="313"/>
      <c r="D146" s="313"/>
      <c r="E146" s="313"/>
      <c r="F146" s="313"/>
      <c r="G146" s="313"/>
    </row>
    <row r="147" spans="3:7" s="278" customFormat="1" ht="14">
      <c r="C147" s="313"/>
      <c r="D147" s="313"/>
      <c r="E147" s="313"/>
      <c r="F147" s="313"/>
      <c r="G147" s="313"/>
    </row>
    <row r="148" spans="3:7" s="278" customFormat="1" ht="14">
      <c r="C148" s="313"/>
      <c r="D148" s="313"/>
      <c r="E148" s="313"/>
      <c r="F148" s="313"/>
      <c r="G148" s="313"/>
    </row>
    <row r="149" spans="3:7" s="278" customFormat="1" ht="14">
      <c r="C149" s="313"/>
      <c r="D149" s="313"/>
      <c r="E149" s="313"/>
      <c r="F149" s="313"/>
      <c r="G149" s="313"/>
    </row>
    <row r="150" spans="3:7" s="278" customFormat="1" ht="14">
      <c r="C150" s="313"/>
      <c r="D150" s="313"/>
      <c r="E150" s="313"/>
      <c r="F150" s="313"/>
      <c r="G150" s="313"/>
    </row>
    <row r="151" spans="3:7" s="278" customFormat="1" ht="14">
      <c r="C151" s="313"/>
      <c r="D151" s="313"/>
      <c r="E151" s="313"/>
      <c r="F151" s="313"/>
      <c r="G151" s="313"/>
    </row>
    <row r="152" spans="3:7" s="278" customFormat="1" ht="14">
      <c r="C152" s="313"/>
      <c r="D152" s="313"/>
      <c r="E152" s="313"/>
      <c r="F152" s="313"/>
      <c r="G152" s="313"/>
    </row>
    <row r="153" spans="3:7" s="278" customFormat="1" ht="14">
      <c r="C153" s="313"/>
      <c r="D153" s="313"/>
      <c r="E153" s="313"/>
      <c r="F153" s="313"/>
      <c r="G153" s="313"/>
    </row>
    <row r="154" spans="3:7" s="278" customFormat="1" ht="14">
      <c r="C154" s="313"/>
      <c r="D154" s="313"/>
      <c r="E154" s="313"/>
      <c r="F154" s="313"/>
      <c r="G154" s="313"/>
    </row>
    <row r="155" spans="3:7" s="278" customFormat="1" ht="14">
      <c r="C155" s="313"/>
      <c r="D155" s="313"/>
      <c r="E155" s="313"/>
      <c r="F155" s="313"/>
      <c r="G155" s="313"/>
    </row>
    <row r="156" spans="3:7" s="278" customFormat="1" ht="14">
      <c r="C156" s="313"/>
      <c r="D156" s="313"/>
      <c r="E156" s="313"/>
      <c r="F156" s="313"/>
      <c r="G156" s="313"/>
    </row>
    <row r="157" spans="3:7" s="278" customFormat="1" ht="14">
      <c r="C157" s="313"/>
      <c r="D157" s="313"/>
      <c r="E157" s="313"/>
      <c r="F157" s="313"/>
      <c r="G157" s="313"/>
    </row>
    <row r="158" spans="3:7" s="278" customFormat="1" ht="14">
      <c r="C158" s="313"/>
      <c r="D158" s="313"/>
      <c r="E158" s="313"/>
      <c r="F158" s="313"/>
      <c r="G158" s="313"/>
    </row>
    <row r="159" spans="3:7" s="278" customFormat="1" ht="14">
      <c r="C159" s="313"/>
      <c r="D159" s="313"/>
      <c r="E159" s="313"/>
      <c r="F159" s="313"/>
      <c r="G159" s="313"/>
    </row>
    <row r="160" spans="3:7" s="278" customFormat="1" ht="14">
      <c r="C160" s="313"/>
      <c r="D160" s="313"/>
      <c r="E160" s="313"/>
      <c r="F160" s="313"/>
      <c r="G160" s="313"/>
    </row>
    <row r="161" spans="3:7" s="278" customFormat="1" ht="14">
      <c r="C161" s="313"/>
      <c r="D161" s="313"/>
      <c r="E161" s="313"/>
      <c r="F161" s="313"/>
      <c r="G161" s="313"/>
    </row>
    <row r="162" spans="3:7" s="278" customFormat="1" ht="14">
      <c r="C162" s="313"/>
      <c r="D162" s="313"/>
      <c r="E162" s="313"/>
      <c r="F162" s="313"/>
      <c r="G162" s="313"/>
    </row>
    <row r="163" spans="3:7" s="278" customFormat="1" ht="14">
      <c r="C163" s="313"/>
      <c r="D163" s="313"/>
      <c r="E163" s="313"/>
      <c r="F163" s="313"/>
      <c r="G163" s="313"/>
    </row>
    <row r="164" spans="3:7" s="278" customFormat="1" ht="14">
      <c r="C164" s="313"/>
      <c r="D164" s="313"/>
      <c r="E164" s="313"/>
      <c r="F164" s="313"/>
      <c r="G164" s="313"/>
    </row>
    <row r="165" spans="3:7" s="278" customFormat="1" ht="14">
      <c r="C165" s="313"/>
      <c r="D165" s="313"/>
      <c r="E165" s="313"/>
      <c r="F165" s="313"/>
      <c r="G165" s="313"/>
    </row>
    <row r="166" spans="3:7" s="278" customFormat="1" ht="14">
      <c r="C166" s="313"/>
      <c r="D166" s="313"/>
      <c r="E166" s="313"/>
      <c r="F166" s="313"/>
      <c r="G166" s="313"/>
    </row>
    <row r="167" spans="3:7" s="278" customFormat="1" ht="14">
      <c r="C167" s="313"/>
      <c r="D167" s="313"/>
      <c r="E167" s="313"/>
      <c r="F167" s="313"/>
      <c r="G167" s="313"/>
    </row>
    <row r="168" spans="3:7" s="278" customFormat="1" ht="14">
      <c r="C168" s="313"/>
      <c r="D168" s="313"/>
      <c r="E168" s="313"/>
      <c r="F168" s="313"/>
      <c r="G168" s="313"/>
    </row>
    <row r="169" spans="3:7" s="278" customFormat="1" ht="14">
      <c r="C169" s="313"/>
      <c r="D169" s="313"/>
      <c r="E169" s="313"/>
      <c r="F169" s="313"/>
      <c r="G169" s="313"/>
    </row>
    <row r="170" spans="3:7" s="278" customFormat="1" ht="14">
      <c r="C170" s="313"/>
      <c r="D170" s="313"/>
      <c r="E170" s="313"/>
      <c r="F170" s="313"/>
      <c r="G170" s="313"/>
    </row>
    <row r="171" spans="3:7" s="278" customFormat="1" ht="14">
      <c r="C171" s="313"/>
      <c r="D171" s="313"/>
      <c r="E171" s="313"/>
      <c r="F171" s="313"/>
      <c r="G171" s="313"/>
    </row>
    <row r="172" spans="3:7" s="278" customFormat="1" ht="14">
      <c r="C172" s="313"/>
      <c r="D172" s="313"/>
      <c r="E172" s="313"/>
      <c r="F172" s="313"/>
      <c r="G172" s="313"/>
    </row>
    <row r="173" spans="3:7" s="278" customFormat="1" ht="14">
      <c r="C173" s="313"/>
      <c r="D173" s="313"/>
      <c r="E173" s="313"/>
      <c r="F173" s="313"/>
      <c r="G173" s="313"/>
    </row>
    <row r="174" spans="3:7" s="278" customFormat="1" ht="14">
      <c r="C174" s="313"/>
      <c r="D174" s="313"/>
      <c r="E174" s="313"/>
      <c r="F174" s="313"/>
      <c r="G174" s="313"/>
    </row>
    <row r="175" spans="3:7" s="278" customFormat="1" ht="14">
      <c r="C175" s="313"/>
      <c r="D175" s="313"/>
      <c r="E175" s="313"/>
      <c r="F175" s="313"/>
      <c r="G175" s="313"/>
    </row>
    <row r="176" spans="3:7" s="278" customFormat="1" ht="14">
      <c r="C176" s="313"/>
      <c r="D176" s="313"/>
      <c r="E176" s="313"/>
      <c r="F176" s="313"/>
      <c r="G176" s="313"/>
    </row>
    <row r="177" spans="3:7" s="278" customFormat="1" ht="14">
      <c r="C177" s="313"/>
      <c r="D177" s="313"/>
      <c r="E177" s="313"/>
      <c r="F177" s="313"/>
      <c r="G177" s="313"/>
    </row>
    <row r="178" spans="3:7" s="278" customFormat="1" ht="14">
      <c r="C178" s="313"/>
      <c r="D178" s="313"/>
      <c r="E178" s="313"/>
      <c r="F178" s="313"/>
      <c r="G178" s="313"/>
    </row>
    <row r="179" spans="3:7" s="278" customFormat="1" ht="14">
      <c r="C179" s="313"/>
      <c r="D179" s="313"/>
      <c r="E179" s="313"/>
      <c r="F179" s="313"/>
      <c r="G179" s="313"/>
    </row>
    <row r="180" spans="3:7" s="278" customFormat="1" ht="14">
      <c r="C180" s="313"/>
      <c r="D180" s="313"/>
      <c r="E180" s="313"/>
      <c r="F180" s="313"/>
      <c r="G180" s="313"/>
    </row>
    <row r="181" spans="3:7" s="278" customFormat="1" ht="14">
      <c r="C181" s="313"/>
      <c r="D181" s="313"/>
      <c r="E181" s="313"/>
      <c r="F181" s="313"/>
      <c r="G181" s="313"/>
    </row>
    <row r="182" spans="3:7" s="278" customFormat="1" ht="14">
      <c r="C182" s="313"/>
      <c r="D182" s="313"/>
      <c r="E182" s="313"/>
      <c r="F182" s="313"/>
      <c r="G182" s="313"/>
    </row>
    <row r="183" spans="3:7" s="278" customFormat="1" ht="14">
      <c r="C183" s="313"/>
      <c r="D183" s="313"/>
      <c r="E183" s="313"/>
      <c r="F183" s="313"/>
      <c r="G183" s="313"/>
    </row>
    <row r="184" spans="3:7" s="278" customFormat="1" ht="14">
      <c r="C184" s="313"/>
      <c r="D184" s="313"/>
      <c r="E184" s="313"/>
      <c r="F184" s="313"/>
      <c r="G184" s="313"/>
    </row>
    <row r="185" spans="3:7" s="278" customFormat="1" ht="14">
      <c r="C185" s="313"/>
      <c r="D185" s="313"/>
      <c r="E185" s="313"/>
      <c r="F185" s="313"/>
      <c r="G185" s="313"/>
    </row>
    <row r="186" spans="3:7" s="278" customFormat="1" ht="14">
      <c r="C186" s="313"/>
      <c r="D186" s="313"/>
      <c r="E186" s="313"/>
      <c r="F186" s="313"/>
      <c r="G186" s="313"/>
    </row>
    <row r="187" spans="3:7" s="278" customFormat="1" ht="14">
      <c r="C187" s="313"/>
      <c r="D187" s="313"/>
      <c r="E187" s="313"/>
      <c r="F187" s="313"/>
      <c r="G187" s="313"/>
    </row>
    <row r="188" spans="3:7" s="278" customFormat="1" ht="14">
      <c r="C188" s="313"/>
      <c r="D188" s="313"/>
      <c r="E188" s="313"/>
      <c r="F188" s="313"/>
      <c r="G188" s="313"/>
    </row>
    <row r="189" spans="3:7" s="278" customFormat="1" ht="14">
      <c r="C189" s="313"/>
      <c r="D189" s="313"/>
      <c r="E189" s="313"/>
      <c r="F189" s="313"/>
      <c r="G189" s="313"/>
    </row>
    <row r="190" spans="3:7" s="278" customFormat="1" ht="14">
      <c r="C190" s="313"/>
      <c r="D190" s="313"/>
      <c r="E190" s="313"/>
      <c r="F190" s="313"/>
      <c r="G190" s="313"/>
    </row>
    <row r="191" spans="3:7" s="278" customFormat="1" ht="14">
      <c r="C191" s="313"/>
      <c r="D191" s="313"/>
      <c r="E191" s="313"/>
      <c r="F191" s="313"/>
      <c r="G191" s="313"/>
    </row>
    <row r="192" spans="3:7" s="278" customFormat="1" ht="14">
      <c r="C192" s="313"/>
      <c r="D192" s="313"/>
      <c r="E192" s="313"/>
      <c r="F192" s="313"/>
      <c r="G192" s="313"/>
    </row>
    <row r="193" spans="3:7" s="278" customFormat="1" ht="14">
      <c r="C193" s="313"/>
      <c r="D193" s="313"/>
      <c r="E193" s="313"/>
      <c r="F193" s="313"/>
      <c r="G193" s="313"/>
    </row>
    <row r="194" spans="3:7" s="278" customFormat="1" ht="14">
      <c r="C194" s="313"/>
      <c r="D194" s="313"/>
      <c r="E194" s="313"/>
      <c r="F194" s="313"/>
      <c r="G194" s="313"/>
    </row>
    <row r="195" spans="3:7" s="278" customFormat="1" ht="14">
      <c r="C195" s="313"/>
      <c r="D195" s="313"/>
      <c r="E195" s="313"/>
      <c r="F195" s="313"/>
      <c r="G195" s="313"/>
    </row>
    <row r="196" spans="3:7" s="278" customFormat="1" ht="14">
      <c r="C196" s="313"/>
      <c r="D196" s="313"/>
      <c r="E196" s="313"/>
      <c r="F196" s="313"/>
      <c r="G196" s="313"/>
    </row>
    <row r="197" spans="3:7" s="278" customFormat="1" ht="14">
      <c r="C197" s="313"/>
      <c r="D197" s="313"/>
      <c r="E197" s="313"/>
      <c r="F197" s="313"/>
      <c r="G197" s="313"/>
    </row>
    <row r="198" spans="3:7" s="278" customFormat="1" ht="14">
      <c r="C198" s="313"/>
      <c r="D198" s="313"/>
      <c r="E198" s="313"/>
      <c r="F198" s="313"/>
      <c r="G198" s="313"/>
    </row>
    <row r="199" spans="3:7" s="278" customFormat="1" ht="14">
      <c r="C199" s="313"/>
      <c r="D199" s="313"/>
      <c r="E199" s="313"/>
      <c r="F199" s="313"/>
      <c r="G199" s="313"/>
    </row>
    <row r="200" spans="3:7" s="278" customFormat="1" ht="14">
      <c r="C200" s="313"/>
      <c r="D200" s="313"/>
      <c r="E200" s="313"/>
      <c r="F200" s="313"/>
      <c r="G200" s="313"/>
    </row>
    <row r="201" spans="3:7" s="278" customFormat="1" ht="14">
      <c r="C201" s="313"/>
      <c r="D201" s="313"/>
      <c r="E201" s="313"/>
      <c r="F201" s="313"/>
      <c r="G201" s="313"/>
    </row>
    <row r="202" spans="3:7" s="278" customFormat="1" ht="14">
      <c r="C202" s="313"/>
      <c r="D202" s="313"/>
      <c r="E202" s="313"/>
      <c r="F202" s="313"/>
      <c r="G202" s="313"/>
    </row>
    <row r="203" spans="3:7" s="278" customFormat="1" ht="14">
      <c r="C203" s="313"/>
      <c r="D203" s="313"/>
      <c r="E203" s="313"/>
      <c r="F203" s="313"/>
      <c r="G203" s="313"/>
    </row>
    <row r="204" spans="3:7" s="278" customFormat="1" ht="14">
      <c r="C204" s="313"/>
      <c r="D204" s="313"/>
      <c r="E204" s="313"/>
      <c r="F204" s="313"/>
      <c r="G204" s="313"/>
    </row>
    <row r="205" spans="3:7" s="278" customFormat="1" ht="14">
      <c r="C205" s="313"/>
      <c r="D205" s="313"/>
      <c r="E205" s="313"/>
      <c r="F205" s="313"/>
      <c r="G205" s="313"/>
    </row>
    <row r="206" spans="3:7" s="278" customFormat="1" ht="14">
      <c r="C206" s="313"/>
      <c r="D206" s="313"/>
      <c r="E206" s="313"/>
      <c r="F206" s="313"/>
      <c r="G206" s="313"/>
    </row>
    <row r="207" spans="3:7" s="278" customFormat="1" ht="14">
      <c r="C207" s="313"/>
      <c r="D207" s="313"/>
      <c r="E207" s="313"/>
      <c r="F207" s="313"/>
      <c r="G207" s="313"/>
    </row>
    <row r="208" spans="3:7" s="278" customFormat="1" ht="14">
      <c r="C208" s="313"/>
      <c r="D208" s="313"/>
      <c r="E208" s="313"/>
      <c r="F208" s="313"/>
      <c r="G208" s="313"/>
    </row>
    <row r="209" spans="3:7" s="278" customFormat="1" ht="14">
      <c r="C209" s="313"/>
      <c r="D209" s="313"/>
      <c r="E209" s="313"/>
      <c r="F209" s="313"/>
      <c r="G209" s="313"/>
    </row>
    <row r="210" spans="3:7" s="278" customFormat="1" ht="14">
      <c r="C210" s="313"/>
      <c r="D210" s="313"/>
      <c r="E210" s="313"/>
      <c r="F210" s="313"/>
      <c r="G210" s="313"/>
    </row>
    <row r="211" spans="3:7" s="278" customFormat="1" ht="14">
      <c r="C211" s="313"/>
      <c r="D211" s="313"/>
      <c r="E211" s="313"/>
      <c r="F211" s="313"/>
      <c r="G211" s="313"/>
    </row>
    <row r="212" spans="3:7" s="278" customFormat="1" ht="14">
      <c r="C212" s="313"/>
      <c r="D212" s="313"/>
      <c r="E212" s="313"/>
      <c r="F212" s="313"/>
      <c r="G212" s="313"/>
    </row>
    <row r="213" spans="3:7" s="278" customFormat="1" ht="14">
      <c r="C213" s="313"/>
      <c r="D213" s="313"/>
      <c r="E213" s="313"/>
      <c r="F213" s="313"/>
      <c r="G213" s="313"/>
    </row>
    <row r="214" spans="3:7" s="278" customFormat="1" ht="14">
      <c r="C214" s="313"/>
      <c r="D214" s="313"/>
      <c r="E214" s="313"/>
      <c r="F214" s="313"/>
      <c r="G214" s="313"/>
    </row>
    <row r="215" spans="3:7" s="278" customFormat="1" ht="14">
      <c r="C215" s="313"/>
      <c r="D215" s="313"/>
      <c r="E215" s="313"/>
      <c r="F215" s="313"/>
      <c r="G215" s="313"/>
    </row>
    <row r="216" spans="3:7" s="278" customFormat="1" ht="14">
      <c r="C216" s="313"/>
      <c r="D216" s="313"/>
      <c r="E216" s="313"/>
      <c r="F216" s="313"/>
      <c r="G216" s="313"/>
    </row>
    <row r="217" spans="3:7" s="278" customFormat="1" ht="14">
      <c r="C217" s="313"/>
      <c r="D217" s="313"/>
      <c r="E217" s="313"/>
      <c r="F217" s="313"/>
      <c r="G217" s="313"/>
    </row>
    <row r="218" spans="3:7" s="278" customFormat="1" ht="14">
      <c r="C218" s="313"/>
      <c r="D218" s="313"/>
      <c r="E218" s="313"/>
      <c r="F218" s="313"/>
      <c r="G218" s="313"/>
    </row>
    <row r="219" spans="3:7" s="278" customFormat="1" ht="14">
      <c r="C219" s="313"/>
      <c r="D219" s="313"/>
      <c r="E219" s="313"/>
      <c r="F219" s="313"/>
      <c r="G219" s="313"/>
    </row>
    <row r="220" spans="3:7" s="278" customFormat="1" ht="14">
      <c r="C220" s="313"/>
      <c r="D220" s="313"/>
      <c r="E220" s="313"/>
      <c r="F220" s="313"/>
      <c r="G220" s="313"/>
    </row>
    <row r="221" spans="3:7" s="278" customFormat="1" ht="14">
      <c r="C221" s="313"/>
      <c r="D221" s="313"/>
      <c r="E221" s="313"/>
      <c r="F221" s="313"/>
      <c r="G221" s="313"/>
    </row>
    <row r="222" spans="3:7" s="278" customFormat="1" ht="14">
      <c r="C222" s="313"/>
      <c r="D222" s="313"/>
      <c r="E222" s="313"/>
      <c r="F222" s="313"/>
      <c r="G222" s="313"/>
    </row>
    <row r="223" spans="3:7" s="278" customFormat="1" ht="14">
      <c r="C223" s="313"/>
      <c r="D223" s="313"/>
      <c r="E223" s="313"/>
      <c r="F223" s="313"/>
      <c r="G223" s="313"/>
    </row>
    <row r="224" spans="3:7" s="278" customFormat="1" ht="14">
      <c r="C224" s="313"/>
      <c r="D224" s="313"/>
      <c r="E224" s="313"/>
      <c r="F224" s="313"/>
      <c r="G224" s="313"/>
    </row>
    <row r="225" spans="3:7" s="278" customFormat="1" ht="14">
      <c r="C225" s="313"/>
      <c r="D225" s="313"/>
      <c r="E225" s="313"/>
      <c r="F225" s="313"/>
      <c r="G225" s="313"/>
    </row>
    <row r="226" spans="3:7" s="278" customFormat="1" ht="14">
      <c r="C226" s="313"/>
      <c r="D226" s="313"/>
      <c r="E226" s="313"/>
      <c r="F226" s="313"/>
      <c r="G226" s="313"/>
    </row>
    <row r="227" spans="3:7" s="278" customFormat="1" ht="14">
      <c r="C227" s="313"/>
      <c r="D227" s="313"/>
      <c r="E227" s="313"/>
      <c r="F227" s="313"/>
      <c r="G227" s="313"/>
    </row>
    <row r="228" spans="3:7" s="278" customFormat="1" ht="14">
      <c r="C228" s="313"/>
      <c r="D228" s="313"/>
      <c r="E228" s="313"/>
      <c r="F228" s="313"/>
      <c r="G228" s="313"/>
    </row>
    <row r="229" spans="3:7" s="278" customFormat="1" ht="14">
      <c r="C229" s="313"/>
      <c r="D229" s="313"/>
      <c r="E229" s="313"/>
      <c r="F229" s="313"/>
      <c r="G229" s="313"/>
    </row>
    <row r="230" spans="3:7" s="278" customFormat="1" ht="14">
      <c r="C230" s="313"/>
      <c r="D230" s="313"/>
      <c r="E230" s="313"/>
      <c r="F230" s="313"/>
      <c r="G230" s="313"/>
    </row>
    <row r="231" spans="3:7" s="278" customFormat="1" ht="14">
      <c r="C231" s="313"/>
      <c r="D231" s="313"/>
      <c r="E231" s="313"/>
      <c r="F231" s="313"/>
      <c r="G231" s="313"/>
    </row>
    <row r="232" spans="3:7" s="278" customFormat="1" ht="14">
      <c r="C232" s="313"/>
      <c r="D232" s="313"/>
      <c r="E232" s="313"/>
      <c r="F232" s="313"/>
      <c r="G232" s="313"/>
    </row>
    <row r="233" spans="3:7" s="278" customFormat="1" ht="14">
      <c r="C233" s="313"/>
      <c r="D233" s="313"/>
      <c r="E233" s="313"/>
      <c r="F233" s="313"/>
      <c r="G233" s="313"/>
    </row>
    <row r="234" spans="3:7" s="278" customFormat="1" ht="14">
      <c r="C234" s="313"/>
      <c r="D234" s="313"/>
      <c r="E234" s="313"/>
      <c r="F234" s="313"/>
      <c r="G234" s="313"/>
    </row>
    <row r="235" spans="3:7" s="278" customFormat="1" ht="14">
      <c r="C235" s="313"/>
      <c r="D235" s="313"/>
      <c r="E235" s="313"/>
      <c r="F235" s="313"/>
      <c r="G235" s="313"/>
    </row>
    <row r="236" spans="3:7" s="278" customFormat="1" ht="14">
      <c r="C236" s="313"/>
      <c r="D236" s="313"/>
      <c r="E236" s="313"/>
      <c r="F236" s="313"/>
      <c r="G236" s="313"/>
    </row>
    <row r="237" spans="3:7" s="278" customFormat="1" ht="14">
      <c r="C237" s="313"/>
      <c r="D237" s="313"/>
      <c r="E237" s="313"/>
      <c r="F237" s="313"/>
      <c r="G237" s="313"/>
    </row>
    <row r="238" spans="3:7" s="278" customFormat="1" ht="14">
      <c r="C238" s="313"/>
      <c r="D238" s="313"/>
      <c r="E238" s="313"/>
      <c r="F238" s="313"/>
      <c r="G238" s="313"/>
    </row>
    <row r="239" spans="3:7" s="278" customFormat="1" ht="14">
      <c r="C239" s="313"/>
      <c r="D239" s="313"/>
      <c r="E239" s="313"/>
      <c r="F239" s="313"/>
      <c r="G239" s="313"/>
    </row>
    <row r="240" spans="3:7" s="278" customFormat="1" ht="14">
      <c r="C240" s="313"/>
      <c r="D240" s="313"/>
      <c r="E240" s="313"/>
      <c r="F240" s="313"/>
      <c r="G240" s="313"/>
    </row>
    <row r="241" spans="3:7" s="278" customFormat="1" ht="14">
      <c r="C241" s="313"/>
      <c r="D241" s="313"/>
      <c r="E241" s="313"/>
      <c r="F241" s="313"/>
      <c r="G241" s="313"/>
    </row>
    <row r="242" spans="3:7" s="278" customFormat="1" ht="14">
      <c r="C242" s="313"/>
      <c r="D242" s="313"/>
      <c r="E242" s="313"/>
      <c r="F242" s="313"/>
      <c r="G242" s="313"/>
    </row>
    <row r="243" spans="3:7" s="278" customFormat="1" ht="14">
      <c r="C243" s="313"/>
      <c r="D243" s="313"/>
      <c r="E243" s="313"/>
      <c r="F243" s="313"/>
      <c r="G243" s="313"/>
    </row>
    <row r="244" spans="3:7" s="278" customFormat="1" ht="14">
      <c r="C244" s="313"/>
      <c r="D244" s="313"/>
      <c r="E244" s="313"/>
      <c r="F244" s="313"/>
      <c r="G244" s="313"/>
    </row>
    <row r="245" spans="3:7" s="278" customFormat="1" ht="14">
      <c r="C245" s="313"/>
      <c r="D245" s="313"/>
      <c r="E245" s="313"/>
      <c r="F245" s="313"/>
      <c r="G245" s="313"/>
    </row>
    <row r="246" spans="3:7" s="278" customFormat="1" ht="14">
      <c r="C246" s="313"/>
      <c r="D246" s="313"/>
      <c r="E246" s="313"/>
      <c r="F246" s="313"/>
      <c r="G246" s="313"/>
    </row>
    <row r="247" spans="3:7" s="278" customFormat="1" ht="14">
      <c r="C247" s="313"/>
      <c r="D247" s="313"/>
      <c r="E247" s="313"/>
      <c r="F247" s="313"/>
      <c r="G247" s="313"/>
    </row>
  </sheetData>
  <mergeCells count="5">
    <mergeCell ref="A5:E5"/>
    <mergeCell ref="A83:B83"/>
    <mergeCell ref="A99:B99"/>
    <mergeCell ref="A6:E6"/>
    <mergeCell ref="B2:E2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4296875" defaultRowHeight="12.5" outlineLevelRow="1" outlineLevelCol="1"/>
  <cols>
    <col min="1" max="1" width="1.81640625" customWidth="1" outlineLevel="1"/>
    <col min="2" max="2" width="62.453125" customWidth="1" outlineLevel="1"/>
    <col min="3" max="3" width="23.7265625" customWidth="1"/>
    <col min="4" max="4" width="24.26953125" hidden="1" customWidth="1"/>
    <col min="5" max="5" width="2.54296875" customWidth="1"/>
    <col min="6" max="6" width="1.81640625" customWidth="1"/>
    <col min="7" max="7" width="24.7265625" customWidth="1"/>
    <col min="8" max="9" width="23.7265625" hidden="1" customWidth="1"/>
  </cols>
  <sheetData>
    <row r="4" spans="1:7" ht="14.25" customHeight="1"/>
    <row r="5" spans="1:7" ht="14.5" customHeight="1"/>
    <row r="6" spans="1:7" ht="9" customHeight="1"/>
    <row r="7" spans="1:7" ht="15.65" customHeight="1">
      <c r="A7" s="324" t="s">
        <v>167</v>
      </c>
      <c r="B7" s="324"/>
      <c r="C7" s="324"/>
      <c r="D7" s="324"/>
      <c r="E7" s="324"/>
      <c r="F7" s="324"/>
      <c r="G7" s="324"/>
    </row>
    <row r="8" spans="1:7" ht="16.149999999999999" customHeight="1">
      <c r="A8" s="324" t="s">
        <v>173</v>
      </c>
      <c r="B8" s="324"/>
      <c r="C8" s="324"/>
      <c r="D8" s="324"/>
      <c r="E8" s="324"/>
      <c r="F8" s="324"/>
      <c r="G8" s="324"/>
    </row>
    <row r="9" spans="1:7" ht="16.149999999999999" customHeight="1">
      <c r="G9" t="s">
        <v>90</v>
      </c>
    </row>
    <row r="11" spans="1:7" ht="19.149999999999999" hidden="1" customHeight="1">
      <c r="C11" t="s">
        <v>162</v>
      </c>
      <c r="D11" t="s">
        <v>169</v>
      </c>
      <c r="F11" t="s">
        <v>163</v>
      </c>
      <c r="G11" t="s">
        <v>170</v>
      </c>
    </row>
    <row r="12" spans="1:7" ht="12.65" hidden="1" customHeight="1"/>
    <row r="13" spans="1:7" ht="18.75" hidden="1" customHeight="1">
      <c r="A13" t="s">
        <v>3</v>
      </c>
    </row>
    <row r="14" spans="1:7" ht="18.75" hidden="1" customHeight="1">
      <c r="A14" t="s">
        <v>100</v>
      </c>
      <c r="C14">
        <v>8861539.4234510753</v>
      </c>
      <c r="D14">
        <f>Ф2_ЦАЭК!B32</f>
        <v>-1446515.91603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101</v>
      </c>
    </row>
    <row r="17" spans="2:7" ht="18" hidden="1" customHeight="1">
      <c r="B17" t="s">
        <v>102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103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104</v>
      </c>
      <c r="C19" t="s">
        <v>99</v>
      </c>
      <c r="F19" t="s">
        <v>99</v>
      </c>
    </row>
    <row r="20" spans="2:7" ht="18" hidden="1" customHeight="1" collapsed="1">
      <c r="B20" t="s">
        <v>140</v>
      </c>
      <c r="C20">
        <v>32415</v>
      </c>
      <c r="F20">
        <v>46436</v>
      </c>
    </row>
    <row r="21" spans="2:7" ht="18" hidden="1" customHeight="1">
      <c r="B21" t="s">
        <v>105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106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107</v>
      </c>
    </row>
    <row r="24" spans="2:7" ht="19.149999999999999" hidden="1" customHeight="1">
      <c r="B24" t="s">
        <v>108</v>
      </c>
    </row>
    <row r="25" spans="2:7" ht="18" hidden="1" customHeight="1">
      <c r="B25" t="s">
        <v>109</v>
      </c>
      <c r="C25">
        <v>6356</v>
      </c>
      <c r="F25">
        <v>15316</v>
      </c>
    </row>
    <row r="26" spans="2:7" ht="18" hidden="1" customHeight="1">
      <c r="B26" t="s">
        <v>110</v>
      </c>
      <c r="C26" t="s">
        <v>99</v>
      </c>
      <c r="F26">
        <v>-51082</v>
      </c>
    </row>
    <row r="27" spans="2:7" ht="18" hidden="1" customHeight="1">
      <c r="B27" t="s">
        <v>111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112</v>
      </c>
      <c r="C28">
        <v>-2940</v>
      </c>
      <c r="F28">
        <v>-55656</v>
      </c>
    </row>
    <row r="29" spans="2:7" ht="18" hidden="1" customHeight="1">
      <c r="B29" t="s">
        <v>113</v>
      </c>
      <c r="C29">
        <v>-4944</v>
      </c>
      <c r="F29" t="s">
        <v>99</v>
      </c>
    </row>
    <row r="30" spans="2:7" ht="18" hidden="1" customHeight="1">
      <c r="B30" t="s">
        <v>114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134</v>
      </c>
      <c r="C31">
        <v>-3368</v>
      </c>
      <c r="D31">
        <v>-1482</v>
      </c>
      <c r="F31" t="s">
        <v>99</v>
      </c>
      <c r="G31">
        <v>-1684</v>
      </c>
    </row>
    <row r="32" spans="2:7" ht="18" hidden="1" customHeight="1">
      <c r="B32" t="s">
        <v>135</v>
      </c>
    </row>
    <row r="33" spans="1:7" ht="18" hidden="1" customHeight="1">
      <c r="B33" t="s">
        <v>115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146</v>
      </c>
      <c r="C34">
        <f>-E4</f>
        <v>0</v>
      </c>
      <c r="D34">
        <v>152683</v>
      </c>
      <c r="F34">
        <v>466351</v>
      </c>
      <c r="G34" t="s">
        <v>99</v>
      </c>
    </row>
    <row r="35" spans="1:7" ht="18" hidden="1" customHeight="1">
      <c r="B35" t="s">
        <v>147</v>
      </c>
      <c r="C35" t="s">
        <v>99</v>
      </c>
      <c r="F35">
        <v>-66164</v>
      </c>
    </row>
    <row r="36" spans="1:7" ht="18" hidden="1" customHeight="1">
      <c r="B36" t="s">
        <v>116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49999999999999" hidden="1" customHeight="1">
      <c r="B37" t="s">
        <v>117</v>
      </c>
    </row>
    <row r="38" spans="1:7" ht="10.5" hidden="1" customHeight="1"/>
    <row r="39" spans="1:7" ht="18" hidden="1" customHeight="1">
      <c r="A39" t="s">
        <v>118</v>
      </c>
      <c r="C39">
        <f>SUM(C14:C37)</f>
        <v>41546565.594691075</v>
      </c>
      <c r="D39">
        <f>SUM(D14:D37)</f>
        <v>6983256.9094800008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6</v>
      </c>
    </row>
    <row r="41" spans="1:7" ht="18" hidden="1" customHeight="1">
      <c r="A41" t="s">
        <v>119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149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150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151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158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152</v>
      </c>
      <c r="C47">
        <v>66113</v>
      </c>
      <c r="D47">
        <v>-878176</v>
      </c>
      <c r="F47" t="s">
        <v>99</v>
      </c>
      <c r="G47">
        <v>-1278</v>
      </c>
    </row>
    <row r="48" spans="1:7" ht="17.25" hidden="1" customHeight="1">
      <c r="B48" t="s">
        <v>159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153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120</v>
      </c>
      <c r="C50">
        <v>-65499.836019999988</v>
      </c>
      <c r="F50">
        <v>-360083</v>
      </c>
    </row>
    <row r="51" spans="1:7" ht="17.25" hidden="1" customHeight="1">
      <c r="B51" t="s">
        <v>154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121</v>
      </c>
      <c r="F52" t="s">
        <v>99</v>
      </c>
      <c r="G52" t="s">
        <v>99</v>
      </c>
    </row>
    <row r="53" spans="1:7" ht="18" hidden="1" customHeight="1">
      <c r="B53" t="s">
        <v>122</v>
      </c>
      <c r="F53">
        <v>0</v>
      </c>
      <c r="G53">
        <v>0</v>
      </c>
    </row>
    <row r="54" spans="1:7" ht="18" hidden="1" customHeight="1">
      <c r="B54" t="s">
        <v>160</v>
      </c>
      <c r="C54">
        <v>-3757</v>
      </c>
      <c r="F54">
        <v>708</v>
      </c>
      <c r="G54">
        <v>0</v>
      </c>
    </row>
    <row r="55" spans="1:7" ht="20.25" hidden="1" customHeight="1">
      <c r="A55" t="s">
        <v>123</v>
      </c>
      <c r="C55">
        <f>C41+C39</f>
        <v>47278384.191991076</v>
      </c>
      <c r="D55">
        <f>D41+D39</f>
        <v>2020867.8394800005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124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125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126</v>
      </c>
      <c r="C60">
        <f>SUM(C55:C58)-0.5</f>
        <v>41990476.691991076</v>
      </c>
      <c r="D60">
        <f>SUM(D55:D58)-0.5</f>
        <v>-1096254.8813999994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5" hidden="1" customHeight="1">
      <c r="A62" t="s">
        <v>8</v>
      </c>
    </row>
    <row r="63" spans="1:7" ht="18" hidden="1" customHeight="1">
      <c r="A63" t="s">
        <v>9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10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5" hidden="1" customHeight="1">
      <c r="B66" t="s">
        <v>93</v>
      </c>
      <c r="F66">
        <v>0</v>
      </c>
      <c r="G66">
        <v>0</v>
      </c>
    </row>
    <row r="67" spans="1:8" ht="20.5" hidden="1" customHeight="1">
      <c r="B67" t="s">
        <v>11</v>
      </c>
      <c r="D67">
        <v>0</v>
      </c>
      <c r="G67">
        <v>21728</v>
      </c>
    </row>
    <row r="68" spans="1:8" ht="20.5" hidden="1" customHeight="1">
      <c r="B68" t="s">
        <v>12</v>
      </c>
      <c r="F68">
        <v>0</v>
      </c>
      <c r="G68">
        <v>0</v>
      </c>
    </row>
    <row r="69" spans="1:8" ht="20.5" hidden="1" customHeight="1">
      <c r="B69" t="s">
        <v>13</v>
      </c>
      <c r="F69">
        <v>0</v>
      </c>
      <c r="G69">
        <v>0</v>
      </c>
    </row>
    <row r="70" spans="1:8" ht="18" hidden="1" customHeight="1">
      <c r="B70" t="s">
        <v>127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5" hidden="1" customHeight="1">
      <c r="B71" t="s">
        <v>88</v>
      </c>
      <c r="C71">
        <v>0</v>
      </c>
      <c r="D71">
        <v>0</v>
      </c>
      <c r="F71">
        <v>0</v>
      </c>
      <c r="G71">
        <v>0</v>
      </c>
    </row>
    <row r="72" spans="1:8" ht="20.5" hidden="1" customHeight="1">
      <c r="A72" t="s">
        <v>14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15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16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17</v>
      </c>
      <c r="D76" t="s">
        <v>99</v>
      </c>
    </row>
    <row r="77" spans="1:8" ht="20.5" hidden="1" customHeight="1">
      <c r="B77" t="s">
        <v>86</v>
      </c>
      <c r="C77">
        <v>1878450</v>
      </c>
      <c r="D77">
        <v>0</v>
      </c>
      <c r="F77">
        <v>5401551</v>
      </c>
      <c r="G77">
        <v>714650</v>
      </c>
    </row>
    <row r="78" spans="1:8" ht="20.5" hidden="1" customHeight="1">
      <c r="B78" t="s">
        <v>18</v>
      </c>
      <c r="F78">
        <v>0</v>
      </c>
      <c r="G78">
        <v>0</v>
      </c>
    </row>
    <row r="79" spans="1:8" ht="20.5" hidden="1" customHeight="1">
      <c r="B79" t="s">
        <v>19</v>
      </c>
      <c r="F79">
        <v>0</v>
      </c>
      <c r="G79">
        <v>0</v>
      </c>
    </row>
    <row r="80" spans="1:8" ht="20.5" hidden="1" customHeight="1">
      <c r="B80" t="s">
        <v>20</v>
      </c>
      <c r="F80">
        <v>0</v>
      </c>
      <c r="G80">
        <v>0</v>
      </c>
    </row>
    <row r="81" spans="1:9" ht="18" hidden="1" customHeight="1">
      <c r="B81" t="s">
        <v>128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5" hidden="1" customHeight="1">
      <c r="B82" t="s">
        <v>21</v>
      </c>
      <c r="C82" t="s">
        <v>99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5" hidden="1" customHeight="1">
      <c r="A84" s="324" t="s">
        <v>22</v>
      </c>
      <c r="B84" s="324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171</v>
      </c>
      <c r="G94" t="s">
        <v>172</v>
      </c>
      <c r="I94" t="s">
        <v>172</v>
      </c>
    </row>
    <row r="95" spans="1:9" ht="20.5" customHeight="1">
      <c r="A95" t="s">
        <v>23</v>
      </c>
    </row>
    <row r="96" spans="1:9" ht="20.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24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26</v>
      </c>
      <c r="C99">
        <v>8856609</v>
      </c>
      <c r="E99">
        <v>14710974</v>
      </c>
      <c r="G99">
        <v>10372514</v>
      </c>
      <c r="I99">
        <v>10372514</v>
      </c>
    </row>
    <row r="100" spans="1:9" ht="20.5" customHeight="1">
      <c r="B100" t="s">
        <v>25</v>
      </c>
      <c r="C100">
        <v>201212</v>
      </c>
      <c r="G100" t="s">
        <v>99</v>
      </c>
    </row>
    <row r="101" spans="1:9" ht="18" hidden="1" customHeight="1">
      <c r="B101" t="s">
        <v>129</v>
      </c>
    </row>
    <row r="102" spans="1:9" ht="18" hidden="1" customHeight="1">
      <c r="B102" t="s">
        <v>168</v>
      </c>
      <c r="G102" t="s">
        <v>99</v>
      </c>
      <c r="I102" t="s">
        <v>99</v>
      </c>
    </row>
    <row r="103" spans="1:9" ht="16.5" hidden="1" customHeight="1">
      <c r="B103" t="s">
        <v>165</v>
      </c>
      <c r="C103" t="s">
        <v>99</v>
      </c>
      <c r="E103">
        <v>40305</v>
      </c>
    </row>
    <row r="104" spans="1:9" ht="8.25" customHeight="1"/>
    <row r="105" spans="1:9" ht="20.5" customHeight="1">
      <c r="A105" t="s">
        <v>7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27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85</v>
      </c>
      <c r="G108">
        <v>0</v>
      </c>
      <c r="I108">
        <v>0</v>
      </c>
    </row>
    <row r="109" spans="1:9" ht="18" hidden="1" customHeight="1">
      <c r="B109" t="s">
        <v>164</v>
      </c>
      <c r="G109">
        <v>0</v>
      </c>
      <c r="I109">
        <v>0</v>
      </c>
    </row>
    <row r="110" spans="1:9" ht="18" hidden="1" customHeight="1">
      <c r="B110" t="s">
        <v>85</v>
      </c>
      <c r="C110" t="s">
        <v>99</v>
      </c>
      <c r="E110" t="s">
        <v>99</v>
      </c>
      <c r="G110">
        <v>0</v>
      </c>
      <c r="I110">
        <v>0</v>
      </c>
    </row>
    <row r="111" spans="1:9" ht="20.5" customHeight="1">
      <c r="B111" t="s">
        <v>161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132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24" t="s">
        <v>28</v>
      </c>
      <c r="B114" s="324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29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30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87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31</v>
      </c>
      <c r="C119">
        <f>'ф3 ЦАЭК'!C108</f>
        <v>894671.0839699991</v>
      </c>
      <c r="D119">
        <f>'ф3 ЦАЭК'!D108</f>
        <v>0</v>
      </c>
      <c r="E119" t="e">
        <f>'ф3 ЦАЭК'!#REF!</f>
        <v>#REF!</v>
      </c>
      <c r="F119" t="e">
        <f>'ф3 ЦАЭК'!#REF!</f>
        <v>#REF!</v>
      </c>
      <c r="G119" t="e">
        <f>'ф3 ЦАЭК'!#REF!</f>
        <v>#REF!</v>
      </c>
      <c r="H119" t="e">
        <f>'ф3 ЦАЭК'!#REF!</f>
        <v>#REF!</v>
      </c>
      <c r="I119">
        <f>'ф3 ЦАЭК'!E108</f>
        <v>1301811</v>
      </c>
    </row>
    <row r="120" spans="1:9" ht="13" outlineLevel="1" thickTop="1"/>
    <row r="121" spans="1:9" ht="25.9" customHeight="1"/>
    <row r="122" spans="1:9">
      <c r="B122" t="str">
        <f>'ф3 ЦАЭК'!B113</f>
        <v>Заместитель Генерального директора по экономике и финансам</v>
      </c>
      <c r="G122" t="s">
        <v>91</v>
      </c>
      <c r="I122">
        <f>Ф2_ЦАЭК!D42</f>
        <v>0</v>
      </c>
    </row>
    <row r="124" spans="1:9">
      <c r="B124" t="s">
        <v>80</v>
      </c>
      <c r="G124" t="s">
        <v>92</v>
      </c>
      <c r="I124" t="s">
        <v>92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6"/>
  <sheetViews>
    <sheetView tabSelected="1" topLeftCell="A7" zoomScale="75" zoomScaleNormal="75" zoomScaleSheetLayoutView="65" workbookViewId="0">
      <selection activeCell="B32" sqref="B32"/>
    </sheetView>
  </sheetViews>
  <sheetFormatPr defaultColWidth="0" defaultRowHeight="12.5" outlineLevelRow="1" outlineLevelCol="1"/>
  <cols>
    <col min="1" max="1" width="45.453125" style="201" customWidth="1" outlineLevel="1"/>
    <col min="2" max="2" width="17.26953125" style="201" customWidth="1"/>
    <col min="3" max="3" width="21.1796875" style="201" customWidth="1"/>
    <col min="4" max="4" width="19" style="201" customWidth="1"/>
    <col min="5" max="5" width="15.26953125" style="202" hidden="1" customWidth="1" outlineLevel="1"/>
    <col min="6" max="6" width="25.1796875" style="202" hidden="1" customWidth="1" outlineLevel="1"/>
    <col min="7" max="7" width="24.1796875" style="201" customWidth="1" collapsed="1"/>
    <col min="8" max="8" width="26.81640625" style="201" customWidth="1"/>
    <col min="9" max="9" width="17.1796875" style="201" customWidth="1"/>
    <col min="10" max="10" width="22.26953125" style="201" customWidth="1"/>
    <col min="11" max="11" width="18.26953125" style="201" customWidth="1"/>
    <col min="12" max="16" width="13" style="201" customWidth="1"/>
    <col min="17" max="33" width="9.1796875" style="201" customWidth="1"/>
    <col min="34" max="34" width="2.7265625" style="201" customWidth="1"/>
    <col min="35" max="50" width="9.1796875" style="201" customWidth="1"/>
    <col min="51" max="51" width="3.54296875" style="201" customWidth="1"/>
    <col min="52" max="67" width="9.1796875" style="201" customWidth="1"/>
    <col min="68" max="68" width="1.453125" style="201" customWidth="1"/>
    <col min="69" max="84" width="9.1796875" style="201" customWidth="1"/>
    <col min="85" max="85" width="2.453125" style="201" customWidth="1"/>
    <col min="86" max="102" width="9.1796875" style="201" customWidth="1"/>
    <col min="103" max="103" width="3.54296875" style="201" customWidth="1"/>
    <col min="104" max="119" width="9.1796875" style="201" customWidth="1"/>
    <col min="120" max="120" width="4.1796875" style="201" customWidth="1"/>
    <col min="121" max="137" width="9.1796875" style="201" customWidth="1"/>
    <col min="138" max="138" width="5.1796875" style="201" customWidth="1"/>
    <col min="139" max="154" width="9.1796875" style="201" customWidth="1"/>
    <col min="155" max="155" width="5.7265625" style="201" customWidth="1"/>
    <col min="156" max="169" width="9.1796875" style="201" customWidth="1"/>
    <col min="170" max="170" width="5.54296875" style="201" customWidth="1"/>
    <col min="171" max="183" width="9.1796875" style="201" customWidth="1"/>
    <col min="184" max="184" width="6.7265625" style="201" customWidth="1"/>
    <col min="185" max="195" width="9.1796875" style="201" customWidth="1"/>
    <col min="196" max="196" width="2.1796875" style="201" customWidth="1"/>
    <col min="197" max="207" width="9.1796875" style="201" customWidth="1"/>
    <col min="208" max="224" width="0.453125" style="201" customWidth="1"/>
    <col min="225" max="228" width="9.1796875" style="201" customWidth="1"/>
    <col min="229" max="256" width="0.81640625" style="201" hidden="1"/>
    <col min="257" max="257" width="45.453125" style="201" customWidth="1"/>
    <col min="258" max="258" width="17.26953125" style="201" customWidth="1"/>
    <col min="259" max="259" width="23.54296875" style="201" customWidth="1"/>
    <col min="260" max="260" width="19" style="201" customWidth="1"/>
    <col min="261" max="262" width="0.81640625" style="201" hidden="1" customWidth="1"/>
    <col min="263" max="263" width="24.1796875" style="201" customWidth="1"/>
    <col min="264" max="264" width="26.81640625" style="201" customWidth="1"/>
    <col min="265" max="265" width="17.1796875" style="201" customWidth="1"/>
    <col min="266" max="266" width="22.26953125" style="201" customWidth="1"/>
    <col min="267" max="267" width="18.26953125" style="201" customWidth="1"/>
    <col min="268" max="272" width="13" style="201" customWidth="1"/>
    <col min="273" max="289" width="9.1796875" style="201" customWidth="1"/>
    <col min="290" max="290" width="2.7265625" style="201" customWidth="1"/>
    <col min="291" max="306" width="9.1796875" style="201" customWidth="1"/>
    <col min="307" max="307" width="3.54296875" style="201" customWidth="1"/>
    <col min="308" max="323" width="9.1796875" style="201" customWidth="1"/>
    <col min="324" max="324" width="1.453125" style="201" customWidth="1"/>
    <col min="325" max="340" width="9.1796875" style="201" customWidth="1"/>
    <col min="341" max="341" width="2.453125" style="201" customWidth="1"/>
    <col min="342" max="358" width="9.1796875" style="201" customWidth="1"/>
    <col min="359" max="359" width="3.54296875" style="201" customWidth="1"/>
    <col min="360" max="375" width="9.1796875" style="201" customWidth="1"/>
    <col min="376" max="376" width="4.1796875" style="201" customWidth="1"/>
    <col min="377" max="393" width="9.1796875" style="201" customWidth="1"/>
    <col min="394" max="394" width="5.1796875" style="201" customWidth="1"/>
    <col min="395" max="410" width="9.1796875" style="201" customWidth="1"/>
    <col min="411" max="411" width="5.7265625" style="201" customWidth="1"/>
    <col min="412" max="425" width="9.1796875" style="201" customWidth="1"/>
    <col min="426" max="426" width="5.54296875" style="201" customWidth="1"/>
    <col min="427" max="439" width="9.1796875" style="201" customWidth="1"/>
    <col min="440" max="440" width="6.7265625" style="201" customWidth="1"/>
    <col min="441" max="451" width="9.1796875" style="201" customWidth="1"/>
    <col min="452" max="452" width="2.1796875" style="201" customWidth="1"/>
    <col min="453" max="463" width="9.1796875" style="201" customWidth="1"/>
    <col min="464" max="480" width="0.453125" style="201" customWidth="1"/>
    <col min="481" max="484" width="9.1796875" style="201" customWidth="1"/>
    <col min="485" max="512" width="0.81640625" style="201" hidden="1"/>
    <col min="513" max="513" width="45.453125" style="201" customWidth="1"/>
    <col min="514" max="514" width="17.26953125" style="201" customWidth="1"/>
    <col min="515" max="515" width="23.54296875" style="201" customWidth="1"/>
    <col min="516" max="516" width="19" style="201" customWidth="1"/>
    <col min="517" max="518" width="0.81640625" style="201" hidden="1" customWidth="1"/>
    <col min="519" max="519" width="24.1796875" style="201" customWidth="1"/>
    <col min="520" max="520" width="26.81640625" style="201" customWidth="1"/>
    <col min="521" max="521" width="17.1796875" style="201" customWidth="1"/>
    <col min="522" max="522" width="22.26953125" style="201" customWidth="1"/>
    <col min="523" max="523" width="18.26953125" style="201" customWidth="1"/>
    <col min="524" max="528" width="13" style="201" customWidth="1"/>
    <col min="529" max="545" width="9.1796875" style="201" customWidth="1"/>
    <col min="546" max="546" width="2.7265625" style="201" customWidth="1"/>
    <col min="547" max="562" width="9.1796875" style="201" customWidth="1"/>
    <col min="563" max="563" width="3.54296875" style="201" customWidth="1"/>
    <col min="564" max="579" width="9.1796875" style="201" customWidth="1"/>
    <col min="580" max="580" width="1.453125" style="201" customWidth="1"/>
    <col min="581" max="596" width="9.1796875" style="201" customWidth="1"/>
    <col min="597" max="597" width="2.453125" style="201" customWidth="1"/>
    <col min="598" max="614" width="9.1796875" style="201" customWidth="1"/>
    <col min="615" max="615" width="3.54296875" style="201" customWidth="1"/>
    <col min="616" max="631" width="9.1796875" style="201" customWidth="1"/>
    <col min="632" max="632" width="4.1796875" style="201" customWidth="1"/>
    <col min="633" max="649" width="9.1796875" style="201" customWidth="1"/>
    <col min="650" max="650" width="5.1796875" style="201" customWidth="1"/>
    <col min="651" max="666" width="9.1796875" style="201" customWidth="1"/>
    <col min="667" max="667" width="5.7265625" style="201" customWidth="1"/>
    <col min="668" max="681" width="9.1796875" style="201" customWidth="1"/>
    <col min="682" max="682" width="5.54296875" style="201" customWidth="1"/>
    <col min="683" max="695" width="9.1796875" style="201" customWidth="1"/>
    <col min="696" max="696" width="6.7265625" style="201" customWidth="1"/>
    <col min="697" max="707" width="9.1796875" style="201" customWidth="1"/>
    <col min="708" max="708" width="2.1796875" style="201" customWidth="1"/>
    <col min="709" max="719" width="9.1796875" style="201" customWidth="1"/>
    <col min="720" max="736" width="0.453125" style="201" customWidth="1"/>
    <col min="737" max="740" width="9.1796875" style="201" customWidth="1"/>
    <col min="741" max="768" width="0.81640625" style="201" hidden="1"/>
    <col min="769" max="769" width="45.453125" style="201" customWidth="1"/>
    <col min="770" max="770" width="17.26953125" style="201" customWidth="1"/>
    <col min="771" max="771" width="23.54296875" style="201" customWidth="1"/>
    <col min="772" max="772" width="19" style="201" customWidth="1"/>
    <col min="773" max="774" width="0.81640625" style="201" hidden="1" customWidth="1"/>
    <col min="775" max="775" width="24.1796875" style="201" customWidth="1"/>
    <col min="776" max="776" width="26.81640625" style="201" customWidth="1"/>
    <col min="777" max="777" width="17.1796875" style="201" customWidth="1"/>
    <col min="778" max="778" width="22.26953125" style="201" customWidth="1"/>
    <col min="779" max="779" width="18.26953125" style="201" customWidth="1"/>
    <col min="780" max="784" width="13" style="201" customWidth="1"/>
    <col min="785" max="801" width="9.1796875" style="201" customWidth="1"/>
    <col min="802" max="802" width="2.7265625" style="201" customWidth="1"/>
    <col min="803" max="818" width="9.1796875" style="201" customWidth="1"/>
    <col min="819" max="819" width="3.54296875" style="201" customWidth="1"/>
    <col min="820" max="835" width="9.1796875" style="201" customWidth="1"/>
    <col min="836" max="836" width="1.453125" style="201" customWidth="1"/>
    <col min="837" max="852" width="9.1796875" style="201" customWidth="1"/>
    <col min="853" max="853" width="2.453125" style="201" customWidth="1"/>
    <col min="854" max="870" width="9.1796875" style="201" customWidth="1"/>
    <col min="871" max="871" width="3.54296875" style="201" customWidth="1"/>
    <col min="872" max="887" width="9.1796875" style="201" customWidth="1"/>
    <col min="888" max="888" width="4.1796875" style="201" customWidth="1"/>
    <col min="889" max="905" width="9.1796875" style="201" customWidth="1"/>
    <col min="906" max="906" width="5.1796875" style="201" customWidth="1"/>
    <col min="907" max="922" width="9.1796875" style="201" customWidth="1"/>
    <col min="923" max="923" width="5.7265625" style="201" customWidth="1"/>
    <col min="924" max="937" width="9.1796875" style="201" customWidth="1"/>
    <col min="938" max="938" width="5.54296875" style="201" customWidth="1"/>
    <col min="939" max="951" width="9.1796875" style="201" customWidth="1"/>
    <col min="952" max="952" width="6.7265625" style="201" customWidth="1"/>
    <col min="953" max="963" width="9.1796875" style="201" customWidth="1"/>
    <col min="964" max="964" width="2.1796875" style="201" customWidth="1"/>
    <col min="965" max="975" width="9.1796875" style="201" customWidth="1"/>
    <col min="976" max="992" width="0.453125" style="201" customWidth="1"/>
    <col min="993" max="996" width="9.1796875" style="201" customWidth="1"/>
    <col min="997" max="1024" width="0.81640625" style="201" hidden="1"/>
    <col min="1025" max="1025" width="45.453125" style="201" customWidth="1"/>
    <col min="1026" max="1026" width="17.26953125" style="201" customWidth="1"/>
    <col min="1027" max="1027" width="23.54296875" style="201" customWidth="1"/>
    <col min="1028" max="1028" width="19" style="201" customWidth="1"/>
    <col min="1029" max="1030" width="0.81640625" style="201" hidden="1" customWidth="1"/>
    <col min="1031" max="1031" width="24.1796875" style="201" customWidth="1"/>
    <col min="1032" max="1032" width="26.81640625" style="201" customWidth="1"/>
    <col min="1033" max="1033" width="17.1796875" style="201" customWidth="1"/>
    <col min="1034" max="1034" width="22.26953125" style="201" customWidth="1"/>
    <col min="1035" max="1035" width="18.26953125" style="201" customWidth="1"/>
    <col min="1036" max="1040" width="13" style="201" customWidth="1"/>
    <col min="1041" max="1057" width="9.1796875" style="201" customWidth="1"/>
    <col min="1058" max="1058" width="2.7265625" style="201" customWidth="1"/>
    <col min="1059" max="1074" width="9.1796875" style="201" customWidth="1"/>
    <col min="1075" max="1075" width="3.54296875" style="201" customWidth="1"/>
    <col min="1076" max="1091" width="9.1796875" style="201" customWidth="1"/>
    <col min="1092" max="1092" width="1.453125" style="201" customWidth="1"/>
    <col min="1093" max="1108" width="9.1796875" style="201" customWidth="1"/>
    <col min="1109" max="1109" width="2.453125" style="201" customWidth="1"/>
    <col min="1110" max="1126" width="9.1796875" style="201" customWidth="1"/>
    <col min="1127" max="1127" width="3.54296875" style="201" customWidth="1"/>
    <col min="1128" max="1143" width="9.1796875" style="201" customWidth="1"/>
    <col min="1144" max="1144" width="4.1796875" style="201" customWidth="1"/>
    <col min="1145" max="1161" width="9.1796875" style="201" customWidth="1"/>
    <col min="1162" max="1162" width="5.1796875" style="201" customWidth="1"/>
    <col min="1163" max="1178" width="9.1796875" style="201" customWidth="1"/>
    <col min="1179" max="1179" width="5.7265625" style="201" customWidth="1"/>
    <col min="1180" max="1193" width="9.1796875" style="201" customWidth="1"/>
    <col min="1194" max="1194" width="5.54296875" style="201" customWidth="1"/>
    <col min="1195" max="1207" width="9.1796875" style="201" customWidth="1"/>
    <col min="1208" max="1208" width="6.7265625" style="201" customWidth="1"/>
    <col min="1209" max="1219" width="9.1796875" style="201" customWidth="1"/>
    <col min="1220" max="1220" width="2.1796875" style="201" customWidth="1"/>
    <col min="1221" max="1231" width="9.1796875" style="201" customWidth="1"/>
    <col min="1232" max="1248" width="0.453125" style="201" customWidth="1"/>
    <col min="1249" max="1252" width="9.1796875" style="201" customWidth="1"/>
    <col min="1253" max="1280" width="0.81640625" style="201" hidden="1"/>
    <col min="1281" max="1281" width="45.453125" style="201" customWidth="1"/>
    <col min="1282" max="1282" width="17.26953125" style="201" customWidth="1"/>
    <col min="1283" max="1283" width="23.54296875" style="201" customWidth="1"/>
    <col min="1284" max="1284" width="19" style="201" customWidth="1"/>
    <col min="1285" max="1286" width="0.81640625" style="201" hidden="1" customWidth="1"/>
    <col min="1287" max="1287" width="24.1796875" style="201" customWidth="1"/>
    <col min="1288" max="1288" width="26.81640625" style="201" customWidth="1"/>
    <col min="1289" max="1289" width="17.1796875" style="201" customWidth="1"/>
    <col min="1290" max="1290" width="22.26953125" style="201" customWidth="1"/>
    <col min="1291" max="1291" width="18.26953125" style="201" customWidth="1"/>
    <col min="1292" max="1296" width="13" style="201" customWidth="1"/>
    <col min="1297" max="1313" width="9.1796875" style="201" customWidth="1"/>
    <col min="1314" max="1314" width="2.7265625" style="201" customWidth="1"/>
    <col min="1315" max="1330" width="9.1796875" style="201" customWidth="1"/>
    <col min="1331" max="1331" width="3.54296875" style="201" customWidth="1"/>
    <col min="1332" max="1347" width="9.1796875" style="201" customWidth="1"/>
    <col min="1348" max="1348" width="1.453125" style="201" customWidth="1"/>
    <col min="1349" max="1364" width="9.1796875" style="201" customWidth="1"/>
    <col min="1365" max="1365" width="2.453125" style="201" customWidth="1"/>
    <col min="1366" max="1382" width="9.1796875" style="201" customWidth="1"/>
    <col min="1383" max="1383" width="3.54296875" style="201" customWidth="1"/>
    <col min="1384" max="1399" width="9.1796875" style="201" customWidth="1"/>
    <col min="1400" max="1400" width="4.1796875" style="201" customWidth="1"/>
    <col min="1401" max="1417" width="9.1796875" style="201" customWidth="1"/>
    <col min="1418" max="1418" width="5.1796875" style="201" customWidth="1"/>
    <col min="1419" max="1434" width="9.1796875" style="201" customWidth="1"/>
    <col min="1435" max="1435" width="5.7265625" style="201" customWidth="1"/>
    <col min="1436" max="1449" width="9.1796875" style="201" customWidth="1"/>
    <col min="1450" max="1450" width="5.54296875" style="201" customWidth="1"/>
    <col min="1451" max="1463" width="9.1796875" style="201" customWidth="1"/>
    <col min="1464" max="1464" width="6.7265625" style="201" customWidth="1"/>
    <col min="1465" max="1475" width="9.1796875" style="201" customWidth="1"/>
    <col min="1476" max="1476" width="2.1796875" style="201" customWidth="1"/>
    <col min="1477" max="1487" width="9.1796875" style="201" customWidth="1"/>
    <col min="1488" max="1504" width="0.453125" style="201" customWidth="1"/>
    <col min="1505" max="1508" width="9.1796875" style="201" customWidth="1"/>
    <col min="1509" max="1536" width="0.81640625" style="201" hidden="1"/>
    <col min="1537" max="1537" width="45.453125" style="201" customWidth="1"/>
    <col min="1538" max="1538" width="17.26953125" style="201" customWidth="1"/>
    <col min="1539" max="1539" width="23.54296875" style="201" customWidth="1"/>
    <col min="1540" max="1540" width="19" style="201" customWidth="1"/>
    <col min="1541" max="1542" width="0.81640625" style="201" hidden="1" customWidth="1"/>
    <col min="1543" max="1543" width="24.1796875" style="201" customWidth="1"/>
    <col min="1544" max="1544" width="26.81640625" style="201" customWidth="1"/>
    <col min="1545" max="1545" width="17.1796875" style="201" customWidth="1"/>
    <col min="1546" max="1546" width="22.26953125" style="201" customWidth="1"/>
    <col min="1547" max="1547" width="18.26953125" style="201" customWidth="1"/>
    <col min="1548" max="1552" width="13" style="201" customWidth="1"/>
    <col min="1553" max="1569" width="9.1796875" style="201" customWidth="1"/>
    <col min="1570" max="1570" width="2.7265625" style="201" customWidth="1"/>
    <col min="1571" max="1586" width="9.1796875" style="201" customWidth="1"/>
    <col min="1587" max="1587" width="3.54296875" style="201" customWidth="1"/>
    <col min="1588" max="1603" width="9.1796875" style="201" customWidth="1"/>
    <col min="1604" max="1604" width="1.453125" style="201" customWidth="1"/>
    <col min="1605" max="1620" width="9.1796875" style="201" customWidth="1"/>
    <col min="1621" max="1621" width="2.453125" style="201" customWidth="1"/>
    <col min="1622" max="1638" width="9.1796875" style="201" customWidth="1"/>
    <col min="1639" max="1639" width="3.54296875" style="201" customWidth="1"/>
    <col min="1640" max="1655" width="9.1796875" style="201" customWidth="1"/>
    <col min="1656" max="1656" width="4.1796875" style="201" customWidth="1"/>
    <col min="1657" max="1673" width="9.1796875" style="201" customWidth="1"/>
    <col min="1674" max="1674" width="5.1796875" style="201" customWidth="1"/>
    <col min="1675" max="1690" width="9.1796875" style="201" customWidth="1"/>
    <col min="1691" max="1691" width="5.7265625" style="201" customWidth="1"/>
    <col min="1692" max="1705" width="9.1796875" style="201" customWidth="1"/>
    <col min="1706" max="1706" width="5.54296875" style="201" customWidth="1"/>
    <col min="1707" max="1719" width="9.1796875" style="201" customWidth="1"/>
    <col min="1720" max="1720" width="6.7265625" style="201" customWidth="1"/>
    <col min="1721" max="1731" width="9.1796875" style="201" customWidth="1"/>
    <col min="1732" max="1732" width="2.1796875" style="201" customWidth="1"/>
    <col min="1733" max="1743" width="9.1796875" style="201" customWidth="1"/>
    <col min="1744" max="1760" width="0.453125" style="201" customWidth="1"/>
    <col min="1761" max="1764" width="9.1796875" style="201" customWidth="1"/>
    <col min="1765" max="1792" width="0.81640625" style="201" hidden="1"/>
    <col min="1793" max="1793" width="45.453125" style="201" customWidth="1"/>
    <col min="1794" max="1794" width="17.26953125" style="201" customWidth="1"/>
    <col min="1795" max="1795" width="23.54296875" style="201" customWidth="1"/>
    <col min="1796" max="1796" width="19" style="201" customWidth="1"/>
    <col min="1797" max="1798" width="0.81640625" style="201" hidden="1" customWidth="1"/>
    <col min="1799" max="1799" width="24.1796875" style="201" customWidth="1"/>
    <col min="1800" max="1800" width="26.81640625" style="201" customWidth="1"/>
    <col min="1801" max="1801" width="17.1796875" style="201" customWidth="1"/>
    <col min="1802" max="1802" width="22.26953125" style="201" customWidth="1"/>
    <col min="1803" max="1803" width="18.26953125" style="201" customWidth="1"/>
    <col min="1804" max="1808" width="13" style="201" customWidth="1"/>
    <col min="1809" max="1825" width="9.1796875" style="201" customWidth="1"/>
    <col min="1826" max="1826" width="2.7265625" style="201" customWidth="1"/>
    <col min="1827" max="1842" width="9.1796875" style="201" customWidth="1"/>
    <col min="1843" max="1843" width="3.54296875" style="201" customWidth="1"/>
    <col min="1844" max="1859" width="9.1796875" style="201" customWidth="1"/>
    <col min="1860" max="1860" width="1.453125" style="201" customWidth="1"/>
    <col min="1861" max="1876" width="9.1796875" style="201" customWidth="1"/>
    <col min="1877" max="1877" width="2.453125" style="201" customWidth="1"/>
    <col min="1878" max="1894" width="9.1796875" style="201" customWidth="1"/>
    <col min="1895" max="1895" width="3.54296875" style="201" customWidth="1"/>
    <col min="1896" max="1911" width="9.1796875" style="201" customWidth="1"/>
    <col min="1912" max="1912" width="4.1796875" style="201" customWidth="1"/>
    <col min="1913" max="1929" width="9.1796875" style="201" customWidth="1"/>
    <col min="1930" max="1930" width="5.1796875" style="201" customWidth="1"/>
    <col min="1931" max="1946" width="9.1796875" style="201" customWidth="1"/>
    <col min="1947" max="1947" width="5.7265625" style="201" customWidth="1"/>
    <col min="1948" max="1961" width="9.1796875" style="201" customWidth="1"/>
    <col min="1962" max="1962" width="5.54296875" style="201" customWidth="1"/>
    <col min="1963" max="1975" width="9.1796875" style="201" customWidth="1"/>
    <col min="1976" max="1976" width="6.7265625" style="201" customWidth="1"/>
    <col min="1977" max="1987" width="9.1796875" style="201" customWidth="1"/>
    <col min="1988" max="1988" width="2.1796875" style="201" customWidth="1"/>
    <col min="1989" max="1999" width="9.1796875" style="201" customWidth="1"/>
    <col min="2000" max="2016" width="0.453125" style="201" customWidth="1"/>
    <col min="2017" max="2020" width="9.1796875" style="201" customWidth="1"/>
    <col min="2021" max="2048" width="0.81640625" style="201" hidden="1"/>
    <col min="2049" max="2049" width="45.453125" style="201" customWidth="1"/>
    <col min="2050" max="2050" width="17.26953125" style="201" customWidth="1"/>
    <col min="2051" max="2051" width="23.54296875" style="201" customWidth="1"/>
    <col min="2052" max="2052" width="19" style="201" customWidth="1"/>
    <col min="2053" max="2054" width="0.81640625" style="201" hidden="1" customWidth="1"/>
    <col min="2055" max="2055" width="24.1796875" style="201" customWidth="1"/>
    <col min="2056" max="2056" width="26.81640625" style="201" customWidth="1"/>
    <col min="2057" max="2057" width="17.1796875" style="201" customWidth="1"/>
    <col min="2058" max="2058" width="22.26953125" style="201" customWidth="1"/>
    <col min="2059" max="2059" width="18.26953125" style="201" customWidth="1"/>
    <col min="2060" max="2064" width="13" style="201" customWidth="1"/>
    <col min="2065" max="2081" width="9.1796875" style="201" customWidth="1"/>
    <col min="2082" max="2082" width="2.7265625" style="201" customWidth="1"/>
    <col min="2083" max="2098" width="9.1796875" style="201" customWidth="1"/>
    <col min="2099" max="2099" width="3.54296875" style="201" customWidth="1"/>
    <col min="2100" max="2115" width="9.1796875" style="201" customWidth="1"/>
    <col min="2116" max="2116" width="1.453125" style="201" customWidth="1"/>
    <col min="2117" max="2132" width="9.1796875" style="201" customWidth="1"/>
    <col min="2133" max="2133" width="2.453125" style="201" customWidth="1"/>
    <col min="2134" max="2150" width="9.1796875" style="201" customWidth="1"/>
    <col min="2151" max="2151" width="3.54296875" style="201" customWidth="1"/>
    <col min="2152" max="2167" width="9.1796875" style="201" customWidth="1"/>
    <col min="2168" max="2168" width="4.1796875" style="201" customWidth="1"/>
    <col min="2169" max="2185" width="9.1796875" style="201" customWidth="1"/>
    <col min="2186" max="2186" width="5.1796875" style="201" customWidth="1"/>
    <col min="2187" max="2202" width="9.1796875" style="201" customWidth="1"/>
    <col min="2203" max="2203" width="5.7265625" style="201" customWidth="1"/>
    <col min="2204" max="2217" width="9.1796875" style="201" customWidth="1"/>
    <col min="2218" max="2218" width="5.54296875" style="201" customWidth="1"/>
    <col min="2219" max="2231" width="9.1796875" style="201" customWidth="1"/>
    <col min="2232" max="2232" width="6.7265625" style="201" customWidth="1"/>
    <col min="2233" max="2243" width="9.1796875" style="201" customWidth="1"/>
    <col min="2244" max="2244" width="2.1796875" style="201" customWidth="1"/>
    <col min="2245" max="2255" width="9.1796875" style="201" customWidth="1"/>
    <col min="2256" max="2272" width="0.453125" style="201" customWidth="1"/>
    <col min="2273" max="2276" width="9.1796875" style="201" customWidth="1"/>
    <col min="2277" max="2304" width="0.81640625" style="201" hidden="1"/>
    <col min="2305" max="2305" width="45.453125" style="201" customWidth="1"/>
    <col min="2306" max="2306" width="17.26953125" style="201" customWidth="1"/>
    <col min="2307" max="2307" width="23.54296875" style="201" customWidth="1"/>
    <col min="2308" max="2308" width="19" style="201" customWidth="1"/>
    <col min="2309" max="2310" width="0.81640625" style="201" hidden="1" customWidth="1"/>
    <col min="2311" max="2311" width="24.1796875" style="201" customWidth="1"/>
    <col min="2312" max="2312" width="26.81640625" style="201" customWidth="1"/>
    <col min="2313" max="2313" width="17.1796875" style="201" customWidth="1"/>
    <col min="2314" max="2314" width="22.26953125" style="201" customWidth="1"/>
    <col min="2315" max="2315" width="18.26953125" style="201" customWidth="1"/>
    <col min="2316" max="2320" width="13" style="201" customWidth="1"/>
    <col min="2321" max="2337" width="9.1796875" style="201" customWidth="1"/>
    <col min="2338" max="2338" width="2.7265625" style="201" customWidth="1"/>
    <col min="2339" max="2354" width="9.1796875" style="201" customWidth="1"/>
    <col min="2355" max="2355" width="3.54296875" style="201" customWidth="1"/>
    <col min="2356" max="2371" width="9.1796875" style="201" customWidth="1"/>
    <col min="2372" max="2372" width="1.453125" style="201" customWidth="1"/>
    <col min="2373" max="2388" width="9.1796875" style="201" customWidth="1"/>
    <col min="2389" max="2389" width="2.453125" style="201" customWidth="1"/>
    <col min="2390" max="2406" width="9.1796875" style="201" customWidth="1"/>
    <col min="2407" max="2407" width="3.54296875" style="201" customWidth="1"/>
    <col min="2408" max="2423" width="9.1796875" style="201" customWidth="1"/>
    <col min="2424" max="2424" width="4.1796875" style="201" customWidth="1"/>
    <col min="2425" max="2441" width="9.1796875" style="201" customWidth="1"/>
    <col min="2442" max="2442" width="5.1796875" style="201" customWidth="1"/>
    <col min="2443" max="2458" width="9.1796875" style="201" customWidth="1"/>
    <col min="2459" max="2459" width="5.7265625" style="201" customWidth="1"/>
    <col min="2460" max="2473" width="9.1796875" style="201" customWidth="1"/>
    <col min="2474" max="2474" width="5.54296875" style="201" customWidth="1"/>
    <col min="2475" max="2487" width="9.1796875" style="201" customWidth="1"/>
    <col min="2488" max="2488" width="6.7265625" style="201" customWidth="1"/>
    <col min="2489" max="2499" width="9.1796875" style="201" customWidth="1"/>
    <col min="2500" max="2500" width="2.1796875" style="201" customWidth="1"/>
    <col min="2501" max="2511" width="9.1796875" style="201" customWidth="1"/>
    <col min="2512" max="2528" width="0.453125" style="201" customWidth="1"/>
    <col min="2529" max="2532" width="9.1796875" style="201" customWidth="1"/>
    <col min="2533" max="2560" width="0.81640625" style="201" hidden="1"/>
    <col min="2561" max="2561" width="45.453125" style="201" customWidth="1"/>
    <col min="2562" max="2562" width="17.26953125" style="201" customWidth="1"/>
    <col min="2563" max="2563" width="23.54296875" style="201" customWidth="1"/>
    <col min="2564" max="2564" width="19" style="201" customWidth="1"/>
    <col min="2565" max="2566" width="0.81640625" style="201" hidden="1" customWidth="1"/>
    <col min="2567" max="2567" width="24.1796875" style="201" customWidth="1"/>
    <col min="2568" max="2568" width="26.81640625" style="201" customWidth="1"/>
    <col min="2569" max="2569" width="17.1796875" style="201" customWidth="1"/>
    <col min="2570" max="2570" width="22.26953125" style="201" customWidth="1"/>
    <col min="2571" max="2571" width="18.26953125" style="201" customWidth="1"/>
    <col min="2572" max="2576" width="13" style="201" customWidth="1"/>
    <col min="2577" max="2593" width="9.1796875" style="201" customWidth="1"/>
    <col min="2594" max="2594" width="2.7265625" style="201" customWidth="1"/>
    <col min="2595" max="2610" width="9.1796875" style="201" customWidth="1"/>
    <col min="2611" max="2611" width="3.54296875" style="201" customWidth="1"/>
    <col min="2612" max="2627" width="9.1796875" style="201" customWidth="1"/>
    <col min="2628" max="2628" width="1.453125" style="201" customWidth="1"/>
    <col min="2629" max="2644" width="9.1796875" style="201" customWidth="1"/>
    <col min="2645" max="2645" width="2.453125" style="201" customWidth="1"/>
    <col min="2646" max="2662" width="9.1796875" style="201" customWidth="1"/>
    <col min="2663" max="2663" width="3.54296875" style="201" customWidth="1"/>
    <col min="2664" max="2679" width="9.1796875" style="201" customWidth="1"/>
    <col min="2680" max="2680" width="4.1796875" style="201" customWidth="1"/>
    <col min="2681" max="2697" width="9.1796875" style="201" customWidth="1"/>
    <col min="2698" max="2698" width="5.1796875" style="201" customWidth="1"/>
    <col min="2699" max="2714" width="9.1796875" style="201" customWidth="1"/>
    <col min="2715" max="2715" width="5.7265625" style="201" customWidth="1"/>
    <col min="2716" max="2729" width="9.1796875" style="201" customWidth="1"/>
    <col min="2730" max="2730" width="5.54296875" style="201" customWidth="1"/>
    <col min="2731" max="2743" width="9.1796875" style="201" customWidth="1"/>
    <col min="2744" max="2744" width="6.7265625" style="201" customWidth="1"/>
    <col min="2745" max="2755" width="9.1796875" style="201" customWidth="1"/>
    <col min="2756" max="2756" width="2.1796875" style="201" customWidth="1"/>
    <col min="2757" max="2767" width="9.1796875" style="201" customWidth="1"/>
    <col min="2768" max="2784" width="0.453125" style="201" customWidth="1"/>
    <col min="2785" max="2788" width="9.1796875" style="201" customWidth="1"/>
    <col min="2789" max="2816" width="0.81640625" style="201" hidden="1"/>
    <col min="2817" max="2817" width="45.453125" style="201" customWidth="1"/>
    <col min="2818" max="2818" width="17.26953125" style="201" customWidth="1"/>
    <col min="2819" max="2819" width="23.54296875" style="201" customWidth="1"/>
    <col min="2820" max="2820" width="19" style="201" customWidth="1"/>
    <col min="2821" max="2822" width="0.81640625" style="201" hidden="1" customWidth="1"/>
    <col min="2823" max="2823" width="24.1796875" style="201" customWidth="1"/>
    <col min="2824" max="2824" width="26.81640625" style="201" customWidth="1"/>
    <col min="2825" max="2825" width="17.1796875" style="201" customWidth="1"/>
    <col min="2826" max="2826" width="22.26953125" style="201" customWidth="1"/>
    <col min="2827" max="2827" width="18.26953125" style="201" customWidth="1"/>
    <col min="2828" max="2832" width="13" style="201" customWidth="1"/>
    <col min="2833" max="2849" width="9.1796875" style="201" customWidth="1"/>
    <col min="2850" max="2850" width="2.7265625" style="201" customWidth="1"/>
    <col min="2851" max="2866" width="9.1796875" style="201" customWidth="1"/>
    <col min="2867" max="2867" width="3.54296875" style="201" customWidth="1"/>
    <col min="2868" max="2883" width="9.1796875" style="201" customWidth="1"/>
    <col min="2884" max="2884" width="1.453125" style="201" customWidth="1"/>
    <col min="2885" max="2900" width="9.1796875" style="201" customWidth="1"/>
    <col min="2901" max="2901" width="2.453125" style="201" customWidth="1"/>
    <col min="2902" max="2918" width="9.1796875" style="201" customWidth="1"/>
    <col min="2919" max="2919" width="3.54296875" style="201" customWidth="1"/>
    <col min="2920" max="2935" width="9.1796875" style="201" customWidth="1"/>
    <col min="2936" max="2936" width="4.1796875" style="201" customWidth="1"/>
    <col min="2937" max="2953" width="9.1796875" style="201" customWidth="1"/>
    <col min="2954" max="2954" width="5.1796875" style="201" customWidth="1"/>
    <col min="2955" max="2970" width="9.1796875" style="201" customWidth="1"/>
    <col min="2971" max="2971" width="5.7265625" style="201" customWidth="1"/>
    <col min="2972" max="2985" width="9.1796875" style="201" customWidth="1"/>
    <col min="2986" max="2986" width="5.54296875" style="201" customWidth="1"/>
    <col min="2987" max="2999" width="9.1796875" style="201" customWidth="1"/>
    <col min="3000" max="3000" width="6.7265625" style="201" customWidth="1"/>
    <col min="3001" max="3011" width="9.1796875" style="201" customWidth="1"/>
    <col min="3012" max="3012" width="2.1796875" style="201" customWidth="1"/>
    <col min="3013" max="3023" width="9.1796875" style="201" customWidth="1"/>
    <col min="3024" max="3040" width="0.453125" style="201" customWidth="1"/>
    <col min="3041" max="3044" width="9.1796875" style="201" customWidth="1"/>
    <col min="3045" max="3072" width="0.81640625" style="201" hidden="1"/>
    <col min="3073" max="3073" width="45.453125" style="201" customWidth="1"/>
    <col min="3074" max="3074" width="17.26953125" style="201" customWidth="1"/>
    <col min="3075" max="3075" width="23.54296875" style="201" customWidth="1"/>
    <col min="3076" max="3076" width="19" style="201" customWidth="1"/>
    <col min="3077" max="3078" width="0.81640625" style="201" hidden="1" customWidth="1"/>
    <col min="3079" max="3079" width="24.1796875" style="201" customWidth="1"/>
    <col min="3080" max="3080" width="26.81640625" style="201" customWidth="1"/>
    <col min="3081" max="3081" width="17.1796875" style="201" customWidth="1"/>
    <col min="3082" max="3082" width="22.26953125" style="201" customWidth="1"/>
    <col min="3083" max="3083" width="18.26953125" style="201" customWidth="1"/>
    <col min="3084" max="3088" width="13" style="201" customWidth="1"/>
    <col min="3089" max="3105" width="9.1796875" style="201" customWidth="1"/>
    <col min="3106" max="3106" width="2.7265625" style="201" customWidth="1"/>
    <col min="3107" max="3122" width="9.1796875" style="201" customWidth="1"/>
    <col min="3123" max="3123" width="3.54296875" style="201" customWidth="1"/>
    <col min="3124" max="3139" width="9.1796875" style="201" customWidth="1"/>
    <col min="3140" max="3140" width="1.453125" style="201" customWidth="1"/>
    <col min="3141" max="3156" width="9.1796875" style="201" customWidth="1"/>
    <col min="3157" max="3157" width="2.453125" style="201" customWidth="1"/>
    <col min="3158" max="3174" width="9.1796875" style="201" customWidth="1"/>
    <col min="3175" max="3175" width="3.54296875" style="201" customWidth="1"/>
    <col min="3176" max="3191" width="9.1796875" style="201" customWidth="1"/>
    <col min="3192" max="3192" width="4.1796875" style="201" customWidth="1"/>
    <col min="3193" max="3209" width="9.1796875" style="201" customWidth="1"/>
    <col min="3210" max="3210" width="5.1796875" style="201" customWidth="1"/>
    <col min="3211" max="3226" width="9.1796875" style="201" customWidth="1"/>
    <col min="3227" max="3227" width="5.7265625" style="201" customWidth="1"/>
    <col min="3228" max="3241" width="9.1796875" style="201" customWidth="1"/>
    <col min="3242" max="3242" width="5.54296875" style="201" customWidth="1"/>
    <col min="3243" max="3255" width="9.1796875" style="201" customWidth="1"/>
    <col min="3256" max="3256" width="6.7265625" style="201" customWidth="1"/>
    <col min="3257" max="3267" width="9.1796875" style="201" customWidth="1"/>
    <col min="3268" max="3268" width="2.1796875" style="201" customWidth="1"/>
    <col min="3269" max="3279" width="9.1796875" style="201" customWidth="1"/>
    <col min="3280" max="3296" width="0.453125" style="201" customWidth="1"/>
    <col min="3297" max="3300" width="9.1796875" style="201" customWidth="1"/>
    <col min="3301" max="3328" width="0.81640625" style="201" hidden="1"/>
    <col min="3329" max="3329" width="45.453125" style="201" customWidth="1"/>
    <col min="3330" max="3330" width="17.26953125" style="201" customWidth="1"/>
    <col min="3331" max="3331" width="23.54296875" style="201" customWidth="1"/>
    <col min="3332" max="3332" width="19" style="201" customWidth="1"/>
    <col min="3333" max="3334" width="0.81640625" style="201" hidden="1" customWidth="1"/>
    <col min="3335" max="3335" width="24.1796875" style="201" customWidth="1"/>
    <col min="3336" max="3336" width="26.81640625" style="201" customWidth="1"/>
    <col min="3337" max="3337" width="17.1796875" style="201" customWidth="1"/>
    <col min="3338" max="3338" width="22.26953125" style="201" customWidth="1"/>
    <col min="3339" max="3339" width="18.26953125" style="201" customWidth="1"/>
    <col min="3340" max="3344" width="13" style="201" customWidth="1"/>
    <col min="3345" max="3361" width="9.1796875" style="201" customWidth="1"/>
    <col min="3362" max="3362" width="2.7265625" style="201" customWidth="1"/>
    <col min="3363" max="3378" width="9.1796875" style="201" customWidth="1"/>
    <col min="3379" max="3379" width="3.54296875" style="201" customWidth="1"/>
    <col min="3380" max="3395" width="9.1796875" style="201" customWidth="1"/>
    <col min="3396" max="3396" width="1.453125" style="201" customWidth="1"/>
    <col min="3397" max="3412" width="9.1796875" style="201" customWidth="1"/>
    <col min="3413" max="3413" width="2.453125" style="201" customWidth="1"/>
    <col min="3414" max="3430" width="9.1796875" style="201" customWidth="1"/>
    <col min="3431" max="3431" width="3.54296875" style="201" customWidth="1"/>
    <col min="3432" max="3447" width="9.1796875" style="201" customWidth="1"/>
    <col min="3448" max="3448" width="4.1796875" style="201" customWidth="1"/>
    <col min="3449" max="3465" width="9.1796875" style="201" customWidth="1"/>
    <col min="3466" max="3466" width="5.1796875" style="201" customWidth="1"/>
    <col min="3467" max="3482" width="9.1796875" style="201" customWidth="1"/>
    <col min="3483" max="3483" width="5.7265625" style="201" customWidth="1"/>
    <col min="3484" max="3497" width="9.1796875" style="201" customWidth="1"/>
    <col min="3498" max="3498" width="5.54296875" style="201" customWidth="1"/>
    <col min="3499" max="3511" width="9.1796875" style="201" customWidth="1"/>
    <col min="3512" max="3512" width="6.7265625" style="201" customWidth="1"/>
    <col min="3513" max="3523" width="9.1796875" style="201" customWidth="1"/>
    <col min="3524" max="3524" width="2.1796875" style="201" customWidth="1"/>
    <col min="3525" max="3535" width="9.1796875" style="201" customWidth="1"/>
    <col min="3536" max="3552" width="0.453125" style="201" customWidth="1"/>
    <col min="3553" max="3556" width="9.1796875" style="201" customWidth="1"/>
    <col min="3557" max="3584" width="0.81640625" style="201" hidden="1"/>
    <col min="3585" max="3585" width="45.453125" style="201" customWidth="1"/>
    <col min="3586" max="3586" width="17.26953125" style="201" customWidth="1"/>
    <col min="3587" max="3587" width="23.54296875" style="201" customWidth="1"/>
    <col min="3588" max="3588" width="19" style="201" customWidth="1"/>
    <col min="3589" max="3590" width="0.81640625" style="201" hidden="1" customWidth="1"/>
    <col min="3591" max="3591" width="24.1796875" style="201" customWidth="1"/>
    <col min="3592" max="3592" width="26.81640625" style="201" customWidth="1"/>
    <col min="3593" max="3593" width="17.1796875" style="201" customWidth="1"/>
    <col min="3594" max="3594" width="22.26953125" style="201" customWidth="1"/>
    <col min="3595" max="3595" width="18.26953125" style="201" customWidth="1"/>
    <col min="3596" max="3600" width="13" style="201" customWidth="1"/>
    <col min="3601" max="3617" width="9.1796875" style="201" customWidth="1"/>
    <col min="3618" max="3618" width="2.7265625" style="201" customWidth="1"/>
    <col min="3619" max="3634" width="9.1796875" style="201" customWidth="1"/>
    <col min="3635" max="3635" width="3.54296875" style="201" customWidth="1"/>
    <col min="3636" max="3651" width="9.1796875" style="201" customWidth="1"/>
    <col min="3652" max="3652" width="1.453125" style="201" customWidth="1"/>
    <col min="3653" max="3668" width="9.1796875" style="201" customWidth="1"/>
    <col min="3669" max="3669" width="2.453125" style="201" customWidth="1"/>
    <col min="3670" max="3686" width="9.1796875" style="201" customWidth="1"/>
    <col min="3687" max="3687" width="3.54296875" style="201" customWidth="1"/>
    <col min="3688" max="3703" width="9.1796875" style="201" customWidth="1"/>
    <col min="3704" max="3704" width="4.1796875" style="201" customWidth="1"/>
    <col min="3705" max="3721" width="9.1796875" style="201" customWidth="1"/>
    <col min="3722" max="3722" width="5.1796875" style="201" customWidth="1"/>
    <col min="3723" max="3738" width="9.1796875" style="201" customWidth="1"/>
    <col min="3739" max="3739" width="5.7265625" style="201" customWidth="1"/>
    <col min="3740" max="3753" width="9.1796875" style="201" customWidth="1"/>
    <col min="3754" max="3754" width="5.54296875" style="201" customWidth="1"/>
    <col min="3755" max="3767" width="9.1796875" style="201" customWidth="1"/>
    <col min="3768" max="3768" width="6.7265625" style="201" customWidth="1"/>
    <col min="3769" max="3779" width="9.1796875" style="201" customWidth="1"/>
    <col min="3780" max="3780" width="2.1796875" style="201" customWidth="1"/>
    <col min="3781" max="3791" width="9.1796875" style="201" customWidth="1"/>
    <col min="3792" max="3808" width="0.453125" style="201" customWidth="1"/>
    <col min="3809" max="3812" width="9.1796875" style="201" customWidth="1"/>
    <col min="3813" max="3840" width="0.81640625" style="201" hidden="1"/>
    <col min="3841" max="3841" width="45.453125" style="201" customWidth="1"/>
    <col min="3842" max="3842" width="17.26953125" style="201" customWidth="1"/>
    <col min="3843" max="3843" width="23.54296875" style="201" customWidth="1"/>
    <col min="3844" max="3844" width="19" style="201" customWidth="1"/>
    <col min="3845" max="3846" width="0.81640625" style="201" hidden="1" customWidth="1"/>
    <col min="3847" max="3847" width="24.1796875" style="201" customWidth="1"/>
    <col min="3848" max="3848" width="26.81640625" style="201" customWidth="1"/>
    <col min="3849" max="3849" width="17.1796875" style="201" customWidth="1"/>
    <col min="3850" max="3850" width="22.26953125" style="201" customWidth="1"/>
    <col min="3851" max="3851" width="18.26953125" style="201" customWidth="1"/>
    <col min="3852" max="3856" width="13" style="201" customWidth="1"/>
    <col min="3857" max="3873" width="9.1796875" style="201" customWidth="1"/>
    <col min="3874" max="3874" width="2.7265625" style="201" customWidth="1"/>
    <col min="3875" max="3890" width="9.1796875" style="201" customWidth="1"/>
    <col min="3891" max="3891" width="3.54296875" style="201" customWidth="1"/>
    <col min="3892" max="3907" width="9.1796875" style="201" customWidth="1"/>
    <col min="3908" max="3908" width="1.453125" style="201" customWidth="1"/>
    <col min="3909" max="3924" width="9.1796875" style="201" customWidth="1"/>
    <col min="3925" max="3925" width="2.453125" style="201" customWidth="1"/>
    <col min="3926" max="3942" width="9.1796875" style="201" customWidth="1"/>
    <col min="3943" max="3943" width="3.54296875" style="201" customWidth="1"/>
    <col min="3944" max="3959" width="9.1796875" style="201" customWidth="1"/>
    <col min="3960" max="3960" width="4.1796875" style="201" customWidth="1"/>
    <col min="3961" max="3977" width="9.1796875" style="201" customWidth="1"/>
    <col min="3978" max="3978" width="5.1796875" style="201" customWidth="1"/>
    <col min="3979" max="3994" width="9.1796875" style="201" customWidth="1"/>
    <col min="3995" max="3995" width="5.7265625" style="201" customWidth="1"/>
    <col min="3996" max="4009" width="9.1796875" style="201" customWidth="1"/>
    <col min="4010" max="4010" width="5.54296875" style="201" customWidth="1"/>
    <col min="4011" max="4023" width="9.1796875" style="201" customWidth="1"/>
    <col min="4024" max="4024" width="6.7265625" style="201" customWidth="1"/>
    <col min="4025" max="4035" width="9.1796875" style="201" customWidth="1"/>
    <col min="4036" max="4036" width="2.1796875" style="201" customWidth="1"/>
    <col min="4037" max="4047" width="9.1796875" style="201" customWidth="1"/>
    <col min="4048" max="4064" width="0.453125" style="201" customWidth="1"/>
    <col min="4065" max="4068" width="9.1796875" style="201" customWidth="1"/>
    <col min="4069" max="4096" width="0.81640625" style="201" hidden="1"/>
    <col min="4097" max="4097" width="45.453125" style="201" customWidth="1"/>
    <col min="4098" max="4098" width="17.26953125" style="201" customWidth="1"/>
    <col min="4099" max="4099" width="23.54296875" style="201" customWidth="1"/>
    <col min="4100" max="4100" width="19" style="201" customWidth="1"/>
    <col min="4101" max="4102" width="0.81640625" style="201" hidden="1" customWidth="1"/>
    <col min="4103" max="4103" width="24.1796875" style="201" customWidth="1"/>
    <col min="4104" max="4104" width="26.81640625" style="201" customWidth="1"/>
    <col min="4105" max="4105" width="17.1796875" style="201" customWidth="1"/>
    <col min="4106" max="4106" width="22.26953125" style="201" customWidth="1"/>
    <col min="4107" max="4107" width="18.26953125" style="201" customWidth="1"/>
    <col min="4108" max="4112" width="13" style="201" customWidth="1"/>
    <col min="4113" max="4129" width="9.1796875" style="201" customWidth="1"/>
    <col min="4130" max="4130" width="2.7265625" style="201" customWidth="1"/>
    <col min="4131" max="4146" width="9.1796875" style="201" customWidth="1"/>
    <col min="4147" max="4147" width="3.54296875" style="201" customWidth="1"/>
    <col min="4148" max="4163" width="9.1796875" style="201" customWidth="1"/>
    <col min="4164" max="4164" width="1.453125" style="201" customWidth="1"/>
    <col min="4165" max="4180" width="9.1796875" style="201" customWidth="1"/>
    <col min="4181" max="4181" width="2.453125" style="201" customWidth="1"/>
    <col min="4182" max="4198" width="9.1796875" style="201" customWidth="1"/>
    <col min="4199" max="4199" width="3.54296875" style="201" customWidth="1"/>
    <col min="4200" max="4215" width="9.1796875" style="201" customWidth="1"/>
    <col min="4216" max="4216" width="4.1796875" style="201" customWidth="1"/>
    <col min="4217" max="4233" width="9.1796875" style="201" customWidth="1"/>
    <col min="4234" max="4234" width="5.1796875" style="201" customWidth="1"/>
    <col min="4235" max="4250" width="9.1796875" style="201" customWidth="1"/>
    <col min="4251" max="4251" width="5.7265625" style="201" customWidth="1"/>
    <col min="4252" max="4265" width="9.1796875" style="201" customWidth="1"/>
    <col min="4266" max="4266" width="5.54296875" style="201" customWidth="1"/>
    <col min="4267" max="4279" width="9.1796875" style="201" customWidth="1"/>
    <col min="4280" max="4280" width="6.7265625" style="201" customWidth="1"/>
    <col min="4281" max="4291" width="9.1796875" style="201" customWidth="1"/>
    <col min="4292" max="4292" width="2.1796875" style="201" customWidth="1"/>
    <col min="4293" max="4303" width="9.1796875" style="201" customWidth="1"/>
    <col min="4304" max="4320" width="0.453125" style="201" customWidth="1"/>
    <col min="4321" max="4324" width="9.1796875" style="201" customWidth="1"/>
    <col min="4325" max="4352" width="0.81640625" style="201" hidden="1"/>
    <col min="4353" max="4353" width="45.453125" style="201" customWidth="1"/>
    <col min="4354" max="4354" width="17.26953125" style="201" customWidth="1"/>
    <col min="4355" max="4355" width="23.54296875" style="201" customWidth="1"/>
    <col min="4356" max="4356" width="19" style="201" customWidth="1"/>
    <col min="4357" max="4358" width="0.81640625" style="201" hidden="1" customWidth="1"/>
    <col min="4359" max="4359" width="24.1796875" style="201" customWidth="1"/>
    <col min="4360" max="4360" width="26.81640625" style="201" customWidth="1"/>
    <col min="4361" max="4361" width="17.1796875" style="201" customWidth="1"/>
    <col min="4362" max="4362" width="22.26953125" style="201" customWidth="1"/>
    <col min="4363" max="4363" width="18.26953125" style="201" customWidth="1"/>
    <col min="4364" max="4368" width="13" style="201" customWidth="1"/>
    <col min="4369" max="4385" width="9.1796875" style="201" customWidth="1"/>
    <col min="4386" max="4386" width="2.7265625" style="201" customWidth="1"/>
    <col min="4387" max="4402" width="9.1796875" style="201" customWidth="1"/>
    <col min="4403" max="4403" width="3.54296875" style="201" customWidth="1"/>
    <col min="4404" max="4419" width="9.1796875" style="201" customWidth="1"/>
    <col min="4420" max="4420" width="1.453125" style="201" customWidth="1"/>
    <col min="4421" max="4436" width="9.1796875" style="201" customWidth="1"/>
    <col min="4437" max="4437" width="2.453125" style="201" customWidth="1"/>
    <col min="4438" max="4454" width="9.1796875" style="201" customWidth="1"/>
    <col min="4455" max="4455" width="3.54296875" style="201" customWidth="1"/>
    <col min="4456" max="4471" width="9.1796875" style="201" customWidth="1"/>
    <col min="4472" max="4472" width="4.1796875" style="201" customWidth="1"/>
    <col min="4473" max="4489" width="9.1796875" style="201" customWidth="1"/>
    <col min="4490" max="4490" width="5.1796875" style="201" customWidth="1"/>
    <col min="4491" max="4506" width="9.1796875" style="201" customWidth="1"/>
    <col min="4507" max="4507" width="5.7265625" style="201" customWidth="1"/>
    <col min="4508" max="4521" width="9.1796875" style="201" customWidth="1"/>
    <col min="4522" max="4522" width="5.54296875" style="201" customWidth="1"/>
    <col min="4523" max="4535" width="9.1796875" style="201" customWidth="1"/>
    <col min="4536" max="4536" width="6.7265625" style="201" customWidth="1"/>
    <col min="4537" max="4547" width="9.1796875" style="201" customWidth="1"/>
    <col min="4548" max="4548" width="2.1796875" style="201" customWidth="1"/>
    <col min="4549" max="4559" width="9.1796875" style="201" customWidth="1"/>
    <col min="4560" max="4576" width="0.453125" style="201" customWidth="1"/>
    <col min="4577" max="4580" width="9.1796875" style="201" customWidth="1"/>
    <col min="4581" max="4608" width="0.81640625" style="201" hidden="1"/>
    <col min="4609" max="4609" width="45.453125" style="201" customWidth="1"/>
    <col min="4610" max="4610" width="17.26953125" style="201" customWidth="1"/>
    <col min="4611" max="4611" width="23.54296875" style="201" customWidth="1"/>
    <col min="4612" max="4612" width="19" style="201" customWidth="1"/>
    <col min="4613" max="4614" width="0.81640625" style="201" hidden="1" customWidth="1"/>
    <col min="4615" max="4615" width="24.1796875" style="201" customWidth="1"/>
    <col min="4616" max="4616" width="26.81640625" style="201" customWidth="1"/>
    <col min="4617" max="4617" width="17.1796875" style="201" customWidth="1"/>
    <col min="4618" max="4618" width="22.26953125" style="201" customWidth="1"/>
    <col min="4619" max="4619" width="18.26953125" style="201" customWidth="1"/>
    <col min="4620" max="4624" width="13" style="201" customWidth="1"/>
    <col min="4625" max="4641" width="9.1796875" style="201" customWidth="1"/>
    <col min="4642" max="4642" width="2.7265625" style="201" customWidth="1"/>
    <col min="4643" max="4658" width="9.1796875" style="201" customWidth="1"/>
    <col min="4659" max="4659" width="3.54296875" style="201" customWidth="1"/>
    <col min="4660" max="4675" width="9.1796875" style="201" customWidth="1"/>
    <col min="4676" max="4676" width="1.453125" style="201" customWidth="1"/>
    <col min="4677" max="4692" width="9.1796875" style="201" customWidth="1"/>
    <col min="4693" max="4693" width="2.453125" style="201" customWidth="1"/>
    <col min="4694" max="4710" width="9.1796875" style="201" customWidth="1"/>
    <col min="4711" max="4711" width="3.54296875" style="201" customWidth="1"/>
    <col min="4712" max="4727" width="9.1796875" style="201" customWidth="1"/>
    <col min="4728" max="4728" width="4.1796875" style="201" customWidth="1"/>
    <col min="4729" max="4745" width="9.1796875" style="201" customWidth="1"/>
    <col min="4746" max="4746" width="5.1796875" style="201" customWidth="1"/>
    <col min="4747" max="4762" width="9.1796875" style="201" customWidth="1"/>
    <col min="4763" max="4763" width="5.7265625" style="201" customWidth="1"/>
    <col min="4764" max="4777" width="9.1796875" style="201" customWidth="1"/>
    <col min="4778" max="4778" width="5.54296875" style="201" customWidth="1"/>
    <col min="4779" max="4791" width="9.1796875" style="201" customWidth="1"/>
    <col min="4792" max="4792" width="6.7265625" style="201" customWidth="1"/>
    <col min="4793" max="4803" width="9.1796875" style="201" customWidth="1"/>
    <col min="4804" max="4804" width="2.1796875" style="201" customWidth="1"/>
    <col min="4805" max="4815" width="9.1796875" style="201" customWidth="1"/>
    <col min="4816" max="4832" width="0.453125" style="201" customWidth="1"/>
    <col min="4833" max="4836" width="9.1796875" style="201" customWidth="1"/>
    <col min="4837" max="4864" width="0.81640625" style="201" hidden="1"/>
    <col min="4865" max="4865" width="45.453125" style="201" customWidth="1"/>
    <col min="4866" max="4866" width="17.26953125" style="201" customWidth="1"/>
    <col min="4867" max="4867" width="23.54296875" style="201" customWidth="1"/>
    <col min="4868" max="4868" width="19" style="201" customWidth="1"/>
    <col min="4869" max="4870" width="0.81640625" style="201" hidden="1" customWidth="1"/>
    <col min="4871" max="4871" width="24.1796875" style="201" customWidth="1"/>
    <col min="4872" max="4872" width="26.81640625" style="201" customWidth="1"/>
    <col min="4873" max="4873" width="17.1796875" style="201" customWidth="1"/>
    <col min="4874" max="4874" width="22.26953125" style="201" customWidth="1"/>
    <col min="4875" max="4875" width="18.26953125" style="201" customWidth="1"/>
    <col min="4876" max="4880" width="13" style="201" customWidth="1"/>
    <col min="4881" max="4897" width="9.1796875" style="201" customWidth="1"/>
    <col min="4898" max="4898" width="2.7265625" style="201" customWidth="1"/>
    <col min="4899" max="4914" width="9.1796875" style="201" customWidth="1"/>
    <col min="4915" max="4915" width="3.54296875" style="201" customWidth="1"/>
    <col min="4916" max="4931" width="9.1796875" style="201" customWidth="1"/>
    <col min="4932" max="4932" width="1.453125" style="201" customWidth="1"/>
    <col min="4933" max="4948" width="9.1796875" style="201" customWidth="1"/>
    <col min="4949" max="4949" width="2.453125" style="201" customWidth="1"/>
    <col min="4950" max="4966" width="9.1796875" style="201" customWidth="1"/>
    <col min="4967" max="4967" width="3.54296875" style="201" customWidth="1"/>
    <col min="4968" max="4983" width="9.1796875" style="201" customWidth="1"/>
    <col min="4984" max="4984" width="4.1796875" style="201" customWidth="1"/>
    <col min="4985" max="5001" width="9.1796875" style="201" customWidth="1"/>
    <col min="5002" max="5002" width="5.1796875" style="201" customWidth="1"/>
    <col min="5003" max="5018" width="9.1796875" style="201" customWidth="1"/>
    <col min="5019" max="5019" width="5.7265625" style="201" customWidth="1"/>
    <col min="5020" max="5033" width="9.1796875" style="201" customWidth="1"/>
    <col min="5034" max="5034" width="5.54296875" style="201" customWidth="1"/>
    <col min="5035" max="5047" width="9.1796875" style="201" customWidth="1"/>
    <col min="5048" max="5048" width="6.7265625" style="201" customWidth="1"/>
    <col min="5049" max="5059" width="9.1796875" style="201" customWidth="1"/>
    <col min="5060" max="5060" width="2.1796875" style="201" customWidth="1"/>
    <col min="5061" max="5071" width="9.1796875" style="201" customWidth="1"/>
    <col min="5072" max="5088" width="0.453125" style="201" customWidth="1"/>
    <col min="5089" max="5092" width="9.1796875" style="201" customWidth="1"/>
    <col min="5093" max="5120" width="0.81640625" style="201" hidden="1"/>
    <col min="5121" max="5121" width="45.453125" style="201" customWidth="1"/>
    <col min="5122" max="5122" width="17.26953125" style="201" customWidth="1"/>
    <col min="5123" max="5123" width="23.54296875" style="201" customWidth="1"/>
    <col min="5124" max="5124" width="19" style="201" customWidth="1"/>
    <col min="5125" max="5126" width="0.81640625" style="201" hidden="1" customWidth="1"/>
    <col min="5127" max="5127" width="24.1796875" style="201" customWidth="1"/>
    <col min="5128" max="5128" width="26.81640625" style="201" customWidth="1"/>
    <col min="5129" max="5129" width="17.1796875" style="201" customWidth="1"/>
    <col min="5130" max="5130" width="22.26953125" style="201" customWidth="1"/>
    <col min="5131" max="5131" width="18.26953125" style="201" customWidth="1"/>
    <col min="5132" max="5136" width="13" style="201" customWidth="1"/>
    <col min="5137" max="5153" width="9.1796875" style="201" customWidth="1"/>
    <col min="5154" max="5154" width="2.7265625" style="201" customWidth="1"/>
    <col min="5155" max="5170" width="9.1796875" style="201" customWidth="1"/>
    <col min="5171" max="5171" width="3.54296875" style="201" customWidth="1"/>
    <col min="5172" max="5187" width="9.1796875" style="201" customWidth="1"/>
    <col min="5188" max="5188" width="1.453125" style="201" customWidth="1"/>
    <col min="5189" max="5204" width="9.1796875" style="201" customWidth="1"/>
    <col min="5205" max="5205" width="2.453125" style="201" customWidth="1"/>
    <col min="5206" max="5222" width="9.1796875" style="201" customWidth="1"/>
    <col min="5223" max="5223" width="3.54296875" style="201" customWidth="1"/>
    <col min="5224" max="5239" width="9.1796875" style="201" customWidth="1"/>
    <col min="5240" max="5240" width="4.1796875" style="201" customWidth="1"/>
    <col min="5241" max="5257" width="9.1796875" style="201" customWidth="1"/>
    <col min="5258" max="5258" width="5.1796875" style="201" customWidth="1"/>
    <col min="5259" max="5274" width="9.1796875" style="201" customWidth="1"/>
    <col min="5275" max="5275" width="5.7265625" style="201" customWidth="1"/>
    <col min="5276" max="5289" width="9.1796875" style="201" customWidth="1"/>
    <col min="5290" max="5290" width="5.54296875" style="201" customWidth="1"/>
    <col min="5291" max="5303" width="9.1796875" style="201" customWidth="1"/>
    <col min="5304" max="5304" width="6.7265625" style="201" customWidth="1"/>
    <col min="5305" max="5315" width="9.1796875" style="201" customWidth="1"/>
    <col min="5316" max="5316" width="2.1796875" style="201" customWidth="1"/>
    <col min="5317" max="5327" width="9.1796875" style="201" customWidth="1"/>
    <col min="5328" max="5344" width="0.453125" style="201" customWidth="1"/>
    <col min="5345" max="5348" width="9.1796875" style="201" customWidth="1"/>
    <col min="5349" max="5376" width="0.81640625" style="201" hidden="1"/>
    <col min="5377" max="5377" width="45.453125" style="201" customWidth="1"/>
    <col min="5378" max="5378" width="17.26953125" style="201" customWidth="1"/>
    <col min="5379" max="5379" width="23.54296875" style="201" customWidth="1"/>
    <col min="5380" max="5380" width="19" style="201" customWidth="1"/>
    <col min="5381" max="5382" width="0.81640625" style="201" hidden="1" customWidth="1"/>
    <col min="5383" max="5383" width="24.1796875" style="201" customWidth="1"/>
    <col min="5384" max="5384" width="26.81640625" style="201" customWidth="1"/>
    <col min="5385" max="5385" width="17.1796875" style="201" customWidth="1"/>
    <col min="5386" max="5386" width="22.26953125" style="201" customWidth="1"/>
    <col min="5387" max="5387" width="18.26953125" style="201" customWidth="1"/>
    <col min="5388" max="5392" width="13" style="201" customWidth="1"/>
    <col min="5393" max="5409" width="9.1796875" style="201" customWidth="1"/>
    <col min="5410" max="5410" width="2.7265625" style="201" customWidth="1"/>
    <col min="5411" max="5426" width="9.1796875" style="201" customWidth="1"/>
    <col min="5427" max="5427" width="3.54296875" style="201" customWidth="1"/>
    <col min="5428" max="5443" width="9.1796875" style="201" customWidth="1"/>
    <col min="5444" max="5444" width="1.453125" style="201" customWidth="1"/>
    <col min="5445" max="5460" width="9.1796875" style="201" customWidth="1"/>
    <col min="5461" max="5461" width="2.453125" style="201" customWidth="1"/>
    <col min="5462" max="5478" width="9.1796875" style="201" customWidth="1"/>
    <col min="5479" max="5479" width="3.54296875" style="201" customWidth="1"/>
    <col min="5480" max="5495" width="9.1796875" style="201" customWidth="1"/>
    <col min="5496" max="5496" width="4.1796875" style="201" customWidth="1"/>
    <col min="5497" max="5513" width="9.1796875" style="201" customWidth="1"/>
    <col min="5514" max="5514" width="5.1796875" style="201" customWidth="1"/>
    <col min="5515" max="5530" width="9.1796875" style="201" customWidth="1"/>
    <col min="5531" max="5531" width="5.7265625" style="201" customWidth="1"/>
    <col min="5532" max="5545" width="9.1796875" style="201" customWidth="1"/>
    <col min="5546" max="5546" width="5.54296875" style="201" customWidth="1"/>
    <col min="5547" max="5559" width="9.1796875" style="201" customWidth="1"/>
    <col min="5560" max="5560" width="6.7265625" style="201" customWidth="1"/>
    <col min="5561" max="5571" width="9.1796875" style="201" customWidth="1"/>
    <col min="5572" max="5572" width="2.1796875" style="201" customWidth="1"/>
    <col min="5573" max="5583" width="9.1796875" style="201" customWidth="1"/>
    <col min="5584" max="5600" width="0.453125" style="201" customWidth="1"/>
    <col min="5601" max="5604" width="9.1796875" style="201" customWidth="1"/>
    <col min="5605" max="5632" width="0.81640625" style="201" hidden="1"/>
    <col min="5633" max="5633" width="45.453125" style="201" customWidth="1"/>
    <col min="5634" max="5634" width="17.26953125" style="201" customWidth="1"/>
    <col min="5635" max="5635" width="23.54296875" style="201" customWidth="1"/>
    <col min="5636" max="5636" width="19" style="201" customWidth="1"/>
    <col min="5637" max="5638" width="0.81640625" style="201" hidden="1" customWidth="1"/>
    <col min="5639" max="5639" width="24.1796875" style="201" customWidth="1"/>
    <col min="5640" max="5640" width="26.81640625" style="201" customWidth="1"/>
    <col min="5641" max="5641" width="17.1796875" style="201" customWidth="1"/>
    <col min="5642" max="5642" width="22.26953125" style="201" customWidth="1"/>
    <col min="5643" max="5643" width="18.26953125" style="201" customWidth="1"/>
    <col min="5644" max="5648" width="13" style="201" customWidth="1"/>
    <col min="5649" max="5665" width="9.1796875" style="201" customWidth="1"/>
    <col min="5666" max="5666" width="2.7265625" style="201" customWidth="1"/>
    <col min="5667" max="5682" width="9.1796875" style="201" customWidth="1"/>
    <col min="5683" max="5683" width="3.54296875" style="201" customWidth="1"/>
    <col min="5684" max="5699" width="9.1796875" style="201" customWidth="1"/>
    <col min="5700" max="5700" width="1.453125" style="201" customWidth="1"/>
    <col min="5701" max="5716" width="9.1796875" style="201" customWidth="1"/>
    <col min="5717" max="5717" width="2.453125" style="201" customWidth="1"/>
    <col min="5718" max="5734" width="9.1796875" style="201" customWidth="1"/>
    <col min="5735" max="5735" width="3.54296875" style="201" customWidth="1"/>
    <col min="5736" max="5751" width="9.1796875" style="201" customWidth="1"/>
    <col min="5752" max="5752" width="4.1796875" style="201" customWidth="1"/>
    <col min="5753" max="5769" width="9.1796875" style="201" customWidth="1"/>
    <col min="5770" max="5770" width="5.1796875" style="201" customWidth="1"/>
    <col min="5771" max="5786" width="9.1796875" style="201" customWidth="1"/>
    <col min="5787" max="5787" width="5.7265625" style="201" customWidth="1"/>
    <col min="5788" max="5801" width="9.1796875" style="201" customWidth="1"/>
    <col min="5802" max="5802" width="5.54296875" style="201" customWidth="1"/>
    <col min="5803" max="5815" width="9.1796875" style="201" customWidth="1"/>
    <col min="5816" max="5816" width="6.7265625" style="201" customWidth="1"/>
    <col min="5817" max="5827" width="9.1796875" style="201" customWidth="1"/>
    <col min="5828" max="5828" width="2.1796875" style="201" customWidth="1"/>
    <col min="5829" max="5839" width="9.1796875" style="201" customWidth="1"/>
    <col min="5840" max="5856" width="0.453125" style="201" customWidth="1"/>
    <col min="5857" max="5860" width="9.1796875" style="201" customWidth="1"/>
    <col min="5861" max="5888" width="0.81640625" style="201" hidden="1"/>
    <col min="5889" max="5889" width="45.453125" style="201" customWidth="1"/>
    <col min="5890" max="5890" width="17.26953125" style="201" customWidth="1"/>
    <col min="5891" max="5891" width="23.54296875" style="201" customWidth="1"/>
    <col min="5892" max="5892" width="19" style="201" customWidth="1"/>
    <col min="5893" max="5894" width="0.81640625" style="201" hidden="1" customWidth="1"/>
    <col min="5895" max="5895" width="24.1796875" style="201" customWidth="1"/>
    <col min="5896" max="5896" width="26.81640625" style="201" customWidth="1"/>
    <col min="5897" max="5897" width="17.1796875" style="201" customWidth="1"/>
    <col min="5898" max="5898" width="22.26953125" style="201" customWidth="1"/>
    <col min="5899" max="5899" width="18.26953125" style="201" customWidth="1"/>
    <col min="5900" max="5904" width="13" style="201" customWidth="1"/>
    <col min="5905" max="5921" width="9.1796875" style="201" customWidth="1"/>
    <col min="5922" max="5922" width="2.7265625" style="201" customWidth="1"/>
    <col min="5923" max="5938" width="9.1796875" style="201" customWidth="1"/>
    <col min="5939" max="5939" width="3.54296875" style="201" customWidth="1"/>
    <col min="5940" max="5955" width="9.1796875" style="201" customWidth="1"/>
    <col min="5956" max="5956" width="1.453125" style="201" customWidth="1"/>
    <col min="5957" max="5972" width="9.1796875" style="201" customWidth="1"/>
    <col min="5973" max="5973" width="2.453125" style="201" customWidth="1"/>
    <col min="5974" max="5990" width="9.1796875" style="201" customWidth="1"/>
    <col min="5991" max="5991" width="3.54296875" style="201" customWidth="1"/>
    <col min="5992" max="6007" width="9.1796875" style="201" customWidth="1"/>
    <col min="6008" max="6008" width="4.1796875" style="201" customWidth="1"/>
    <col min="6009" max="6025" width="9.1796875" style="201" customWidth="1"/>
    <col min="6026" max="6026" width="5.1796875" style="201" customWidth="1"/>
    <col min="6027" max="6042" width="9.1796875" style="201" customWidth="1"/>
    <col min="6043" max="6043" width="5.7265625" style="201" customWidth="1"/>
    <col min="6044" max="6057" width="9.1796875" style="201" customWidth="1"/>
    <col min="6058" max="6058" width="5.54296875" style="201" customWidth="1"/>
    <col min="6059" max="6071" width="9.1796875" style="201" customWidth="1"/>
    <col min="6072" max="6072" width="6.7265625" style="201" customWidth="1"/>
    <col min="6073" max="6083" width="9.1796875" style="201" customWidth="1"/>
    <col min="6084" max="6084" width="2.1796875" style="201" customWidth="1"/>
    <col min="6085" max="6095" width="9.1796875" style="201" customWidth="1"/>
    <col min="6096" max="6112" width="0.453125" style="201" customWidth="1"/>
    <col min="6113" max="6116" width="9.1796875" style="201" customWidth="1"/>
    <col min="6117" max="6144" width="0.81640625" style="201" hidden="1"/>
    <col min="6145" max="6145" width="45.453125" style="201" customWidth="1"/>
    <col min="6146" max="6146" width="17.26953125" style="201" customWidth="1"/>
    <col min="6147" max="6147" width="23.54296875" style="201" customWidth="1"/>
    <col min="6148" max="6148" width="19" style="201" customWidth="1"/>
    <col min="6149" max="6150" width="0.81640625" style="201" hidden="1" customWidth="1"/>
    <col min="6151" max="6151" width="24.1796875" style="201" customWidth="1"/>
    <col min="6152" max="6152" width="26.81640625" style="201" customWidth="1"/>
    <col min="6153" max="6153" width="17.1796875" style="201" customWidth="1"/>
    <col min="6154" max="6154" width="22.26953125" style="201" customWidth="1"/>
    <col min="6155" max="6155" width="18.26953125" style="201" customWidth="1"/>
    <col min="6156" max="6160" width="13" style="201" customWidth="1"/>
    <col min="6161" max="6177" width="9.1796875" style="201" customWidth="1"/>
    <col min="6178" max="6178" width="2.7265625" style="201" customWidth="1"/>
    <col min="6179" max="6194" width="9.1796875" style="201" customWidth="1"/>
    <col min="6195" max="6195" width="3.54296875" style="201" customWidth="1"/>
    <col min="6196" max="6211" width="9.1796875" style="201" customWidth="1"/>
    <col min="6212" max="6212" width="1.453125" style="201" customWidth="1"/>
    <col min="6213" max="6228" width="9.1796875" style="201" customWidth="1"/>
    <col min="6229" max="6229" width="2.453125" style="201" customWidth="1"/>
    <col min="6230" max="6246" width="9.1796875" style="201" customWidth="1"/>
    <col min="6247" max="6247" width="3.54296875" style="201" customWidth="1"/>
    <col min="6248" max="6263" width="9.1796875" style="201" customWidth="1"/>
    <col min="6264" max="6264" width="4.1796875" style="201" customWidth="1"/>
    <col min="6265" max="6281" width="9.1796875" style="201" customWidth="1"/>
    <col min="6282" max="6282" width="5.1796875" style="201" customWidth="1"/>
    <col min="6283" max="6298" width="9.1796875" style="201" customWidth="1"/>
    <col min="6299" max="6299" width="5.7265625" style="201" customWidth="1"/>
    <col min="6300" max="6313" width="9.1796875" style="201" customWidth="1"/>
    <col min="6314" max="6314" width="5.54296875" style="201" customWidth="1"/>
    <col min="6315" max="6327" width="9.1796875" style="201" customWidth="1"/>
    <col min="6328" max="6328" width="6.7265625" style="201" customWidth="1"/>
    <col min="6329" max="6339" width="9.1796875" style="201" customWidth="1"/>
    <col min="6340" max="6340" width="2.1796875" style="201" customWidth="1"/>
    <col min="6341" max="6351" width="9.1796875" style="201" customWidth="1"/>
    <col min="6352" max="6368" width="0.453125" style="201" customWidth="1"/>
    <col min="6369" max="6372" width="9.1796875" style="201" customWidth="1"/>
    <col min="6373" max="6400" width="0.81640625" style="201" hidden="1"/>
    <col min="6401" max="6401" width="45.453125" style="201" customWidth="1"/>
    <col min="6402" max="6402" width="17.26953125" style="201" customWidth="1"/>
    <col min="6403" max="6403" width="23.54296875" style="201" customWidth="1"/>
    <col min="6404" max="6404" width="19" style="201" customWidth="1"/>
    <col min="6405" max="6406" width="0.81640625" style="201" hidden="1" customWidth="1"/>
    <col min="6407" max="6407" width="24.1796875" style="201" customWidth="1"/>
    <col min="6408" max="6408" width="26.81640625" style="201" customWidth="1"/>
    <col min="6409" max="6409" width="17.1796875" style="201" customWidth="1"/>
    <col min="6410" max="6410" width="22.26953125" style="201" customWidth="1"/>
    <col min="6411" max="6411" width="18.26953125" style="201" customWidth="1"/>
    <col min="6412" max="6416" width="13" style="201" customWidth="1"/>
    <col min="6417" max="6433" width="9.1796875" style="201" customWidth="1"/>
    <col min="6434" max="6434" width="2.7265625" style="201" customWidth="1"/>
    <col min="6435" max="6450" width="9.1796875" style="201" customWidth="1"/>
    <col min="6451" max="6451" width="3.54296875" style="201" customWidth="1"/>
    <col min="6452" max="6467" width="9.1796875" style="201" customWidth="1"/>
    <col min="6468" max="6468" width="1.453125" style="201" customWidth="1"/>
    <col min="6469" max="6484" width="9.1796875" style="201" customWidth="1"/>
    <col min="6485" max="6485" width="2.453125" style="201" customWidth="1"/>
    <col min="6486" max="6502" width="9.1796875" style="201" customWidth="1"/>
    <col min="6503" max="6503" width="3.54296875" style="201" customWidth="1"/>
    <col min="6504" max="6519" width="9.1796875" style="201" customWidth="1"/>
    <col min="6520" max="6520" width="4.1796875" style="201" customWidth="1"/>
    <col min="6521" max="6537" width="9.1796875" style="201" customWidth="1"/>
    <col min="6538" max="6538" width="5.1796875" style="201" customWidth="1"/>
    <col min="6539" max="6554" width="9.1796875" style="201" customWidth="1"/>
    <col min="6555" max="6555" width="5.7265625" style="201" customWidth="1"/>
    <col min="6556" max="6569" width="9.1796875" style="201" customWidth="1"/>
    <col min="6570" max="6570" width="5.54296875" style="201" customWidth="1"/>
    <col min="6571" max="6583" width="9.1796875" style="201" customWidth="1"/>
    <col min="6584" max="6584" width="6.7265625" style="201" customWidth="1"/>
    <col min="6585" max="6595" width="9.1796875" style="201" customWidth="1"/>
    <col min="6596" max="6596" width="2.1796875" style="201" customWidth="1"/>
    <col min="6597" max="6607" width="9.1796875" style="201" customWidth="1"/>
    <col min="6608" max="6624" width="0.453125" style="201" customWidth="1"/>
    <col min="6625" max="6628" width="9.1796875" style="201" customWidth="1"/>
    <col min="6629" max="6656" width="0.81640625" style="201" hidden="1"/>
    <col min="6657" max="6657" width="45.453125" style="201" customWidth="1"/>
    <col min="6658" max="6658" width="17.26953125" style="201" customWidth="1"/>
    <col min="6659" max="6659" width="23.54296875" style="201" customWidth="1"/>
    <col min="6660" max="6660" width="19" style="201" customWidth="1"/>
    <col min="6661" max="6662" width="0.81640625" style="201" hidden="1" customWidth="1"/>
    <col min="6663" max="6663" width="24.1796875" style="201" customWidth="1"/>
    <col min="6664" max="6664" width="26.81640625" style="201" customWidth="1"/>
    <col min="6665" max="6665" width="17.1796875" style="201" customWidth="1"/>
    <col min="6666" max="6666" width="22.26953125" style="201" customWidth="1"/>
    <col min="6667" max="6667" width="18.26953125" style="201" customWidth="1"/>
    <col min="6668" max="6672" width="13" style="201" customWidth="1"/>
    <col min="6673" max="6689" width="9.1796875" style="201" customWidth="1"/>
    <col min="6690" max="6690" width="2.7265625" style="201" customWidth="1"/>
    <col min="6691" max="6706" width="9.1796875" style="201" customWidth="1"/>
    <col min="6707" max="6707" width="3.54296875" style="201" customWidth="1"/>
    <col min="6708" max="6723" width="9.1796875" style="201" customWidth="1"/>
    <col min="6724" max="6724" width="1.453125" style="201" customWidth="1"/>
    <col min="6725" max="6740" width="9.1796875" style="201" customWidth="1"/>
    <col min="6741" max="6741" width="2.453125" style="201" customWidth="1"/>
    <col min="6742" max="6758" width="9.1796875" style="201" customWidth="1"/>
    <col min="6759" max="6759" width="3.54296875" style="201" customWidth="1"/>
    <col min="6760" max="6775" width="9.1796875" style="201" customWidth="1"/>
    <col min="6776" max="6776" width="4.1796875" style="201" customWidth="1"/>
    <col min="6777" max="6793" width="9.1796875" style="201" customWidth="1"/>
    <col min="6794" max="6794" width="5.1796875" style="201" customWidth="1"/>
    <col min="6795" max="6810" width="9.1796875" style="201" customWidth="1"/>
    <col min="6811" max="6811" width="5.7265625" style="201" customWidth="1"/>
    <col min="6812" max="6825" width="9.1796875" style="201" customWidth="1"/>
    <col min="6826" max="6826" width="5.54296875" style="201" customWidth="1"/>
    <col min="6827" max="6839" width="9.1796875" style="201" customWidth="1"/>
    <col min="6840" max="6840" width="6.7265625" style="201" customWidth="1"/>
    <col min="6841" max="6851" width="9.1796875" style="201" customWidth="1"/>
    <col min="6852" max="6852" width="2.1796875" style="201" customWidth="1"/>
    <col min="6853" max="6863" width="9.1796875" style="201" customWidth="1"/>
    <col min="6864" max="6880" width="0.453125" style="201" customWidth="1"/>
    <col min="6881" max="6884" width="9.1796875" style="201" customWidth="1"/>
    <col min="6885" max="6912" width="0.81640625" style="201" hidden="1"/>
    <col min="6913" max="6913" width="45.453125" style="201" customWidth="1"/>
    <col min="6914" max="6914" width="17.26953125" style="201" customWidth="1"/>
    <col min="6915" max="6915" width="23.54296875" style="201" customWidth="1"/>
    <col min="6916" max="6916" width="19" style="201" customWidth="1"/>
    <col min="6917" max="6918" width="0.81640625" style="201" hidden="1" customWidth="1"/>
    <col min="6919" max="6919" width="24.1796875" style="201" customWidth="1"/>
    <col min="6920" max="6920" width="26.81640625" style="201" customWidth="1"/>
    <col min="6921" max="6921" width="17.1796875" style="201" customWidth="1"/>
    <col min="6922" max="6922" width="22.26953125" style="201" customWidth="1"/>
    <col min="6923" max="6923" width="18.26953125" style="201" customWidth="1"/>
    <col min="6924" max="6928" width="13" style="201" customWidth="1"/>
    <col min="6929" max="6945" width="9.1796875" style="201" customWidth="1"/>
    <col min="6946" max="6946" width="2.7265625" style="201" customWidth="1"/>
    <col min="6947" max="6962" width="9.1796875" style="201" customWidth="1"/>
    <col min="6963" max="6963" width="3.54296875" style="201" customWidth="1"/>
    <col min="6964" max="6979" width="9.1796875" style="201" customWidth="1"/>
    <col min="6980" max="6980" width="1.453125" style="201" customWidth="1"/>
    <col min="6981" max="6996" width="9.1796875" style="201" customWidth="1"/>
    <col min="6997" max="6997" width="2.453125" style="201" customWidth="1"/>
    <col min="6998" max="7014" width="9.1796875" style="201" customWidth="1"/>
    <col min="7015" max="7015" width="3.54296875" style="201" customWidth="1"/>
    <col min="7016" max="7031" width="9.1796875" style="201" customWidth="1"/>
    <col min="7032" max="7032" width="4.1796875" style="201" customWidth="1"/>
    <col min="7033" max="7049" width="9.1796875" style="201" customWidth="1"/>
    <col min="7050" max="7050" width="5.1796875" style="201" customWidth="1"/>
    <col min="7051" max="7066" width="9.1796875" style="201" customWidth="1"/>
    <col min="7067" max="7067" width="5.7265625" style="201" customWidth="1"/>
    <col min="7068" max="7081" width="9.1796875" style="201" customWidth="1"/>
    <col min="7082" max="7082" width="5.54296875" style="201" customWidth="1"/>
    <col min="7083" max="7095" width="9.1796875" style="201" customWidth="1"/>
    <col min="7096" max="7096" width="6.7265625" style="201" customWidth="1"/>
    <col min="7097" max="7107" width="9.1796875" style="201" customWidth="1"/>
    <col min="7108" max="7108" width="2.1796875" style="201" customWidth="1"/>
    <col min="7109" max="7119" width="9.1796875" style="201" customWidth="1"/>
    <col min="7120" max="7136" width="0.453125" style="201" customWidth="1"/>
    <col min="7137" max="7140" width="9.1796875" style="201" customWidth="1"/>
    <col min="7141" max="7168" width="0.81640625" style="201" hidden="1"/>
    <col min="7169" max="7169" width="45.453125" style="201" customWidth="1"/>
    <col min="7170" max="7170" width="17.26953125" style="201" customWidth="1"/>
    <col min="7171" max="7171" width="23.54296875" style="201" customWidth="1"/>
    <col min="7172" max="7172" width="19" style="201" customWidth="1"/>
    <col min="7173" max="7174" width="0.81640625" style="201" hidden="1" customWidth="1"/>
    <col min="7175" max="7175" width="24.1796875" style="201" customWidth="1"/>
    <col min="7176" max="7176" width="26.81640625" style="201" customWidth="1"/>
    <col min="7177" max="7177" width="17.1796875" style="201" customWidth="1"/>
    <col min="7178" max="7178" width="22.26953125" style="201" customWidth="1"/>
    <col min="7179" max="7179" width="18.26953125" style="201" customWidth="1"/>
    <col min="7180" max="7184" width="13" style="201" customWidth="1"/>
    <col min="7185" max="7201" width="9.1796875" style="201" customWidth="1"/>
    <col min="7202" max="7202" width="2.7265625" style="201" customWidth="1"/>
    <col min="7203" max="7218" width="9.1796875" style="201" customWidth="1"/>
    <col min="7219" max="7219" width="3.54296875" style="201" customWidth="1"/>
    <col min="7220" max="7235" width="9.1796875" style="201" customWidth="1"/>
    <col min="7236" max="7236" width="1.453125" style="201" customWidth="1"/>
    <col min="7237" max="7252" width="9.1796875" style="201" customWidth="1"/>
    <col min="7253" max="7253" width="2.453125" style="201" customWidth="1"/>
    <col min="7254" max="7270" width="9.1796875" style="201" customWidth="1"/>
    <col min="7271" max="7271" width="3.54296875" style="201" customWidth="1"/>
    <col min="7272" max="7287" width="9.1796875" style="201" customWidth="1"/>
    <col min="7288" max="7288" width="4.1796875" style="201" customWidth="1"/>
    <col min="7289" max="7305" width="9.1796875" style="201" customWidth="1"/>
    <col min="7306" max="7306" width="5.1796875" style="201" customWidth="1"/>
    <col min="7307" max="7322" width="9.1796875" style="201" customWidth="1"/>
    <col min="7323" max="7323" width="5.7265625" style="201" customWidth="1"/>
    <col min="7324" max="7337" width="9.1796875" style="201" customWidth="1"/>
    <col min="7338" max="7338" width="5.54296875" style="201" customWidth="1"/>
    <col min="7339" max="7351" width="9.1796875" style="201" customWidth="1"/>
    <col min="7352" max="7352" width="6.7265625" style="201" customWidth="1"/>
    <col min="7353" max="7363" width="9.1796875" style="201" customWidth="1"/>
    <col min="7364" max="7364" width="2.1796875" style="201" customWidth="1"/>
    <col min="7365" max="7375" width="9.1796875" style="201" customWidth="1"/>
    <col min="7376" max="7392" width="0.453125" style="201" customWidth="1"/>
    <col min="7393" max="7396" width="9.1796875" style="201" customWidth="1"/>
    <col min="7397" max="7424" width="0.81640625" style="201" hidden="1"/>
    <col min="7425" max="7425" width="45.453125" style="201" customWidth="1"/>
    <col min="7426" max="7426" width="17.26953125" style="201" customWidth="1"/>
    <col min="7427" max="7427" width="23.54296875" style="201" customWidth="1"/>
    <col min="7428" max="7428" width="19" style="201" customWidth="1"/>
    <col min="7429" max="7430" width="0.81640625" style="201" hidden="1" customWidth="1"/>
    <col min="7431" max="7431" width="24.1796875" style="201" customWidth="1"/>
    <col min="7432" max="7432" width="26.81640625" style="201" customWidth="1"/>
    <col min="7433" max="7433" width="17.1796875" style="201" customWidth="1"/>
    <col min="7434" max="7434" width="22.26953125" style="201" customWidth="1"/>
    <col min="7435" max="7435" width="18.26953125" style="201" customWidth="1"/>
    <col min="7436" max="7440" width="13" style="201" customWidth="1"/>
    <col min="7441" max="7457" width="9.1796875" style="201" customWidth="1"/>
    <col min="7458" max="7458" width="2.7265625" style="201" customWidth="1"/>
    <col min="7459" max="7474" width="9.1796875" style="201" customWidth="1"/>
    <col min="7475" max="7475" width="3.54296875" style="201" customWidth="1"/>
    <col min="7476" max="7491" width="9.1796875" style="201" customWidth="1"/>
    <col min="7492" max="7492" width="1.453125" style="201" customWidth="1"/>
    <col min="7493" max="7508" width="9.1796875" style="201" customWidth="1"/>
    <col min="7509" max="7509" width="2.453125" style="201" customWidth="1"/>
    <col min="7510" max="7526" width="9.1796875" style="201" customWidth="1"/>
    <col min="7527" max="7527" width="3.54296875" style="201" customWidth="1"/>
    <col min="7528" max="7543" width="9.1796875" style="201" customWidth="1"/>
    <col min="7544" max="7544" width="4.1796875" style="201" customWidth="1"/>
    <col min="7545" max="7561" width="9.1796875" style="201" customWidth="1"/>
    <col min="7562" max="7562" width="5.1796875" style="201" customWidth="1"/>
    <col min="7563" max="7578" width="9.1796875" style="201" customWidth="1"/>
    <col min="7579" max="7579" width="5.7265625" style="201" customWidth="1"/>
    <col min="7580" max="7593" width="9.1796875" style="201" customWidth="1"/>
    <col min="7594" max="7594" width="5.54296875" style="201" customWidth="1"/>
    <col min="7595" max="7607" width="9.1796875" style="201" customWidth="1"/>
    <col min="7608" max="7608" width="6.7265625" style="201" customWidth="1"/>
    <col min="7609" max="7619" width="9.1796875" style="201" customWidth="1"/>
    <col min="7620" max="7620" width="2.1796875" style="201" customWidth="1"/>
    <col min="7621" max="7631" width="9.1796875" style="201" customWidth="1"/>
    <col min="7632" max="7648" width="0.453125" style="201" customWidth="1"/>
    <col min="7649" max="7652" width="9.1796875" style="201" customWidth="1"/>
    <col min="7653" max="7680" width="0.81640625" style="201" hidden="1"/>
    <col min="7681" max="7681" width="45.453125" style="201" customWidth="1"/>
    <col min="7682" max="7682" width="17.26953125" style="201" customWidth="1"/>
    <col min="7683" max="7683" width="23.54296875" style="201" customWidth="1"/>
    <col min="7684" max="7684" width="19" style="201" customWidth="1"/>
    <col min="7685" max="7686" width="0.81640625" style="201" hidden="1" customWidth="1"/>
    <col min="7687" max="7687" width="24.1796875" style="201" customWidth="1"/>
    <col min="7688" max="7688" width="26.81640625" style="201" customWidth="1"/>
    <col min="7689" max="7689" width="17.1796875" style="201" customWidth="1"/>
    <col min="7690" max="7690" width="22.26953125" style="201" customWidth="1"/>
    <col min="7691" max="7691" width="18.26953125" style="201" customWidth="1"/>
    <col min="7692" max="7696" width="13" style="201" customWidth="1"/>
    <col min="7697" max="7713" width="9.1796875" style="201" customWidth="1"/>
    <col min="7714" max="7714" width="2.7265625" style="201" customWidth="1"/>
    <col min="7715" max="7730" width="9.1796875" style="201" customWidth="1"/>
    <col min="7731" max="7731" width="3.54296875" style="201" customWidth="1"/>
    <col min="7732" max="7747" width="9.1796875" style="201" customWidth="1"/>
    <col min="7748" max="7748" width="1.453125" style="201" customWidth="1"/>
    <col min="7749" max="7764" width="9.1796875" style="201" customWidth="1"/>
    <col min="7765" max="7765" width="2.453125" style="201" customWidth="1"/>
    <col min="7766" max="7782" width="9.1796875" style="201" customWidth="1"/>
    <col min="7783" max="7783" width="3.54296875" style="201" customWidth="1"/>
    <col min="7784" max="7799" width="9.1796875" style="201" customWidth="1"/>
    <col min="7800" max="7800" width="4.1796875" style="201" customWidth="1"/>
    <col min="7801" max="7817" width="9.1796875" style="201" customWidth="1"/>
    <col min="7818" max="7818" width="5.1796875" style="201" customWidth="1"/>
    <col min="7819" max="7834" width="9.1796875" style="201" customWidth="1"/>
    <col min="7835" max="7835" width="5.7265625" style="201" customWidth="1"/>
    <col min="7836" max="7849" width="9.1796875" style="201" customWidth="1"/>
    <col min="7850" max="7850" width="5.54296875" style="201" customWidth="1"/>
    <col min="7851" max="7863" width="9.1796875" style="201" customWidth="1"/>
    <col min="7864" max="7864" width="6.7265625" style="201" customWidth="1"/>
    <col min="7865" max="7875" width="9.1796875" style="201" customWidth="1"/>
    <col min="7876" max="7876" width="2.1796875" style="201" customWidth="1"/>
    <col min="7877" max="7887" width="9.1796875" style="201" customWidth="1"/>
    <col min="7888" max="7904" width="0.453125" style="201" customWidth="1"/>
    <col min="7905" max="7908" width="9.1796875" style="201" customWidth="1"/>
    <col min="7909" max="7936" width="0.81640625" style="201" hidden="1"/>
    <col min="7937" max="7937" width="45.453125" style="201" customWidth="1"/>
    <col min="7938" max="7938" width="17.26953125" style="201" customWidth="1"/>
    <col min="7939" max="7939" width="23.54296875" style="201" customWidth="1"/>
    <col min="7940" max="7940" width="19" style="201" customWidth="1"/>
    <col min="7941" max="7942" width="0.81640625" style="201" hidden="1" customWidth="1"/>
    <col min="7943" max="7943" width="24.1796875" style="201" customWidth="1"/>
    <col min="7944" max="7944" width="26.81640625" style="201" customWidth="1"/>
    <col min="7945" max="7945" width="17.1796875" style="201" customWidth="1"/>
    <col min="7946" max="7946" width="22.26953125" style="201" customWidth="1"/>
    <col min="7947" max="7947" width="18.26953125" style="201" customWidth="1"/>
    <col min="7948" max="7952" width="13" style="201" customWidth="1"/>
    <col min="7953" max="7969" width="9.1796875" style="201" customWidth="1"/>
    <col min="7970" max="7970" width="2.7265625" style="201" customWidth="1"/>
    <col min="7971" max="7986" width="9.1796875" style="201" customWidth="1"/>
    <col min="7987" max="7987" width="3.54296875" style="201" customWidth="1"/>
    <col min="7988" max="8003" width="9.1796875" style="201" customWidth="1"/>
    <col min="8004" max="8004" width="1.453125" style="201" customWidth="1"/>
    <col min="8005" max="8020" width="9.1796875" style="201" customWidth="1"/>
    <col min="8021" max="8021" width="2.453125" style="201" customWidth="1"/>
    <col min="8022" max="8038" width="9.1796875" style="201" customWidth="1"/>
    <col min="8039" max="8039" width="3.54296875" style="201" customWidth="1"/>
    <col min="8040" max="8055" width="9.1796875" style="201" customWidth="1"/>
    <col min="8056" max="8056" width="4.1796875" style="201" customWidth="1"/>
    <col min="8057" max="8073" width="9.1796875" style="201" customWidth="1"/>
    <col min="8074" max="8074" width="5.1796875" style="201" customWidth="1"/>
    <col min="8075" max="8090" width="9.1796875" style="201" customWidth="1"/>
    <col min="8091" max="8091" width="5.7265625" style="201" customWidth="1"/>
    <col min="8092" max="8105" width="9.1796875" style="201" customWidth="1"/>
    <col min="8106" max="8106" width="5.54296875" style="201" customWidth="1"/>
    <col min="8107" max="8119" width="9.1796875" style="201" customWidth="1"/>
    <col min="8120" max="8120" width="6.7265625" style="201" customWidth="1"/>
    <col min="8121" max="8131" width="9.1796875" style="201" customWidth="1"/>
    <col min="8132" max="8132" width="2.1796875" style="201" customWidth="1"/>
    <col min="8133" max="8143" width="9.1796875" style="201" customWidth="1"/>
    <col min="8144" max="8160" width="0.453125" style="201" customWidth="1"/>
    <col min="8161" max="8164" width="9.1796875" style="201" customWidth="1"/>
    <col min="8165" max="8192" width="0.81640625" style="201" hidden="1"/>
    <col min="8193" max="8193" width="45.453125" style="201" customWidth="1"/>
    <col min="8194" max="8194" width="17.26953125" style="201" customWidth="1"/>
    <col min="8195" max="8195" width="23.54296875" style="201" customWidth="1"/>
    <col min="8196" max="8196" width="19" style="201" customWidth="1"/>
    <col min="8197" max="8198" width="0.81640625" style="201" hidden="1" customWidth="1"/>
    <col min="8199" max="8199" width="24.1796875" style="201" customWidth="1"/>
    <col min="8200" max="8200" width="26.81640625" style="201" customWidth="1"/>
    <col min="8201" max="8201" width="17.1796875" style="201" customWidth="1"/>
    <col min="8202" max="8202" width="22.26953125" style="201" customWidth="1"/>
    <col min="8203" max="8203" width="18.26953125" style="201" customWidth="1"/>
    <col min="8204" max="8208" width="13" style="201" customWidth="1"/>
    <col min="8209" max="8225" width="9.1796875" style="201" customWidth="1"/>
    <col min="8226" max="8226" width="2.7265625" style="201" customWidth="1"/>
    <col min="8227" max="8242" width="9.1796875" style="201" customWidth="1"/>
    <col min="8243" max="8243" width="3.54296875" style="201" customWidth="1"/>
    <col min="8244" max="8259" width="9.1796875" style="201" customWidth="1"/>
    <col min="8260" max="8260" width="1.453125" style="201" customWidth="1"/>
    <col min="8261" max="8276" width="9.1796875" style="201" customWidth="1"/>
    <col min="8277" max="8277" width="2.453125" style="201" customWidth="1"/>
    <col min="8278" max="8294" width="9.1796875" style="201" customWidth="1"/>
    <col min="8295" max="8295" width="3.54296875" style="201" customWidth="1"/>
    <col min="8296" max="8311" width="9.1796875" style="201" customWidth="1"/>
    <col min="8312" max="8312" width="4.1796875" style="201" customWidth="1"/>
    <col min="8313" max="8329" width="9.1796875" style="201" customWidth="1"/>
    <col min="8330" max="8330" width="5.1796875" style="201" customWidth="1"/>
    <col min="8331" max="8346" width="9.1796875" style="201" customWidth="1"/>
    <col min="8347" max="8347" width="5.7265625" style="201" customWidth="1"/>
    <col min="8348" max="8361" width="9.1796875" style="201" customWidth="1"/>
    <col min="8362" max="8362" width="5.54296875" style="201" customWidth="1"/>
    <col min="8363" max="8375" width="9.1796875" style="201" customWidth="1"/>
    <col min="8376" max="8376" width="6.7265625" style="201" customWidth="1"/>
    <col min="8377" max="8387" width="9.1796875" style="201" customWidth="1"/>
    <col min="8388" max="8388" width="2.1796875" style="201" customWidth="1"/>
    <col min="8389" max="8399" width="9.1796875" style="201" customWidth="1"/>
    <col min="8400" max="8416" width="0.453125" style="201" customWidth="1"/>
    <col min="8417" max="8420" width="9.1796875" style="201" customWidth="1"/>
    <col min="8421" max="8448" width="0.81640625" style="201" hidden="1"/>
    <col min="8449" max="8449" width="45.453125" style="201" customWidth="1"/>
    <col min="8450" max="8450" width="17.26953125" style="201" customWidth="1"/>
    <col min="8451" max="8451" width="23.54296875" style="201" customWidth="1"/>
    <col min="8452" max="8452" width="19" style="201" customWidth="1"/>
    <col min="8453" max="8454" width="0.81640625" style="201" hidden="1" customWidth="1"/>
    <col min="8455" max="8455" width="24.1796875" style="201" customWidth="1"/>
    <col min="8456" max="8456" width="26.81640625" style="201" customWidth="1"/>
    <col min="8457" max="8457" width="17.1796875" style="201" customWidth="1"/>
    <col min="8458" max="8458" width="22.26953125" style="201" customWidth="1"/>
    <col min="8459" max="8459" width="18.26953125" style="201" customWidth="1"/>
    <col min="8460" max="8464" width="13" style="201" customWidth="1"/>
    <col min="8465" max="8481" width="9.1796875" style="201" customWidth="1"/>
    <col min="8482" max="8482" width="2.7265625" style="201" customWidth="1"/>
    <col min="8483" max="8498" width="9.1796875" style="201" customWidth="1"/>
    <col min="8499" max="8499" width="3.54296875" style="201" customWidth="1"/>
    <col min="8500" max="8515" width="9.1796875" style="201" customWidth="1"/>
    <col min="8516" max="8516" width="1.453125" style="201" customWidth="1"/>
    <col min="8517" max="8532" width="9.1796875" style="201" customWidth="1"/>
    <col min="8533" max="8533" width="2.453125" style="201" customWidth="1"/>
    <col min="8534" max="8550" width="9.1796875" style="201" customWidth="1"/>
    <col min="8551" max="8551" width="3.54296875" style="201" customWidth="1"/>
    <col min="8552" max="8567" width="9.1796875" style="201" customWidth="1"/>
    <col min="8568" max="8568" width="4.1796875" style="201" customWidth="1"/>
    <col min="8569" max="8585" width="9.1796875" style="201" customWidth="1"/>
    <col min="8586" max="8586" width="5.1796875" style="201" customWidth="1"/>
    <col min="8587" max="8602" width="9.1796875" style="201" customWidth="1"/>
    <col min="8603" max="8603" width="5.7265625" style="201" customWidth="1"/>
    <col min="8604" max="8617" width="9.1796875" style="201" customWidth="1"/>
    <col min="8618" max="8618" width="5.54296875" style="201" customWidth="1"/>
    <col min="8619" max="8631" width="9.1796875" style="201" customWidth="1"/>
    <col min="8632" max="8632" width="6.7265625" style="201" customWidth="1"/>
    <col min="8633" max="8643" width="9.1796875" style="201" customWidth="1"/>
    <col min="8644" max="8644" width="2.1796875" style="201" customWidth="1"/>
    <col min="8645" max="8655" width="9.1796875" style="201" customWidth="1"/>
    <col min="8656" max="8672" width="0.453125" style="201" customWidth="1"/>
    <col min="8673" max="8676" width="9.1796875" style="201" customWidth="1"/>
    <col min="8677" max="8704" width="0.81640625" style="201" hidden="1"/>
    <col min="8705" max="8705" width="45.453125" style="201" customWidth="1"/>
    <col min="8706" max="8706" width="17.26953125" style="201" customWidth="1"/>
    <col min="8707" max="8707" width="23.54296875" style="201" customWidth="1"/>
    <col min="8708" max="8708" width="19" style="201" customWidth="1"/>
    <col min="8709" max="8710" width="0.81640625" style="201" hidden="1" customWidth="1"/>
    <col min="8711" max="8711" width="24.1796875" style="201" customWidth="1"/>
    <col min="8712" max="8712" width="26.81640625" style="201" customWidth="1"/>
    <col min="8713" max="8713" width="17.1796875" style="201" customWidth="1"/>
    <col min="8714" max="8714" width="22.26953125" style="201" customWidth="1"/>
    <col min="8715" max="8715" width="18.26953125" style="201" customWidth="1"/>
    <col min="8716" max="8720" width="13" style="201" customWidth="1"/>
    <col min="8721" max="8737" width="9.1796875" style="201" customWidth="1"/>
    <col min="8738" max="8738" width="2.7265625" style="201" customWidth="1"/>
    <col min="8739" max="8754" width="9.1796875" style="201" customWidth="1"/>
    <col min="8755" max="8755" width="3.54296875" style="201" customWidth="1"/>
    <col min="8756" max="8771" width="9.1796875" style="201" customWidth="1"/>
    <col min="8772" max="8772" width="1.453125" style="201" customWidth="1"/>
    <col min="8773" max="8788" width="9.1796875" style="201" customWidth="1"/>
    <col min="8789" max="8789" width="2.453125" style="201" customWidth="1"/>
    <col min="8790" max="8806" width="9.1796875" style="201" customWidth="1"/>
    <col min="8807" max="8807" width="3.54296875" style="201" customWidth="1"/>
    <col min="8808" max="8823" width="9.1796875" style="201" customWidth="1"/>
    <col min="8824" max="8824" width="4.1796875" style="201" customWidth="1"/>
    <col min="8825" max="8841" width="9.1796875" style="201" customWidth="1"/>
    <col min="8842" max="8842" width="5.1796875" style="201" customWidth="1"/>
    <col min="8843" max="8858" width="9.1796875" style="201" customWidth="1"/>
    <col min="8859" max="8859" width="5.7265625" style="201" customWidth="1"/>
    <col min="8860" max="8873" width="9.1796875" style="201" customWidth="1"/>
    <col min="8874" max="8874" width="5.54296875" style="201" customWidth="1"/>
    <col min="8875" max="8887" width="9.1796875" style="201" customWidth="1"/>
    <col min="8888" max="8888" width="6.7265625" style="201" customWidth="1"/>
    <col min="8889" max="8899" width="9.1796875" style="201" customWidth="1"/>
    <col min="8900" max="8900" width="2.1796875" style="201" customWidth="1"/>
    <col min="8901" max="8911" width="9.1796875" style="201" customWidth="1"/>
    <col min="8912" max="8928" width="0.453125" style="201" customWidth="1"/>
    <col min="8929" max="8932" width="9.1796875" style="201" customWidth="1"/>
    <col min="8933" max="8960" width="0.81640625" style="201" hidden="1"/>
    <col min="8961" max="8961" width="45.453125" style="201" customWidth="1"/>
    <col min="8962" max="8962" width="17.26953125" style="201" customWidth="1"/>
    <col min="8963" max="8963" width="23.54296875" style="201" customWidth="1"/>
    <col min="8964" max="8964" width="19" style="201" customWidth="1"/>
    <col min="8965" max="8966" width="0.81640625" style="201" hidden="1" customWidth="1"/>
    <col min="8967" max="8967" width="24.1796875" style="201" customWidth="1"/>
    <col min="8968" max="8968" width="26.81640625" style="201" customWidth="1"/>
    <col min="8969" max="8969" width="17.1796875" style="201" customWidth="1"/>
    <col min="8970" max="8970" width="22.26953125" style="201" customWidth="1"/>
    <col min="8971" max="8971" width="18.26953125" style="201" customWidth="1"/>
    <col min="8972" max="8976" width="13" style="201" customWidth="1"/>
    <col min="8977" max="8993" width="9.1796875" style="201" customWidth="1"/>
    <col min="8994" max="8994" width="2.7265625" style="201" customWidth="1"/>
    <col min="8995" max="9010" width="9.1796875" style="201" customWidth="1"/>
    <col min="9011" max="9011" width="3.54296875" style="201" customWidth="1"/>
    <col min="9012" max="9027" width="9.1796875" style="201" customWidth="1"/>
    <col min="9028" max="9028" width="1.453125" style="201" customWidth="1"/>
    <col min="9029" max="9044" width="9.1796875" style="201" customWidth="1"/>
    <col min="9045" max="9045" width="2.453125" style="201" customWidth="1"/>
    <col min="9046" max="9062" width="9.1796875" style="201" customWidth="1"/>
    <col min="9063" max="9063" width="3.54296875" style="201" customWidth="1"/>
    <col min="9064" max="9079" width="9.1796875" style="201" customWidth="1"/>
    <col min="9080" max="9080" width="4.1796875" style="201" customWidth="1"/>
    <col min="9081" max="9097" width="9.1796875" style="201" customWidth="1"/>
    <col min="9098" max="9098" width="5.1796875" style="201" customWidth="1"/>
    <col min="9099" max="9114" width="9.1796875" style="201" customWidth="1"/>
    <col min="9115" max="9115" width="5.7265625" style="201" customWidth="1"/>
    <col min="9116" max="9129" width="9.1796875" style="201" customWidth="1"/>
    <col min="9130" max="9130" width="5.54296875" style="201" customWidth="1"/>
    <col min="9131" max="9143" width="9.1796875" style="201" customWidth="1"/>
    <col min="9144" max="9144" width="6.7265625" style="201" customWidth="1"/>
    <col min="9145" max="9155" width="9.1796875" style="201" customWidth="1"/>
    <col min="9156" max="9156" width="2.1796875" style="201" customWidth="1"/>
    <col min="9157" max="9167" width="9.1796875" style="201" customWidth="1"/>
    <col min="9168" max="9184" width="0.453125" style="201" customWidth="1"/>
    <col min="9185" max="9188" width="9.1796875" style="201" customWidth="1"/>
    <col min="9189" max="9216" width="0.81640625" style="201" hidden="1"/>
    <col min="9217" max="9217" width="45.453125" style="201" customWidth="1"/>
    <col min="9218" max="9218" width="17.26953125" style="201" customWidth="1"/>
    <col min="9219" max="9219" width="23.54296875" style="201" customWidth="1"/>
    <col min="9220" max="9220" width="19" style="201" customWidth="1"/>
    <col min="9221" max="9222" width="0.81640625" style="201" hidden="1" customWidth="1"/>
    <col min="9223" max="9223" width="24.1796875" style="201" customWidth="1"/>
    <col min="9224" max="9224" width="26.81640625" style="201" customWidth="1"/>
    <col min="9225" max="9225" width="17.1796875" style="201" customWidth="1"/>
    <col min="9226" max="9226" width="22.26953125" style="201" customWidth="1"/>
    <col min="9227" max="9227" width="18.26953125" style="201" customWidth="1"/>
    <col min="9228" max="9232" width="13" style="201" customWidth="1"/>
    <col min="9233" max="9249" width="9.1796875" style="201" customWidth="1"/>
    <col min="9250" max="9250" width="2.7265625" style="201" customWidth="1"/>
    <col min="9251" max="9266" width="9.1796875" style="201" customWidth="1"/>
    <col min="9267" max="9267" width="3.54296875" style="201" customWidth="1"/>
    <col min="9268" max="9283" width="9.1796875" style="201" customWidth="1"/>
    <col min="9284" max="9284" width="1.453125" style="201" customWidth="1"/>
    <col min="9285" max="9300" width="9.1796875" style="201" customWidth="1"/>
    <col min="9301" max="9301" width="2.453125" style="201" customWidth="1"/>
    <col min="9302" max="9318" width="9.1796875" style="201" customWidth="1"/>
    <col min="9319" max="9319" width="3.54296875" style="201" customWidth="1"/>
    <col min="9320" max="9335" width="9.1796875" style="201" customWidth="1"/>
    <col min="9336" max="9336" width="4.1796875" style="201" customWidth="1"/>
    <col min="9337" max="9353" width="9.1796875" style="201" customWidth="1"/>
    <col min="9354" max="9354" width="5.1796875" style="201" customWidth="1"/>
    <col min="9355" max="9370" width="9.1796875" style="201" customWidth="1"/>
    <col min="9371" max="9371" width="5.7265625" style="201" customWidth="1"/>
    <col min="9372" max="9385" width="9.1796875" style="201" customWidth="1"/>
    <col min="9386" max="9386" width="5.54296875" style="201" customWidth="1"/>
    <col min="9387" max="9399" width="9.1796875" style="201" customWidth="1"/>
    <col min="9400" max="9400" width="6.7265625" style="201" customWidth="1"/>
    <col min="9401" max="9411" width="9.1796875" style="201" customWidth="1"/>
    <col min="9412" max="9412" width="2.1796875" style="201" customWidth="1"/>
    <col min="9413" max="9423" width="9.1796875" style="201" customWidth="1"/>
    <col min="9424" max="9440" width="0.453125" style="201" customWidth="1"/>
    <col min="9441" max="9444" width="9.1796875" style="201" customWidth="1"/>
    <col min="9445" max="9472" width="0.81640625" style="201" hidden="1"/>
    <col min="9473" max="9473" width="45.453125" style="201" customWidth="1"/>
    <col min="9474" max="9474" width="17.26953125" style="201" customWidth="1"/>
    <col min="9475" max="9475" width="23.54296875" style="201" customWidth="1"/>
    <col min="9476" max="9476" width="19" style="201" customWidth="1"/>
    <col min="9477" max="9478" width="0.81640625" style="201" hidden="1" customWidth="1"/>
    <col min="9479" max="9479" width="24.1796875" style="201" customWidth="1"/>
    <col min="9480" max="9480" width="26.81640625" style="201" customWidth="1"/>
    <col min="9481" max="9481" width="17.1796875" style="201" customWidth="1"/>
    <col min="9482" max="9482" width="22.26953125" style="201" customWidth="1"/>
    <col min="9483" max="9483" width="18.26953125" style="201" customWidth="1"/>
    <col min="9484" max="9488" width="13" style="201" customWidth="1"/>
    <col min="9489" max="9505" width="9.1796875" style="201" customWidth="1"/>
    <col min="9506" max="9506" width="2.7265625" style="201" customWidth="1"/>
    <col min="9507" max="9522" width="9.1796875" style="201" customWidth="1"/>
    <col min="9523" max="9523" width="3.54296875" style="201" customWidth="1"/>
    <col min="9524" max="9539" width="9.1796875" style="201" customWidth="1"/>
    <col min="9540" max="9540" width="1.453125" style="201" customWidth="1"/>
    <col min="9541" max="9556" width="9.1796875" style="201" customWidth="1"/>
    <col min="9557" max="9557" width="2.453125" style="201" customWidth="1"/>
    <col min="9558" max="9574" width="9.1796875" style="201" customWidth="1"/>
    <col min="9575" max="9575" width="3.54296875" style="201" customWidth="1"/>
    <col min="9576" max="9591" width="9.1796875" style="201" customWidth="1"/>
    <col min="9592" max="9592" width="4.1796875" style="201" customWidth="1"/>
    <col min="9593" max="9609" width="9.1796875" style="201" customWidth="1"/>
    <col min="9610" max="9610" width="5.1796875" style="201" customWidth="1"/>
    <col min="9611" max="9626" width="9.1796875" style="201" customWidth="1"/>
    <col min="9627" max="9627" width="5.7265625" style="201" customWidth="1"/>
    <col min="9628" max="9641" width="9.1796875" style="201" customWidth="1"/>
    <col min="9642" max="9642" width="5.54296875" style="201" customWidth="1"/>
    <col min="9643" max="9655" width="9.1796875" style="201" customWidth="1"/>
    <col min="9656" max="9656" width="6.7265625" style="201" customWidth="1"/>
    <col min="9657" max="9667" width="9.1796875" style="201" customWidth="1"/>
    <col min="9668" max="9668" width="2.1796875" style="201" customWidth="1"/>
    <col min="9669" max="9679" width="9.1796875" style="201" customWidth="1"/>
    <col min="9680" max="9696" width="0.453125" style="201" customWidth="1"/>
    <col min="9697" max="9700" width="9.1796875" style="201" customWidth="1"/>
    <col min="9701" max="9728" width="0.81640625" style="201" hidden="1"/>
    <col min="9729" max="9729" width="45.453125" style="201" customWidth="1"/>
    <col min="9730" max="9730" width="17.26953125" style="201" customWidth="1"/>
    <col min="9731" max="9731" width="23.54296875" style="201" customWidth="1"/>
    <col min="9732" max="9732" width="19" style="201" customWidth="1"/>
    <col min="9733" max="9734" width="0.81640625" style="201" hidden="1" customWidth="1"/>
    <col min="9735" max="9735" width="24.1796875" style="201" customWidth="1"/>
    <col min="9736" max="9736" width="26.81640625" style="201" customWidth="1"/>
    <col min="9737" max="9737" width="17.1796875" style="201" customWidth="1"/>
    <col min="9738" max="9738" width="22.26953125" style="201" customWidth="1"/>
    <col min="9739" max="9739" width="18.26953125" style="201" customWidth="1"/>
    <col min="9740" max="9744" width="13" style="201" customWidth="1"/>
    <col min="9745" max="9761" width="9.1796875" style="201" customWidth="1"/>
    <col min="9762" max="9762" width="2.7265625" style="201" customWidth="1"/>
    <col min="9763" max="9778" width="9.1796875" style="201" customWidth="1"/>
    <col min="9779" max="9779" width="3.54296875" style="201" customWidth="1"/>
    <col min="9780" max="9795" width="9.1796875" style="201" customWidth="1"/>
    <col min="9796" max="9796" width="1.453125" style="201" customWidth="1"/>
    <col min="9797" max="9812" width="9.1796875" style="201" customWidth="1"/>
    <col min="9813" max="9813" width="2.453125" style="201" customWidth="1"/>
    <col min="9814" max="9830" width="9.1796875" style="201" customWidth="1"/>
    <col min="9831" max="9831" width="3.54296875" style="201" customWidth="1"/>
    <col min="9832" max="9847" width="9.1796875" style="201" customWidth="1"/>
    <col min="9848" max="9848" width="4.1796875" style="201" customWidth="1"/>
    <col min="9849" max="9865" width="9.1796875" style="201" customWidth="1"/>
    <col min="9866" max="9866" width="5.1796875" style="201" customWidth="1"/>
    <col min="9867" max="9882" width="9.1796875" style="201" customWidth="1"/>
    <col min="9883" max="9883" width="5.7265625" style="201" customWidth="1"/>
    <col min="9884" max="9897" width="9.1796875" style="201" customWidth="1"/>
    <col min="9898" max="9898" width="5.54296875" style="201" customWidth="1"/>
    <col min="9899" max="9911" width="9.1796875" style="201" customWidth="1"/>
    <col min="9912" max="9912" width="6.7265625" style="201" customWidth="1"/>
    <col min="9913" max="9923" width="9.1796875" style="201" customWidth="1"/>
    <col min="9924" max="9924" width="2.1796875" style="201" customWidth="1"/>
    <col min="9925" max="9935" width="9.1796875" style="201" customWidth="1"/>
    <col min="9936" max="9952" width="0.453125" style="201" customWidth="1"/>
    <col min="9953" max="9956" width="9.1796875" style="201" customWidth="1"/>
    <col min="9957" max="9984" width="0.81640625" style="201" hidden="1"/>
    <col min="9985" max="9985" width="45.453125" style="201" customWidth="1"/>
    <col min="9986" max="9986" width="17.26953125" style="201" customWidth="1"/>
    <col min="9987" max="9987" width="23.54296875" style="201" customWidth="1"/>
    <col min="9988" max="9988" width="19" style="201" customWidth="1"/>
    <col min="9989" max="9990" width="0.81640625" style="201" hidden="1" customWidth="1"/>
    <col min="9991" max="9991" width="24.1796875" style="201" customWidth="1"/>
    <col min="9992" max="9992" width="26.81640625" style="201" customWidth="1"/>
    <col min="9993" max="9993" width="17.1796875" style="201" customWidth="1"/>
    <col min="9994" max="9994" width="22.26953125" style="201" customWidth="1"/>
    <col min="9995" max="9995" width="18.26953125" style="201" customWidth="1"/>
    <col min="9996" max="10000" width="13" style="201" customWidth="1"/>
    <col min="10001" max="10017" width="9.1796875" style="201" customWidth="1"/>
    <col min="10018" max="10018" width="2.7265625" style="201" customWidth="1"/>
    <col min="10019" max="10034" width="9.1796875" style="201" customWidth="1"/>
    <col min="10035" max="10035" width="3.54296875" style="201" customWidth="1"/>
    <col min="10036" max="10051" width="9.1796875" style="201" customWidth="1"/>
    <col min="10052" max="10052" width="1.453125" style="201" customWidth="1"/>
    <col min="10053" max="10068" width="9.1796875" style="201" customWidth="1"/>
    <col min="10069" max="10069" width="2.453125" style="201" customWidth="1"/>
    <col min="10070" max="10086" width="9.1796875" style="201" customWidth="1"/>
    <col min="10087" max="10087" width="3.54296875" style="201" customWidth="1"/>
    <col min="10088" max="10103" width="9.1796875" style="201" customWidth="1"/>
    <col min="10104" max="10104" width="4.1796875" style="201" customWidth="1"/>
    <col min="10105" max="10121" width="9.1796875" style="201" customWidth="1"/>
    <col min="10122" max="10122" width="5.1796875" style="201" customWidth="1"/>
    <col min="10123" max="10138" width="9.1796875" style="201" customWidth="1"/>
    <col min="10139" max="10139" width="5.7265625" style="201" customWidth="1"/>
    <col min="10140" max="10153" width="9.1796875" style="201" customWidth="1"/>
    <col min="10154" max="10154" width="5.54296875" style="201" customWidth="1"/>
    <col min="10155" max="10167" width="9.1796875" style="201" customWidth="1"/>
    <col min="10168" max="10168" width="6.7265625" style="201" customWidth="1"/>
    <col min="10169" max="10179" width="9.1796875" style="201" customWidth="1"/>
    <col min="10180" max="10180" width="2.1796875" style="201" customWidth="1"/>
    <col min="10181" max="10191" width="9.1796875" style="201" customWidth="1"/>
    <col min="10192" max="10208" width="0.453125" style="201" customWidth="1"/>
    <col min="10209" max="10212" width="9.1796875" style="201" customWidth="1"/>
    <col min="10213" max="10240" width="0.81640625" style="201" hidden="1"/>
    <col min="10241" max="10241" width="45.453125" style="201" customWidth="1"/>
    <col min="10242" max="10242" width="17.26953125" style="201" customWidth="1"/>
    <col min="10243" max="10243" width="23.54296875" style="201" customWidth="1"/>
    <col min="10244" max="10244" width="19" style="201" customWidth="1"/>
    <col min="10245" max="10246" width="0.81640625" style="201" hidden="1" customWidth="1"/>
    <col min="10247" max="10247" width="24.1796875" style="201" customWidth="1"/>
    <col min="10248" max="10248" width="26.81640625" style="201" customWidth="1"/>
    <col min="10249" max="10249" width="17.1796875" style="201" customWidth="1"/>
    <col min="10250" max="10250" width="22.26953125" style="201" customWidth="1"/>
    <col min="10251" max="10251" width="18.26953125" style="201" customWidth="1"/>
    <col min="10252" max="10256" width="13" style="201" customWidth="1"/>
    <col min="10257" max="10273" width="9.1796875" style="201" customWidth="1"/>
    <col min="10274" max="10274" width="2.7265625" style="201" customWidth="1"/>
    <col min="10275" max="10290" width="9.1796875" style="201" customWidth="1"/>
    <col min="10291" max="10291" width="3.54296875" style="201" customWidth="1"/>
    <col min="10292" max="10307" width="9.1796875" style="201" customWidth="1"/>
    <col min="10308" max="10308" width="1.453125" style="201" customWidth="1"/>
    <col min="10309" max="10324" width="9.1796875" style="201" customWidth="1"/>
    <col min="10325" max="10325" width="2.453125" style="201" customWidth="1"/>
    <col min="10326" max="10342" width="9.1796875" style="201" customWidth="1"/>
    <col min="10343" max="10343" width="3.54296875" style="201" customWidth="1"/>
    <col min="10344" max="10359" width="9.1796875" style="201" customWidth="1"/>
    <col min="10360" max="10360" width="4.1796875" style="201" customWidth="1"/>
    <col min="10361" max="10377" width="9.1796875" style="201" customWidth="1"/>
    <col min="10378" max="10378" width="5.1796875" style="201" customWidth="1"/>
    <col min="10379" max="10394" width="9.1796875" style="201" customWidth="1"/>
    <col min="10395" max="10395" width="5.7265625" style="201" customWidth="1"/>
    <col min="10396" max="10409" width="9.1796875" style="201" customWidth="1"/>
    <col min="10410" max="10410" width="5.54296875" style="201" customWidth="1"/>
    <col min="10411" max="10423" width="9.1796875" style="201" customWidth="1"/>
    <col min="10424" max="10424" width="6.7265625" style="201" customWidth="1"/>
    <col min="10425" max="10435" width="9.1796875" style="201" customWidth="1"/>
    <col min="10436" max="10436" width="2.1796875" style="201" customWidth="1"/>
    <col min="10437" max="10447" width="9.1796875" style="201" customWidth="1"/>
    <col min="10448" max="10464" width="0.453125" style="201" customWidth="1"/>
    <col min="10465" max="10468" width="9.1796875" style="201" customWidth="1"/>
    <col min="10469" max="10496" width="0.81640625" style="201" hidden="1"/>
    <col min="10497" max="10497" width="45.453125" style="201" customWidth="1"/>
    <col min="10498" max="10498" width="17.26953125" style="201" customWidth="1"/>
    <col min="10499" max="10499" width="23.54296875" style="201" customWidth="1"/>
    <col min="10500" max="10500" width="19" style="201" customWidth="1"/>
    <col min="10501" max="10502" width="0.81640625" style="201" hidden="1" customWidth="1"/>
    <col min="10503" max="10503" width="24.1796875" style="201" customWidth="1"/>
    <col min="10504" max="10504" width="26.81640625" style="201" customWidth="1"/>
    <col min="10505" max="10505" width="17.1796875" style="201" customWidth="1"/>
    <col min="10506" max="10506" width="22.26953125" style="201" customWidth="1"/>
    <col min="10507" max="10507" width="18.26953125" style="201" customWidth="1"/>
    <col min="10508" max="10512" width="13" style="201" customWidth="1"/>
    <col min="10513" max="10529" width="9.1796875" style="201" customWidth="1"/>
    <col min="10530" max="10530" width="2.7265625" style="201" customWidth="1"/>
    <col min="10531" max="10546" width="9.1796875" style="201" customWidth="1"/>
    <col min="10547" max="10547" width="3.54296875" style="201" customWidth="1"/>
    <col min="10548" max="10563" width="9.1796875" style="201" customWidth="1"/>
    <col min="10564" max="10564" width="1.453125" style="201" customWidth="1"/>
    <col min="10565" max="10580" width="9.1796875" style="201" customWidth="1"/>
    <col min="10581" max="10581" width="2.453125" style="201" customWidth="1"/>
    <col min="10582" max="10598" width="9.1796875" style="201" customWidth="1"/>
    <col min="10599" max="10599" width="3.54296875" style="201" customWidth="1"/>
    <col min="10600" max="10615" width="9.1796875" style="201" customWidth="1"/>
    <col min="10616" max="10616" width="4.1796875" style="201" customWidth="1"/>
    <col min="10617" max="10633" width="9.1796875" style="201" customWidth="1"/>
    <col min="10634" max="10634" width="5.1796875" style="201" customWidth="1"/>
    <col min="10635" max="10650" width="9.1796875" style="201" customWidth="1"/>
    <col min="10651" max="10651" width="5.7265625" style="201" customWidth="1"/>
    <col min="10652" max="10665" width="9.1796875" style="201" customWidth="1"/>
    <col min="10666" max="10666" width="5.54296875" style="201" customWidth="1"/>
    <col min="10667" max="10679" width="9.1796875" style="201" customWidth="1"/>
    <col min="10680" max="10680" width="6.7265625" style="201" customWidth="1"/>
    <col min="10681" max="10691" width="9.1796875" style="201" customWidth="1"/>
    <col min="10692" max="10692" width="2.1796875" style="201" customWidth="1"/>
    <col min="10693" max="10703" width="9.1796875" style="201" customWidth="1"/>
    <col min="10704" max="10720" width="0.453125" style="201" customWidth="1"/>
    <col min="10721" max="10724" width="9.1796875" style="201" customWidth="1"/>
    <col min="10725" max="10752" width="0.81640625" style="201" hidden="1"/>
    <col min="10753" max="10753" width="45.453125" style="201" customWidth="1"/>
    <col min="10754" max="10754" width="17.26953125" style="201" customWidth="1"/>
    <col min="10755" max="10755" width="23.54296875" style="201" customWidth="1"/>
    <col min="10756" max="10756" width="19" style="201" customWidth="1"/>
    <col min="10757" max="10758" width="0.81640625" style="201" hidden="1" customWidth="1"/>
    <col min="10759" max="10759" width="24.1796875" style="201" customWidth="1"/>
    <col min="10760" max="10760" width="26.81640625" style="201" customWidth="1"/>
    <col min="10761" max="10761" width="17.1796875" style="201" customWidth="1"/>
    <col min="10762" max="10762" width="22.26953125" style="201" customWidth="1"/>
    <col min="10763" max="10763" width="18.26953125" style="201" customWidth="1"/>
    <col min="10764" max="10768" width="13" style="201" customWidth="1"/>
    <col min="10769" max="10785" width="9.1796875" style="201" customWidth="1"/>
    <col min="10786" max="10786" width="2.7265625" style="201" customWidth="1"/>
    <col min="10787" max="10802" width="9.1796875" style="201" customWidth="1"/>
    <col min="10803" max="10803" width="3.54296875" style="201" customWidth="1"/>
    <col min="10804" max="10819" width="9.1796875" style="201" customWidth="1"/>
    <col min="10820" max="10820" width="1.453125" style="201" customWidth="1"/>
    <col min="10821" max="10836" width="9.1796875" style="201" customWidth="1"/>
    <col min="10837" max="10837" width="2.453125" style="201" customWidth="1"/>
    <col min="10838" max="10854" width="9.1796875" style="201" customWidth="1"/>
    <col min="10855" max="10855" width="3.54296875" style="201" customWidth="1"/>
    <col min="10856" max="10871" width="9.1796875" style="201" customWidth="1"/>
    <col min="10872" max="10872" width="4.1796875" style="201" customWidth="1"/>
    <col min="10873" max="10889" width="9.1796875" style="201" customWidth="1"/>
    <col min="10890" max="10890" width="5.1796875" style="201" customWidth="1"/>
    <col min="10891" max="10906" width="9.1796875" style="201" customWidth="1"/>
    <col min="10907" max="10907" width="5.7265625" style="201" customWidth="1"/>
    <col min="10908" max="10921" width="9.1796875" style="201" customWidth="1"/>
    <col min="10922" max="10922" width="5.54296875" style="201" customWidth="1"/>
    <col min="10923" max="10935" width="9.1796875" style="201" customWidth="1"/>
    <col min="10936" max="10936" width="6.7265625" style="201" customWidth="1"/>
    <col min="10937" max="10947" width="9.1796875" style="201" customWidth="1"/>
    <col min="10948" max="10948" width="2.1796875" style="201" customWidth="1"/>
    <col min="10949" max="10959" width="9.1796875" style="201" customWidth="1"/>
    <col min="10960" max="10976" width="0.453125" style="201" customWidth="1"/>
    <col min="10977" max="10980" width="9.1796875" style="201" customWidth="1"/>
    <col min="10981" max="11008" width="0.81640625" style="201" hidden="1"/>
    <col min="11009" max="11009" width="45.453125" style="201" customWidth="1"/>
    <col min="11010" max="11010" width="17.26953125" style="201" customWidth="1"/>
    <col min="11011" max="11011" width="23.54296875" style="201" customWidth="1"/>
    <col min="11012" max="11012" width="19" style="201" customWidth="1"/>
    <col min="11013" max="11014" width="0.81640625" style="201" hidden="1" customWidth="1"/>
    <col min="11015" max="11015" width="24.1796875" style="201" customWidth="1"/>
    <col min="11016" max="11016" width="26.81640625" style="201" customWidth="1"/>
    <col min="11017" max="11017" width="17.1796875" style="201" customWidth="1"/>
    <col min="11018" max="11018" width="22.26953125" style="201" customWidth="1"/>
    <col min="11019" max="11019" width="18.26953125" style="201" customWidth="1"/>
    <col min="11020" max="11024" width="13" style="201" customWidth="1"/>
    <col min="11025" max="11041" width="9.1796875" style="201" customWidth="1"/>
    <col min="11042" max="11042" width="2.7265625" style="201" customWidth="1"/>
    <col min="11043" max="11058" width="9.1796875" style="201" customWidth="1"/>
    <col min="11059" max="11059" width="3.54296875" style="201" customWidth="1"/>
    <col min="11060" max="11075" width="9.1796875" style="201" customWidth="1"/>
    <col min="11076" max="11076" width="1.453125" style="201" customWidth="1"/>
    <col min="11077" max="11092" width="9.1796875" style="201" customWidth="1"/>
    <col min="11093" max="11093" width="2.453125" style="201" customWidth="1"/>
    <col min="11094" max="11110" width="9.1796875" style="201" customWidth="1"/>
    <col min="11111" max="11111" width="3.54296875" style="201" customWidth="1"/>
    <col min="11112" max="11127" width="9.1796875" style="201" customWidth="1"/>
    <col min="11128" max="11128" width="4.1796875" style="201" customWidth="1"/>
    <col min="11129" max="11145" width="9.1796875" style="201" customWidth="1"/>
    <col min="11146" max="11146" width="5.1796875" style="201" customWidth="1"/>
    <col min="11147" max="11162" width="9.1796875" style="201" customWidth="1"/>
    <col min="11163" max="11163" width="5.7265625" style="201" customWidth="1"/>
    <col min="11164" max="11177" width="9.1796875" style="201" customWidth="1"/>
    <col min="11178" max="11178" width="5.54296875" style="201" customWidth="1"/>
    <col min="11179" max="11191" width="9.1796875" style="201" customWidth="1"/>
    <col min="11192" max="11192" width="6.7265625" style="201" customWidth="1"/>
    <col min="11193" max="11203" width="9.1796875" style="201" customWidth="1"/>
    <col min="11204" max="11204" width="2.1796875" style="201" customWidth="1"/>
    <col min="11205" max="11215" width="9.1796875" style="201" customWidth="1"/>
    <col min="11216" max="11232" width="0.453125" style="201" customWidth="1"/>
    <col min="11233" max="11236" width="9.1796875" style="201" customWidth="1"/>
    <col min="11237" max="11264" width="0.81640625" style="201" hidden="1"/>
    <col min="11265" max="11265" width="45.453125" style="201" customWidth="1"/>
    <col min="11266" max="11266" width="17.26953125" style="201" customWidth="1"/>
    <col min="11267" max="11267" width="23.54296875" style="201" customWidth="1"/>
    <col min="11268" max="11268" width="19" style="201" customWidth="1"/>
    <col min="11269" max="11270" width="0.81640625" style="201" hidden="1" customWidth="1"/>
    <col min="11271" max="11271" width="24.1796875" style="201" customWidth="1"/>
    <col min="11272" max="11272" width="26.81640625" style="201" customWidth="1"/>
    <col min="11273" max="11273" width="17.1796875" style="201" customWidth="1"/>
    <col min="11274" max="11274" width="22.26953125" style="201" customWidth="1"/>
    <col min="11275" max="11275" width="18.26953125" style="201" customWidth="1"/>
    <col min="11276" max="11280" width="13" style="201" customWidth="1"/>
    <col min="11281" max="11297" width="9.1796875" style="201" customWidth="1"/>
    <col min="11298" max="11298" width="2.7265625" style="201" customWidth="1"/>
    <col min="11299" max="11314" width="9.1796875" style="201" customWidth="1"/>
    <col min="11315" max="11315" width="3.54296875" style="201" customWidth="1"/>
    <col min="11316" max="11331" width="9.1796875" style="201" customWidth="1"/>
    <col min="11332" max="11332" width="1.453125" style="201" customWidth="1"/>
    <col min="11333" max="11348" width="9.1796875" style="201" customWidth="1"/>
    <col min="11349" max="11349" width="2.453125" style="201" customWidth="1"/>
    <col min="11350" max="11366" width="9.1796875" style="201" customWidth="1"/>
    <col min="11367" max="11367" width="3.54296875" style="201" customWidth="1"/>
    <col min="11368" max="11383" width="9.1796875" style="201" customWidth="1"/>
    <col min="11384" max="11384" width="4.1796875" style="201" customWidth="1"/>
    <col min="11385" max="11401" width="9.1796875" style="201" customWidth="1"/>
    <col min="11402" max="11402" width="5.1796875" style="201" customWidth="1"/>
    <col min="11403" max="11418" width="9.1796875" style="201" customWidth="1"/>
    <col min="11419" max="11419" width="5.7265625" style="201" customWidth="1"/>
    <col min="11420" max="11433" width="9.1796875" style="201" customWidth="1"/>
    <col min="11434" max="11434" width="5.54296875" style="201" customWidth="1"/>
    <col min="11435" max="11447" width="9.1796875" style="201" customWidth="1"/>
    <col min="11448" max="11448" width="6.7265625" style="201" customWidth="1"/>
    <col min="11449" max="11459" width="9.1796875" style="201" customWidth="1"/>
    <col min="11460" max="11460" width="2.1796875" style="201" customWidth="1"/>
    <col min="11461" max="11471" width="9.1796875" style="201" customWidth="1"/>
    <col min="11472" max="11488" width="0.453125" style="201" customWidth="1"/>
    <col min="11489" max="11492" width="9.1796875" style="201" customWidth="1"/>
    <col min="11493" max="11520" width="0.81640625" style="201" hidden="1"/>
    <col min="11521" max="11521" width="45.453125" style="201" customWidth="1"/>
    <col min="11522" max="11522" width="17.26953125" style="201" customWidth="1"/>
    <col min="11523" max="11523" width="23.54296875" style="201" customWidth="1"/>
    <col min="11524" max="11524" width="19" style="201" customWidth="1"/>
    <col min="11525" max="11526" width="0.81640625" style="201" hidden="1" customWidth="1"/>
    <col min="11527" max="11527" width="24.1796875" style="201" customWidth="1"/>
    <col min="11528" max="11528" width="26.81640625" style="201" customWidth="1"/>
    <col min="11529" max="11529" width="17.1796875" style="201" customWidth="1"/>
    <col min="11530" max="11530" width="22.26953125" style="201" customWidth="1"/>
    <col min="11531" max="11531" width="18.26953125" style="201" customWidth="1"/>
    <col min="11532" max="11536" width="13" style="201" customWidth="1"/>
    <col min="11537" max="11553" width="9.1796875" style="201" customWidth="1"/>
    <col min="11554" max="11554" width="2.7265625" style="201" customWidth="1"/>
    <col min="11555" max="11570" width="9.1796875" style="201" customWidth="1"/>
    <col min="11571" max="11571" width="3.54296875" style="201" customWidth="1"/>
    <col min="11572" max="11587" width="9.1796875" style="201" customWidth="1"/>
    <col min="11588" max="11588" width="1.453125" style="201" customWidth="1"/>
    <col min="11589" max="11604" width="9.1796875" style="201" customWidth="1"/>
    <col min="11605" max="11605" width="2.453125" style="201" customWidth="1"/>
    <col min="11606" max="11622" width="9.1796875" style="201" customWidth="1"/>
    <col min="11623" max="11623" width="3.54296875" style="201" customWidth="1"/>
    <col min="11624" max="11639" width="9.1796875" style="201" customWidth="1"/>
    <col min="11640" max="11640" width="4.1796875" style="201" customWidth="1"/>
    <col min="11641" max="11657" width="9.1796875" style="201" customWidth="1"/>
    <col min="11658" max="11658" width="5.1796875" style="201" customWidth="1"/>
    <col min="11659" max="11674" width="9.1796875" style="201" customWidth="1"/>
    <col min="11675" max="11675" width="5.7265625" style="201" customWidth="1"/>
    <col min="11676" max="11689" width="9.1796875" style="201" customWidth="1"/>
    <col min="11690" max="11690" width="5.54296875" style="201" customWidth="1"/>
    <col min="11691" max="11703" width="9.1796875" style="201" customWidth="1"/>
    <col min="11704" max="11704" width="6.7265625" style="201" customWidth="1"/>
    <col min="11705" max="11715" width="9.1796875" style="201" customWidth="1"/>
    <col min="11716" max="11716" width="2.1796875" style="201" customWidth="1"/>
    <col min="11717" max="11727" width="9.1796875" style="201" customWidth="1"/>
    <col min="11728" max="11744" width="0.453125" style="201" customWidth="1"/>
    <col min="11745" max="11748" width="9.1796875" style="201" customWidth="1"/>
    <col min="11749" max="11776" width="0.81640625" style="201" hidden="1"/>
    <col min="11777" max="11777" width="45.453125" style="201" customWidth="1"/>
    <col min="11778" max="11778" width="17.26953125" style="201" customWidth="1"/>
    <col min="11779" max="11779" width="23.54296875" style="201" customWidth="1"/>
    <col min="11780" max="11780" width="19" style="201" customWidth="1"/>
    <col min="11781" max="11782" width="0.81640625" style="201" hidden="1" customWidth="1"/>
    <col min="11783" max="11783" width="24.1796875" style="201" customWidth="1"/>
    <col min="11784" max="11784" width="26.81640625" style="201" customWidth="1"/>
    <col min="11785" max="11785" width="17.1796875" style="201" customWidth="1"/>
    <col min="11786" max="11786" width="22.26953125" style="201" customWidth="1"/>
    <col min="11787" max="11787" width="18.26953125" style="201" customWidth="1"/>
    <col min="11788" max="11792" width="13" style="201" customWidth="1"/>
    <col min="11793" max="11809" width="9.1796875" style="201" customWidth="1"/>
    <col min="11810" max="11810" width="2.7265625" style="201" customWidth="1"/>
    <col min="11811" max="11826" width="9.1796875" style="201" customWidth="1"/>
    <col min="11827" max="11827" width="3.54296875" style="201" customWidth="1"/>
    <col min="11828" max="11843" width="9.1796875" style="201" customWidth="1"/>
    <col min="11844" max="11844" width="1.453125" style="201" customWidth="1"/>
    <col min="11845" max="11860" width="9.1796875" style="201" customWidth="1"/>
    <col min="11861" max="11861" width="2.453125" style="201" customWidth="1"/>
    <col min="11862" max="11878" width="9.1796875" style="201" customWidth="1"/>
    <col min="11879" max="11879" width="3.54296875" style="201" customWidth="1"/>
    <col min="11880" max="11895" width="9.1796875" style="201" customWidth="1"/>
    <col min="11896" max="11896" width="4.1796875" style="201" customWidth="1"/>
    <col min="11897" max="11913" width="9.1796875" style="201" customWidth="1"/>
    <col min="11914" max="11914" width="5.1796875" style="201" customWidth="1"/>
    <col min="11915" max="11930" width="9.1796875" style="201" customWidth="1"/>
    <col min="11931" max="11931" width="5.7265625" style="201" customWidth="1"/>
    <col min="11932" max="11945" width="9.1796875" style="201" customWidth="1"/>
    <col min="11946" max="11946" width="5.54296875" style="201" customWidth="1"/>
    <col min="11947" max="11959" width="9.1796875" style="201" customWidth="1"/>
    <col min="11960" max="11960" width="6.7265625" style="201" customWidth="1"/>
    <col min="11961" max="11971" width="9.1796875" style="201" customWidth="1"/>
    <col min="11972" max="11972" width="2.1796875" style="201" customWidth="1"/>
    <col min="11973" max="11983" width="9.1796875" style="201" customWidth="1"/>
    <col min="11984" max="12000" width="0.453125" style="201" customWidth="1"/>
    <col min="12001" max="12004" width="9.1796875" style="201" customWidth="1"/>
    <col min="12005" max="12032" width="0.81640625" style="201" hidden="1"/>
    <col min="12033" max="12033" width="45.453125" style="201" customWidth="1"/>
    <col min="12034" max="12034" width="17.26953125" style="201" customWidth="1"/>
    <col min="12035" max="12035" width="23.54296875" style="201" customWidth="1"/>
    <col min="12036" max="12036" width="19" style="201" customWidth="1"/>
    <col min="12037" max="12038" width="0.81640625" style="201" hidden="1" customWidth="1"/>
    <col min="12039" max="12039" width="24.1796875" style="201" customWidth="1"/>
    <col min="12040" max="12040" width="26.81640625" style="201" customWidth="1"/>
    <col min="12041" max="12041" width="17.1796875" style="201" customWidth="1"/>
    <col min="12042" max="12042" width="22.26953125" style="201" customWidth="1"/>
    <col min="12043" max="12043" width="18.26953125" style="201" customWidth="1"/>
    <col min="12044" max="12048" width="13" style="201" customWidth="1"/>
    <col min="12049" max="12065" width="9.1796875" style="201" customWidth="1"/>
    <col min="12066" max="12066" width="2.7265625" style="201" customWidth="1"/>
    <col min="12067" max="12082" width="9.1796875" style="201" customWidth="1"/>
    <col min="12083" max="12083" width="3.54296875" style="201" customWidth="1"/>
    <col min="12084" max="12099" width="9.1796875" style="201" customWidth="1"/>
    <col min="12100" max="12100" width="1.453125" style="201" customWidth="1"/>
    <col min="12101" max="12116" width="9.1796875" style="201" customWidth="1"/>
    <col min="12117" max="12117" width="2.453125" style="201" customWidth="1"/>
    <col min="12118" max="12134" width="9.1796875" style="201" customWidth="1"/>
    <col min="12135" max="12135" width="3.54296875" style="201" customWidth="1"/>
    <col min="12136" max="12151" width="9.1796875" style="201" customWidth="1"/>
    <col min="12152" max="12152" width="4.1796875" style="201" customWidth="1"/>
    <col min="12153" max="12169" width="9.1796875" style="201" customWidth="1"/>
    <col min="12170" max="12170" width="5.1796875" style="201" customWidth="1"/>
    <col min="12171" max="12186" width="9.1796875" style="201" customWidth="1"/>
    <col min="12187" max="12187" width="5.7265625" style="201" customWidth="1"/>
    <col min="12188" max="12201" width="9.1796875" style="201" customWidth="1"/>
    <col min="12202" max="12202" width="5.54296875" style="201" customWidth="1"/>
    <col min="12203" max="12215" width="9.1796875" style="201" customWidth="1"/>
    <col min="12216" max="12216" width="6.7265625" style="201" customWidth="1"/>
    <col min="12217" max="12227" width="9.1796875" style="201" customWidth="1"/>
    <col min="12228" max="12228" width="2.1796875" style="201" customWidth="1"/>
    <col min="12229" max="12239" width="9.1796875" style="201" customWidth="1"/>
    <col min="12240" max="12256" width="0.453125" style="201" customWidth="1"/>
    <col min="12257" max="12260" width="9.1796875" style="201" customWidth="1"/>
    <col min="12261" max="12288" width="0.81640625" style="201" hidden="1"/>
    <col min="12289" max="12289" width="45.453125" style="201" customWidth="1"/>
    <col min="12290" max="12290" width="17.26953125" style="201" customWidth="1"/>
    <col min="12291" max="12291" width="23.54296875" style="201" customWidth="1"/>
    <col min="12292" max="12292" width="19" style="201" customWidth="1"/>
    <col min="12293" max="12294" width="0.81640625" style="201" hidden="1" customWidth="1"/>
    <col min="12295" max="12295" width="24.1796875" style="201" customWidth="1"/>
    <col min="12296" max="12296" width="26.81640625" style="201" customWidth="1"/>
    <col min="12297" max="12297" width="17.1796875" style="201" customWidth="1"/>
    <col min="12298" max="12298" width="22.26953125" style="201" customWidth="1"/>
    <col min="12299" max="12299" width="18.26953125" style="201" customWidth="1"/>
    <col min="12300" max="12304" width="13" style="201" customWidth="1"/>
    <col min="12305" max="12321" width="9.1796875" style="201" customWidth="1"/>
    <col min="12322" max="12322" width="2.7265625" style="201" customWidth="1"/>
    <col min="12323" max="12338" width="9.1796875" style="201" customWidth="1"/>
    <col min="12339" max="12339" width="3.54296875" style="201" customWidth="1"/>
    <col min="12340" max="12355" width="9.1796875" style="201" customWidth="1"/>
    <col min="12356" max="12356" width="1.453125" style="201" customWidth="1"/>
    <col min="12357" max="12372" width="9.1796875" style="201" customWidth="1"/>
    <col min="12373" max="12373" width="2.453125" style="201" customWidth="1"/>
    <col min="12374" max="12390" width="9.1796875" style="201" customWidth="1"/>
    <col min="12391" max="12391" width="3.54296875" style="201" customWidth="1"/>
    <col min="12392" max="12407" width="9.1796875" style="201" customWidth="1"/>
    <col min="12408" max="12408" width="4.1796875" style="201" customWidth="1"/>
    <col min="12409" max="12425" width="9.1796875" style="201" customWidth="1"/>
    <col min="12426" max="12426" width="5.1796875" style="201" customWidth="1"/>
    <col min="12427" max="12442" width="9.1796875" style="201" customWidth="1"/>
    <col min="12443" max="12443" width="5.7265625" style="201" customWidth="1"/>
    <col min="12444" max="12457" width="9.1796875" style="201" customWidth="1"/>
    <col min="12458" max="12458" width="5.54296875" style="201" customWidth="1"/>
    <col min="12459" max="12471" width="9.1796875" style="201" customWidth="1"/>
    <col min="12472" max="12472" width="6.7265625" style="201" customWidth="1"/>
    <col min="12473" max="12483" width="9.1796875" style="201" customWidth="1"/>
    <col min="12484" max="12484" width="2.1796875" style="201" customWidth="1"/>
    <col min="12485" max="12495" width="9.1796875" style="201" customWidth="1"/>
    <col min="12496" max="12512" width="0.453125" style="201" customWidth="1"/>
    <col min="12513" max="12516" width="9.1796875" style="201" customWidth="1"/>
    <col min="12517" max="12544" width="0.81640625" style="201" hidden="1"/>
    <col min="12545" max="12545" width="45.453125" style="201" customWidth="1"/>
    <col min="12546" max="12546" width="17.26953125" style="201" customWidth="1"/>
    <col min="12547" max="12547" width="23.54296875" style="201" customWidth="1"/>
    <col min="12548" max="12548" width="19" style="201" customWidth="1"/>
    <col min="12549" max="12550" width="0.81640625" style="201" hidden="1" customWidth="1"/>
    <col min="12551" max="12551" width="24.1796875" style="201" customWidth="1"/>
    <col min="12552" max="12552" width="26.81640625" style="201" customWidth="1"/>
    <col min="12553" max="12553" width="17.1796875" style="201" customWidth="1"/>
    <col min="12554" max="12554" width="22.26953125" style="201" customWidth="1"/>
    <col min="12555" max="12555" width="18.26953125" style="201" customWidth="1"/>
    <col min="12556" max="12560" width="13" style="201" customWidth="1"/>
    <col min="12561" max="12577" width="9.1796875" style="201" customWidth="1"/>
    <col min="12578" max="12578" width="2.7265625" style="201" customWidth="1"/>
    <col min="12579" max="12594" width="9.1796875" style="201" customWidth="1"/>
    <col min="12595" max="12595" width="3.54296875" style="201" customWidth="1"/>
    <col min="12596" max="12611" width="9.1796875" style="201" customWidth="1"/>
    <col min="12612" max="12612" width="1.453125" style="201" customWidth="1"/>
    <col min="12613" max="12628" width="9.1796875" style="201" customWidth="1"/>
    <col min="12629" max="12629" width="2.453125" style="201" customWidth="1"/>
    <col min="12630" max="12646" width="9.1796875" style="201" customWidth="1"/>
    <col min="12647" max="12647" width="3.54296875" style="201" customWidth="1"/>
    <col min="12648" max="12663" width="9.1796875" style="201" customWidth="1"/>
    <col min="12664" max="12664" width="4.1796875" style="201" customWidth="1"/>
    <col min="12665" max="12681" width="9.1796875" style="201" customWidth="1"/>
    <col min="12682" max="12682" width="5.1796875" style="201" customWidth="1"/>
    <col min="12683" max="12698" width="9.1796875" style="201" customWidth="1"/>
    <col min="12699" max="12699" width="5.7265625" style="201" customWidth="1"/>
    <col min="12700" max="12713" width="9.1796875" style="201" customWidth="1"/>
    <col min="12714" max="12714" width="5.54296875" style="201" customWidth="1"/>
    <col min="12715" max="12727" width="9.1796875" style="201" customWidth="1"/>
    <col min="12728" max="12728" width="6.7265625" style="201" customWidth="1"/>
    <col min="12729" max="12739" width="9.1796875" style="201" customWidth="1"/>
    <col min="12740" max="12740" width="2.1796875" style="201" customWidth="1"/>
    <col min="12741" max="12751" width="9.1796875" style="201" customWidth="1"/>
    <col min="12752" max="12768" width="0.453125" style="201" customWidth="1"/>
    <col min="12769" max="12772" width="9.1796875" style="201" customWidth="1"/>
    <col min="12773" max="12800" width="0.81640625" style="201" hidden="1"/>
    <col min="12801" max="12801" width="45.453125" style="201" customWidth="1"/>
    <col min="12802" max="12802" width="17.26953125" style="201" customWidth="1"/>
    <col min="12803" max="12803" width="23.54296875" style="201" customWidth="1"/>
    <col min="12804" max="12804" width="19" style="201" customWidth="1"/>
    <col min="12805" max="12806" width="0.81640625" style="201" hidden="1" customWidth="1"/>
    <col min="12807" max="12807" width="24.1796875" style="201" customWidth="1"/>
    <col min="12808" max="12808" width="26.81640625" style="201" customWidth="1"/>
    <col min="12809" max="12809" width="17.1796875" style="201" customWidth="1"/>
    <col min="12810" max="12810" width="22.26953125" style="201" customWidth="1"/>
    <col min="12811" max="12811" width="18.26953125" style="201" customWidth="1"/>
    <col min="12812" max="12816" width="13" style="201" customWidth="1"/>
    <col min="12817" max="12833" width="9.1796875" style="201" customWidth="1"/>
    <col min="12834" max="12834" width="2.7265625" style="201" customWidth="1"/>
    <col min="12835" max="12850" width="9.1796875" style="201" customWidth="1"/>
    <col min="12851" max="12851" width="3.54296875" style="201" customWidth="1"/>
    <col min="12852" max="12867" width="9.1796875" style="201" customWidth="1"/>
    <col min="12868" max="12868" width="1.453125" style="201" customWidth="1"/>
    <col min="12869" max="12884" width="9.1796875" style="201" customWidth="1"/>
    <col min="12885" max="12885" width="2.453125" style="201" customWidth="1"/>
    <col min="12886" max="12902" width="9.1796875" style="201" customWidth="1"/>
    <col min="12903" max="12903" width="3.54296875" style="201" customWidth="1"/>
    <col min="12904" max="12919" width="9.1796875" style="201" customWidth="1"/>
    <col min="12920" max="12920" width="4.1796875" style="201" customWidth="1"/>
    <col min="12921" max="12937" width="9.1796875" style="201" customWidth="1"/>
    <col min="12938" max="12938" width="5.1796875" style="201" customWidth="1"/>
    <col min="12939" max="12954" width="9.1796875" style="201" customWidth="1"/>
    <col min="12955" max="12955" width="5.7265625" style="201" customWidth="1"/>
    <col min="12956" max="12969" width="9.1796875" style="201" customWidth="1"/>
    <col min="12970" max="12970" width="5.54296875" style="201" customWidth="1"/>
    <col min="12971" max="12983" width="9.1796875" style="201" customWidth="1"/>
    <col min="12984" max="12984" width="6.7265625" style="201" customWidth="1"/>
    <col min="12985" max="12995" width="9.1796875" style="201" customWidth="1"/>
    <col min="12996" max="12996" width="2.1796875" style="201" customWidth="1"/>
    <col min="12997" max="13007" width="9.1796875" style="201" customWidth="1"/>
    <col min="13008" max="13024" width="0.453125" style="201" customWidth="1"/>
    <col min="13025" max="13028" width="9.1796875" style="201" customWidth="1"/>
    <col min="13029" max="13056" width="0.81640625" style="201" hidden="1"/>
    <col min="13057" max="13057" width="45.453125" style="201" customWidth="1"/>
    <col min="13058" max="13058" width="17.26953125" style="201" customWidth="1"/>
    <col min="13059" max="13059" width="23.54296875" style="201" customWidth="1"/>
    <col min="13060" max="13060" width="19" style="201" customWidth="1"/>
    <col min="13061" max="13062" width="0.81640625" style="201" hidden="1" customWidth="1"/>
    <col min="13063" max="13063" width="24.1796875" style="201" customWidth="1"/>
    <col min="13064" max="13064" width="26.81640625" style="201" customWidth="1"/>
    <col min="13065" max="13065" width="17.1796875" style="201" customWidth="1"/>
    <col min="13066" max="13066" width="22.26953125" style="201" customWidth="1"/>
    <col min="13067" max="13067" width="18.26953125" style="201" customWidth="1"/>
    <col min="13068" max="13072" width="13" style="201" customWidth="1"/>
    <col min="13073" max="13089" width="9.1796875" style="201" customWidth="1"/>
    <col min="13090" max="13090" width="2.7265625" style="201" customWidth="1"/>
    <col min="13091" max="13106" width="9.1796875" style="201" customWidth="1"/>
    <col min="13107" max="13107" width="3.54296875" style="201" customWidth="1"/>
    <col min="13108" max="13123" width="9.1796875" style="201" customWidth="1"/>
    <col min="13124" max="13124" width="1.453125" style="201" customWidth="1"/>
    <col min="13125" max="13140" width="9.1796875" style="201" customWidth="1"/>
    <col min="13141" max="13141" width="2.453125" style="201" customWidth="1"/>
    <col min="13142" max="13158" width="9.1796875" style="201" customWidth="1"/>
    <col min="13159" max="13159" width="3.54296875" style="201" customWidth="1"/>
    <col min="13160" max="13175" width="9.1796875" style="201" customWidth="1"/>
    <col min="13176" max="13176" width="4.1796875" style="201" customWidth="1"/>
    <col min="13177" max="13193" width="9.1796875" style="201" customWidth="1"/>
    <col min="13194" max="13194" width="5.1796875" style="201" customWidth="1"/>
    <col min="13195" max="13210" width="9.1796875" style="201" customWidth="1"/>
    <col min="13211" max="13211" width="5.7265625" style="201" customWidth="1"/>
    <col min="13212" max="13225" width="9.1796875" style="201" customWidth="1"/>
    <col min="13226" max="13226" width="5.54296875" style="201" customWidth="1"/>
    <col min="13227" max="13239" width="9.1796875" style="201" customWidth="1"/>
    <col min="13240" max="13240" width="6.7265625" style="201" customWidth="1"/>
    <col min="13241" max="13251" width="9.1796875" style="201" customWidth="1"/>
    <col min="13252" max="13252" width="2.1796875" style="201" customWidth="1"/>
    <col min="13253" max="13263" width="9.1796875" style="201" customWidth="1"/>
    <col min="13264" max="13280" width="0.453125" style="201" customWidth="1"/>
    <col min="13281" max="13284" width="9.1796875" style="201" customWidth="1"/>
    <col min="13285" max="13312" width="0.81640625" style="201" hidden="1"/>
    <col min="13313" max="13313" width="45.453125" style="201" customWidth="1"/>
    <col min="13314" max="13314" width="17.26953125" style="201" customWidth="1"/>
    <col min="13315" max="13315" width="23.54296875" style="201" customWidth="1"/>
    <col min="13316" max="13316" width="19" style="201" customWidth="1"/>
    <col min="13317" max="13318" width="0.81640625" style="201" hidden="1" customWidth="1"/>
    <col min="13319" max="13319" width="24.1796875" style="201" customWidth="1"/>
    <col min="13320" max="13320" width="26.81640625" style="201" customWidth="1"/>
    <col min="13321" max="13321" width="17.1796875" style="201" customWidth="1"/>
    <col min="13322" max="13322" width="22.26953125" style="201" customWidth="1"/>
    <col min="13323" max="13323" width="18.26953125" style="201" customWidth="1"/>
    <col min="13324" max="13328" width="13" style="201" customWidth="1"/>
    <col min="13329" max="13345" width="9.1796875" style="201" customWidth="1"/>
    <col min="13346" max="13346" width="2.7265625" style="201" customWidth="1"/>
    <col min="13347" max="13362" width="9.1796875" style="201" customWidth="1"/>
    <col min="13363" max="13363" width="3.54296875" style="201" customWidth="1"/>
    <col min="13364" max="13379" width="9.1796875" style="201" customWidth="1"/>
    <col min="13380" max="13380" width="1.453125" style="201" customWidth="1"/>
    <col min="13381" max="13396" width="9.1796875" style="201" customWidth="1"/>
    <col min="13397" max="13397" width="2.453125" style="201" customWidth="1"/>
    <col min="13398" max="13414" width="9.1796875" style="201" customWidth="1"/>
    <col min="13415" max="13415" width="3.54296875" style="201" customWidth="1"/>
    <col min="13416" max="13431" width="9.1796875" style="201" customWidth="1"/>
    <col min="13432" max="13432" width="4.1796875" style="201" customWidth="1"/>
    <col min="13433" max="13449" width="9.1796875" style="201" customWidth="1"/>
    <col min="13450" max="13450" width="5.1796875" style="201" customWidth="1"/>
    <col min="13451" max="13466" width="9.1796875" style="201" customWidth="1"/>
    <col min="13467" max="13467" width="5.7265625" style="201" customWidth="1"/>
    <col min="13468" max="13481" width="9.1796875" style="201" customWidth="1"/>
    <col min="13482" max="13482" width="5.54296875" style="201" customWidth="1"/>
    <col min="13483" max="13495" width="9.1796875" style="201" customWidth="1"/>
    <col min="13496" max="13496" width="6.7265625" style="201" customWidth="1"/>
    <col min="13497" max="13507" width="9.1796875" style="201" customWidth="1"/>
    <col min="13508" max="13508" width="2.1796875" style="201" customWidth="1"/>
    <col min="13509" max="13519" width="9.1796875" style="201" customWidth="1"/>
    <col min="13520" max="13536" width="0.453125" style="201" customWidth="1"/>
    <col min="13537" max="13540" width="9.1796875" style="201" customWidth="1"/>
    <col min="13541" max="13568" width="0.81640625" style="201" hidden="1"/>
    <col min="13569" max="13569" width="45.453125" style="201" customWidth="1"/>
    <col min="13570" max="13570" width="17.26953125" style="201" customWidth="1"/>
    <col min="13571" max="13571" width="23.54296875" style="201" customWidth="1"/>
    <col min="13572" max="13572" width="19" style="201" customWidth="1"/>
    <col min="13573" max="13574" width="0.81640625" style="201" hidden="1" customWidth="1"/>
    <col min="13575" max="13575" width="24.1796875" style="201" customWidth="1"/>
    <col min="13576" max="13576" width="26.81640625" style="201" customWidth="1"/>
    <col min="13577" max="13577" width="17.1796875" style="201" customWidth="1"/>
    <col min="13578" max="13578" width="22.26953125" style="201" customWidth="1"/>
    <col min="13579" max="13579" width="18.26953125" style="201" customWidth="1"/>
    <col min="13580" max="13584" width="13" style="201" customWidth="1"/>
    <col min="13585" max="13601" width="9.1796875" style="201" customWidth="1"/>
    <col min="13602" max="13602" width="2.7265625" style="201" customWidth="1"/>
    <col min="13603" max="13618" width="9.1796875" style="201" customWidth="1"/>
    <col min="13619" max="13619" width="3.54296875" style="201" customWidth="1"/>
    <col min="13620" max="13635" width="9.1796875" style="201" customWidth="1"/>
    <col min="13636" max="13636" width="1.453125" style="201" customWidth="1"/>
    <col min="13637" max="13652" width="9.1796875" style="201" customWidth="1"/>
    <col min="13653" max="13653" width="2.453125" style="201" customWidth="1"/>
    <col min="13654" max="13670" width="9.1796875" style="201" customWidth="1"/>
    <col min="13671" max="13671" width="3.54296875" style="201" customWidth="1"/>
    <col min="13672" max="13687" width="9.1796875" style="201" customWidth="1"/>
    <col min="13688" max="13688" width="4.1796875" style="201" customWidth="1"/>
    <col min="13689" max="13705" width="9.1796875" style="201" customWidth="1"/>
    <col min="13706" max="13706" width="5.1796875" style="201" customWidth="1"/>
    <col min="13707" max="13722" width="9.1796875" style="201" customWidth="1"/>
    <col min="13723" max="13723" width="5.7265625" style="201" customWidth="1"/>
    <col min="13724" max="13737" width="9.1796875" style="201" customWidth="1"/>
    <col min="13738" max="13738" width="5.54296875" style="201" customWidth="1"/>
    <col min="13739" max="13751" width="9.1796875" style="201" customWidth="1"/>
    <col min="13752" max="13752" width="6.7265625" style="201" customWidth="1"/>
    <col min="13753" max="13763" width="9.1796875" style="201" customWidth="1"/>
    <col min="13764" max="13764" width="2.1796875" style="201" customWidth="1"/>
    <col min="13765" max="13775" width="9.1796875" style="201" customWidth="1"/>
    <col min="13776" max="13792" width="0.453125" style="201" customWidth="1"/>
    <col min="13793" max="13796" width="9.1796875" style="201" customWidth="1"/>
    <col min="13797" max="13824" width="0.81640625" style="201" hidden="1"/>
    <col min="13825" max="13825" width="45.453125" style="201" customWidth="1"/>
    <col min="13826" max="13826" width="17.26953125" style="201" customWidth="1"/>
    <col min="13827" max="13827" width="23.54296875" style="201" customWidth="1"/>
    <col min="13828" max="13828" width="19" style="201" customWidth="1"/>
    <col min="13829" max="13830" width="0.81640625" style="201" hidden="1" customWidth="1"/>
    <col min="13831" max="13831" width="24.1796875" style="201" customWidth="1"/>
    <col min="13832" max="13832" width="26.81640625" style="201" customWidth="1"/>
    <col min="13833" max="13833" width="17.1796875" style="201" customWidth="1"/>
    <col min="13834" max="13834" width="22.26953125" style="201" customWidth="1"/>
    <col min="13835" max="13835" width="18.26953125" style="201" customWidth="1"/>
    <col min="13836" max="13840" width="13" style="201" customWidth="1"/>
    <col min="13841" max="13857" width="9.1796875" style="201" customWidth="1"/>
    <col min="13858" max="13858" width="2.7265625" style="201" customWidth="1"/>
    <col min="13859" max="13874" width="9.1796875" style="201" customWidth="1"/>
    <col min="13875" max="13875" width="3.54296875" style="201" customWidth="1"/>
    <col min="13876" max="13891" width="9.1796875" style="201" customWidth="1"/>
    <col min="13892" max="13892" width="1.453125" style="201" customWidth="1"/>
    <col min="13893" max="13908" width="9.1796875" style="201" customWidth="1"/>
    <col min="13909" max="13909" width="2.453125" style="201" customWidth="1"/>
    <col min="13910" max="13926" width="9.1796875" style="201" customWidth="1"/>
    <col min="13927" max="13927" width="3.54296875" style="201" customWidth="1"/>
    <col min="13928" max="13943" width="9.1796875" style="201" customWidth="1"/>
    <col min="13944" max="13944" width="4.1796875" style="201" customWidth="1"/>
    <col min="13945" max="13961" width="9.1796875" style="201" customWidth="1"/>
    <col min="13962" max="13962" width="5.1796875" style="201" customWidth="1"/>
    <col min="13963" max="13978" width="9.1796875" style="201" customWidth="1"/>
    <col min="13979" max="13979" width="5.7265625" style="201" customWidth="1"/>
    <col min="13980" max="13993" width="9.1796875" style="201" customWidth="1"/>
    <col min="13994" max="13994" width="5.54296875" style="201" customWidth="1"/>
    <col min="13995" max="14007" width="9.1796875" style="201" customWidth="1"/>
    <col min="14008" max="14008" width="6.7265625" style="201" customWidth="1"/>
    <col min="14009" max="14019" width="9.1796875" style="201" customWidth="1"/>
    <col min="14020" max="14020" width="2.1796875" style="201" customWidth="1"/>
    <col min="14021" max="14031" width="9.1796875" style="201" customWidth="1"/>
    <col min="14032" max="14048" width="0.453125" style="201" customWidth="1"/>
    <col min="14049" max="14052" width="9.1796875" style="201" customWidth="1"/>
    <col min="14053" max="14080" width="0.81640625" style="201" hidden="1"/>
    <col min="14081" max="14081" width="45.453125" style="201" customWidth="1"/>
    <col min="14082" max="14082" width="17.26953125" style="201" customWidth="1"/>
    <col min="14083" max="14083" width="23.54296875" style="201" customWidth="1"/>
    <col min="14084" max="14084" width="19" style="201" customWidth="1"/>
    <col min="14085" max="14086" width="0.81640625" style="201" hidden="1" customWidth="1"/>
    <col min="14087" max="14087" width="24.1796875" style="201" customWidth="1"/>
    <col min="14088" max="14088" width="26.81640625" style="201" customWidth="1"/>
    <col min="14089" max="14089" width="17.1796875" style="201" customWidth="1"/>
    <col min="14090" max="14090" width="22.26953125" style="201" customWidth="1"/>
    <col min="14091" max="14091" width="18.26953125" style="201" customWidth="1"/>
    <col min="14092" max="14096" width="13" style="201" customWidth="1"/>
    <col min="14097" max="14113" width="9.1796875" style="201" customWidth="1"/>
    <col min="14114" max="14114" width="2.7265625" style="201" customWidth="1"/>
    <col min="14115" max="14130" width="9.1796875" style="201" customWidth="1"/>
    <col min="14131" max="14131" width="3.54296875" style="201" customWidth="1"/>
    <col min="14132" max="14147" width="9.1796875" style="201" customWidth="1"/>
    <col min="14148" max="14148" width="1.453125" style="201" customWidth="1"/>
    <col min="14149" max="14164" width="9.1796875" style="201" customWidth="1"/>
    <col min="14165" max="14165" width="2.453125" style="201" customWidth="1"/>
    <col min="14166" max="14182" width="9.1796875" style="201" customWidth="1"/>
    <col min="14183" max="14183" width="3.54296875" style="201" customWidth="1"/>
    <col min="14184" max="14199" width="9.1796875" style="201" customWidth="1"/>
    <col min="14200" max="14200" width="4.1796875" style="201" customWidth="1"/>
    <col min="14201" max="14217" width="9.1796875" style="201" customWidth="1"/>
    <col min="14218" max="14218" width="5.1796875" style="201" customWidth="1"/>
    <col min="14219" max="14234" width="9.1796875" style="201" customWidth="1"/>
    <col min="14235" max="14235" width="5.7265625" style="201" customWidth="1"/>
    <col min="14236" max="14249" width="9.1796875" style="201" customWidth="1"/>
    <col min="14250" max="14250" width="5.54296875" style="201" customWidth="1"/>
    <col min="14251" max="14263" width="9.1796875" style="201" customWidth="1"/>
    <col min="14264" max="14264" width="6.7265625" style="201" customWidth="1"/>
    <col min="14265" max="14275" width="9.1796875" style="201" customWidth="1"/>
    <col min="14276" max="14276" width="2.1796875" style="201" customWidth="1"/>
    <col min="14277" max="14287" width="9.1796875" style="201" customWidth="1"/>
    <col min="14288" max="14304" width="0.453125" style="201" customWidth="1"/>
    <col min="14305" max="14308" width="9.1796875" style="201" customWidth="1"/>
    <col min="14309" max="14336" width="0.81640625" style="201" hidden="1"/>
    <col min="14337" max="14337" width="45.453125" style="201" customWidth="1"/>
    <col min="14338" max="14338" width="17.26953125" style="201" customWidth="1"/>
    <col min="14339" max="14339" width="23.54296875" style="201" customWidth="1"/>
    <col min="14340" max="14340" width="19" style="201" customWidth="1"/>
    <col min="14341" max="14342" width="0.81640625" style="201" hidden="1" customWidth="1"/>
    <col min="14343" max="14343" width="24.1796875" style="201" customWidth="1"/>
    <col min="14344" max="14344" width="26.81640625" style="201" customWidth="1"/>
    <col min="14345" max="14345" width="17.1796875" style="201" customWidth="1"/>
    <col min="14346" max="14346" width="22.26953125" style="201" customWidth="1"/>
    <col min="14347" max="14347" width="18.26953125" style="201" customWidth="1"/>
    <col min="14348" max="14352" width="13" style="201" customWidth="1"/>
    <col min="14353" max="14369" width="9.1796875" style="201" customWidth="1"/>
    <col min="14370" max="14370" width="2.7265625" style="201" customWidth="1"/>
    <col min="14371" max="14386" width="9.1796875" style="201" customWidth="1"/>
    <col min="14387" max="14387" width="3.54296875" style="201" customWidth="1"/>
    <col min="14388" max="14403" width="9.1796875" style="201" customWidth="1"/>
    <col min="14404" max="14404" width="1.453125" style="201" customWidth="1"/>
    <col min="14405" max="14420" width="9.1796875" style="201" customWidth="1"/>
    <col min="14421" max="14421" width="2.453125" style="201" customWidth="1"/>
    <col min="14422" max="14438" width="9.1796875" style="201" customWidth="1"/>
    <col min="14439" max="14439" width="3.54296875" style="201" customWidth="1"/>
    <col min="14440" max="14455" width="9.1796875" style="201" customWidth="1"/>
    <col min="14456" max="14456" width="4.1796875" style="201" customWidth="1"/>
    <col min="14457" max="14473" width="9.1796875" style="201" customWidth="1"/>
    <col min="14474" max="14474" width="5.1796875" style="201" customWidth="1"/>
    <col min="14475" max="14490" width="9.1796875" style="201" customWidth="1"/>
    <col min="14491" max="14491" width="5.7265625" style="201" customWidth="1"/>
    <col min="14492" max="14505" width="9.1796875" style="201" customWidth="1"/>
    <col min="14506" max="14506" width="5.54296875" style="201" customWidth="1"/>
    <col min="14507" max="14519" width="9.1796875" style="201" customWidth="1"/>
    <col min="14520" max="14520" width="6.7265625" style="201" customWidth="1"/>
    <col min="14521" max="14531" width="9.1796875" style="201" customWidth="1"/>
    <col min="14532" max="14532" width="2.1796875" style="201" customWidth="1"/>
    <col min="14533" max="14543" width="9.1796875" style="201" customWidth="1"/>
    <col min="14544" max="14560" width="0.453125" style="201" customWidth="1"/>
    <col min="14561" max="14564" width="9.1796875" style="201" customWidth="1"/>
    <col min="14565" max="14592" width="0.81640625" style="201" hidden="1"/>
    <col min="14593" max="14593" width="45.453125" style="201" customWidth="1"/>
    <col min="14594" max="14594" width="17.26953125" style="201" customWidth="1"/>
    <col min="14595" max="14595" width="23.54296875" style="201" customWidth="1"/>
    <col min="14596" max="14596" width="19" style="201" customWidth="1"/>
    <col min="14597" max="14598" width="0.81640625" style="201" hidden="1" customWidth="1"/>
    <col min="14599" max="14599" width="24.1796875" style="201" customWidth="1"/>
    <col min="14600" max="14600" width="26.81640625" style="201" customWidth="1"/>
    <col min="14601" max="14601" width="17.1796875" style="201" customWidth="1"/>
    <col min="14602" max="14602" width="22.26953125" style="201" customWidth="1"/>
    <col min="14603" max="14603" width="18.26953125" style="201" customWidth="1"/>
    <col min="14604" max="14608" width="13" style="201" customWidth="1"/>
    <col min="14609" max="14625" width="9.1796875" style="201" customWidth="1"/>
    <col min="14626" max="14626" width="2.7265625" style="201" customWidth="1"/>
    <col min="14627" max="14642" width="9.1796875" style="201" customWidth="1"/>
    <col min="14643" max="14643" width="3.54296875" style="201" customWidth="1"/>
    <col min="14644" max="14659" width="9.1796875" style="201" customWidth="1"/>
    <col min="14660" max="14660" width="1.453125" style="201" customWidth="1"/>
    <col min="14661" max="14676" width="9.1796875" style="201" customWidth="1"/>
    <col min="14677" max="14677" width="2.453125" style="201" customWidth="1"/>
    <col min="14678" max="14694" width="9.1796875" style="201" customWidth="1"/>
    <col min="14695" max="14695" width="3.54296875" style="201" customWidth="1"/>
    <col min="14696" max="14711" width="9.1796875" style="201" customWidth="1"/>
    <col min="14712" max="14712" width="4.1796875" style="201" customWidth="1"/>
    <col min="14713" max="14729" width="9.1796875" style="201" customWidth="1"/>
    <col min="14730" max="14730" width="5.1796875" style="201" customWidth="1"/>
    <col min="14731" max="14746" width="9.1796875" style="201" customWidth="1"/>
    <col min="14747" max="14747" width="5.7265625" style="201" customWidth="1"/>
    <col min="14748" max="14761" width="9.1796875" style="201" customWidth="1"/>
    <col min="14762" max="14762" width="5.54296875" style="201" customWidth="1"/>
    <col min="14763" max="14775" width="9.1796875" style="201" customWidth="1"/>
    <col min="14776" max="14776" width="6.7265625" style="201" customWidth="1"/>
    <col min="14777" max="14787" width="9.1796875" style="201" customWidth="1"/>
    <col min="14788" max="14788" width="2.1796875" style="201" customWidth="1"/>
    <col min="14789" max="14799" width="9.1796875" style="201" customWidth="1"/>
    <col min="14800" max="14816" width="0.453125" style="201" customWidth="1"/>
    <col min="14817" max="14820" width="9.1796875" style="201" customWidth="1"/>
    <col min="14821" max="14848" width="0.81640625" style="201" hidden="1"/>
    <col min="14849" max="14849" width="45.453125" style="201" customWidth="1"/>
    <col min="14850" max="14850" width="17.26953125" style="201" customWidth="1"/>
    <col min="14851" max="14851" width="23.54296875" style="201" customWidth="1"/>
    <col min="14852" max="14852" width="19" style="201" customWidth="1"/>
    <col min="14853" max="14854" width="0.81640625" style="201" hidden="1" customWidth="1"/>
    <col min="14855" max="14855" width="24.1796875" style="201" customWidth="1"/>
    <col min="14856" max="14856" width="26.81640625" style="201" customWidth="1"/>
    <col min="14857" max="14857" width="17.1796875" style="201" customWidth="1"/>
    <col min="14858" max="14858" width="22.26953125" style="201" customWidth="1"/>
    <col min="14859" max="14859" width="18.26953125" style="201" customWidth="1"/>
    <col min="14860" max="14864" width="13" style="201" customWidth="1"/>
    <col min="14865" max="14881" width="9.1796875" style="201" customWidth="1"/>
    <col min="14882" max="14882" width="2.7265625" style="201" customWidth="1"/>
    <col min="14883" max="14898" width="9.1796875" style="201" customWidth="1"/>
    <col min="14899" max="14899" width="3.54296875" style="201" customWidth="1"/>
    <col min="14900" max="14915" width="9.1796875" style="201" customWidth="1"/>
    <col min="14916" max="14916" width="1.453125" style="201" customWidth="1"/>
    <col min="14917" max="14932" width="9.1796875" style="201" customWidth="1"/>
    <col min="14933" max="14933" width="2.453125" style="201" customWidth="1"/>
    <col min="14934" max="14950" width="9.1796875" style="201" customWidth="1"/>
    <col min="14951" max="14951" width="3.54296875" style="201" customWidth="1"/>
    <col min="14952" max="14967" width="9.1796875" style="201" customWidth="1"/>
    <col min="14968" max="14968" width="4.1796875" style="201" customWidth="1"/>
    <col min="14969" max="14985" width="9.1796875" style="201" customWidth="1"/>
    <col min="14986" max="14986" width="5.1796875" style="201" customWidth="1"/>
    <col min="14987" max="15002" width="9.1796875" style="201" customWidth="1"/>
    <col min="15003" max="15003" width="5.7265625" style="201" customWidth="1"/>
    <col min="15004" max="15017" width="9.1796875" style="201" customWidth="1"/>
    <col min="15018" max="15018" width="5.54296875" style="201" customWidth="1"/>
    <col min="15019" max="15031" width="9.1796875" style="201" customWidth="1"/>
    <col min="15032" max="15032" width="6.7265625" style="201" customWidth="1"/>
    <col min="15033" max="15043" width="9.1796875" style="201" customWidth="1"/>
    <col min="15044" max="15044" width="2.1796875" style="201" customWidth="1"/>
    <col min="15045" max="15055" width="9.1796875" style="201" customWidth="1"/>
    <col min="15056" max="15072" width="0.453125" style="201" customWidth="1"/>
    <col min="15073" max="15076" width="9.1796875" style="201" customWidth="1"/>
    <col min="15077" max="15104" width="0.81640625" style="201" hidden="1"/>
    <col min="15105" max="15105" width="45.453125" style="201" customWidth="1"/>
    <col min="15106" max="15106" width="17.26953125" style="201" customWidth="1"/>
    <col min="15107" max="15107" width="23.54296875" style="201" customWidth="1"/>
    <col min="15108" max="15108" width="19" style="201" customWidth="1"/>
    <col min="15109" max="15110" width="0.81640625" style="201" hidden="1" customWidth="1"/>
    <col min="15111" max="15111" width="24.1796875" style="201" customWidth="1"/>
    <col min="15112" max="15112" width="26.81640625" style="201" customWidth="1"/>
    <col min="15113" max="15113" width="17.1796875" style="201" customWidth="1"/>
    <col min="15114" max="15114" width="22.26953125" style="201" customWidth="1"/>
    <col min="15115" max="15115" width="18.26953125" style="201" customWidth="1"/>
    <col min="15116" max="15120" width="13" style="201" customWidth="1"/>
    <col min="15121" max="15137" width="9.1796875" style="201" customWidth="1"/>
    <col min="15138" max="15138" width="2.7265625" style="201" customWidth="1"/>
    <col min="15139" max="15154" width="9.1796875" style="201" customWidth="1"/>
    <col min="15155" max="15155" width="3.54296875" style="201" customWidth="1"/>
    <col min="15156" max="15171" width="9.1796875" style="201" customWidth="1"/>
    <col min="15172" max="15172" width="1.453125" style="201" customWidth="1"/>
    <col min="15173" max="15188" width="9.1796875" style="201" customWidth="1"/>
    <col min="15189" max="15189" width="2.453125" style="201" customWidth="1"/>
    <col min="15190" max="15206" width="9.1796875" style="201" customWidth="1"/>
    <col min="15207" max="15207" width="3.54296875" style="201" customWidth="1"/>
    <col min="15208" max="15223" width="9.1796875" style="201" customWidth="1"/>
    <col min="15224" max="15224" width="4.1796875" style="201" customWidth="1"/>
    <col min="15225" max="15241" width="9.1796875" style="201" customWidth="1"/>
    <col min="15242" max="15242" width="5.1796875" style="201" customWidth="1"/>
    <col min="15243" max="15258" width="9.1796875" style="201" customWidth="1"/>
    <col min="15259" max="15259" width="5.7265625" style="201" customWidth="1"/>
    <col min="15260" max="15273" width="9.1796875" style="201" customWidth="1"/>
    <col min="15274" max="15274" width="5.54296875" style="201" customWidth="1"/>
    <col min="15275" max="15287" width="9.1796875" style="201" customWidth="1"/>
    <col min="15288" max="15288" width="6.7265625" style="201" customWidth="1"/>
    <col min="15289" max="15299" width="9.1796875" style="201" customWidth="1"/>
    <col min="15300" max="15300" width="2.1796875" style="201" customWidth="1"/>
    <col min="15301" max="15311" width="9.1796875" style="201" customWidth="1"/>
    <col min="15312" max="15328" width="0.453125" style="201" customWidth="1"/>
    <col min="15329" max="15332" width="9.1796875" style="201" customWidth="1"/>
    <col min="15333" max="15360" width="0.81640625" style="201" hidden="1"/>
    <col min="15361" max="15361" width="45.453125" style="201" customWidth="1"/>
    <col min="15362" max="15362" width="17.26953125" style="201" customWidth="1"/>
    <col min="15363" max="15363" width="23.54296875" style="201" customWidth="1"/>
    <col min="15364" max="15364" width="19" style="201" customWidth="1"/>
    <col min="15365" max="15366" width="0.81640625" style="201" hidden="1" customWidth="1"/>
    <col min="15367" max="15367" width="24.1796875" style="201" customWidth="1"/>
    <col min="15368" max="15368" width="26.81640625" style="201" customWidth="1"/>
    <col min="15369" max="15369" width="17.1796875" style="201" customWidth="1"/>
    <col min="15370" max="15370" width="22.26953125" style="201" customWidth="1"/>
    <col min="15371" max="15371" width="18.26953125" style="201" customWidth="1"/>
    <col min="15372" max="15376" width="13" style="201" customWidth="1"/>
    <col min="15377" max="15393" width="9.1796875" style="201" customWidth="1"/>
    <col min="15394" max="15394" width="2.7265625" style="201" customWidth="1"/>
    <col min="15395" max="15410" width="9.1796875" style="201" customWidth="1"/>
    <col min="15411" max="15411" width="3.54296875" style="201" customWidth="1"/>
    <col min="15412" max="15427" width="9.1796875" style="201" customWidth="1"/>
    <col min="15428" max="15428" width="1.453125" style="201" customWidth="1"/>
    <col min="15429" max="15444" width="9.1796875" style="201" customWidth="1"/>
    <col min="15445" max="15445" width="2.453125" style="201" customWidth="1"/>
    <col min="15446" max="15462" width="9.1796875" style="201" customWidth="1"/>
    <col min="15463" max="15463" width="3.54296875" style="201" customWidth="1"/>
    <col min="15464" max="15479" width="9.1796875" style="201" customWidth="1"/>
    <col min="15480" max="15480" width="4.1796875" style="201" customWidth="1"/>
    <col min="15481" max="15497" width="9.1796875" style="201" customWidth="1"/>
    <col min="15498" max="15498" width="5.1796875" style="201" customWidth="1"/>
    <col min="15499" max="15514" width="9.1796875" style="201" customWidth="1"/>
    <col min="15515" max="15515" width="5.7265625" style="201" customWidth="1"/>
    <col min="15516" max="15529" width="9.1796875" style="201" customWidth="1"/>
    <col min="15530" max="15530" width="5.54296875" style="201" customWidth="1"/>
    <col min="15531" max="15543" width="9.1796875" style="201" customWidth="1"/>
    <col min="15544" max="15544" width="6.7265625" style="201" customWidth="1"/>
    <col min="15545" max="15555" width="9.1796875" style="201" customWidth="1"/>
    <col min="15556" max="15556" width="2.1796875" style="201" customWidth="1"/>
    <col min="15557" max="15567" width="9.1796875" style="201" customWidth="1"/>
    <col min="15568" max="15584" width="0.453125" style="201" customWidth="1"/>
    <col min="15585" max="15588" width="9.1796875" style="201" customWidth="1"/>
    <col min="15589" max="15616" width="0.81640625" style="201" hidden="1"/>
    <col min="15617" max="15617" width="45.453125" style="201" customWidth="1"/>
    <col min="15618" max="15618" width="17.26953125" style="201" customWidth="1"/>
    <col min="15619" max="15619" width="23.54296875" style="201" customWidth="1"/>
    <col min="15620" max="15620" width="19" style="201" customWidth="1"/>
    <col min="15621" max="15622" width="0.81640625" style="201" hidden="1" customWidth="1"/>
    <col min="15623" max="15623" width="24.1796875" style="201" customWidth="1"/>
    <col min="15624" max="15624" width="26.81640625" style="201" customWidth="1"/>
    <col min="15625" max="15625" width="17.1796875" style="201" customWidth="1"/>
    <col min="15626" max="15626" width="22.26953125" style="201" customWidth="1"/>
    <col min="15627" max="15627" width="18.26953125" style="201" customWidth="1"/>
    <col min="15628" max="15632" width="13" style="201" customWidth="1"/>
    <col min="15633" max="15649" width="9.1796875" style="201" customWidth="1"/>
    <col min="15650" max="15650" width="2.7265625" style="201" customWidth="1"/>
    <col min="15651" max="15666" width="9.1796875" style="201" customWidth="1"/>
    <col min="15667" max="15667" width="3.54296875" style="201" customWidth="1"/>
    <col min="15668" max="15683" width="9.1796875" style="201" customWidth="1"/>
    <col min="15684" max="15684" width="1.453125" style="201" customWidth="1"/>
    <col min="15685" max="15700" width="9.1796875" style="201" customWidth="1"/>
    <col min="15701" max="15701" width="2.453125" style="201" customWidth="1"/>
    <col min="15702" max="15718" width="9.1796875" style="201" customWidth="1"/>
    <col min="15719" max="15719" width="3.54296875" style="201" customWidth="1"/>
    <col min="15720" max="15735" width="9.1796875" style="201" customWidth="1"/>
    <col min="15736" max="15736" width="4.1796875" style="201" customWidth="1"/>
    <col min="15737" max="15753" width="9.1796875" style="201" customWidth="1"/>
    <col min="15754" max="15754" width="5.1796875" style="201" customWidth="1"/>
    <col min="15755" max="15770" width="9.1796875" style="201" customWidth="1"/>
    <col min="15771" max="15771" width="5.7265625" style="201" customWidth="1"/>
    <col min="15772" max="15785" width="9.1796875" style="201" customWidth="1"/>
    <col min="15786" max="15786" width="5.54296875" style="201" customWidth="1"/>
    <col min="15787" max="15799" width="9.1796875" style="201" customWidth="1"/>
    <col min="15800" max="15800" width="6.7265625" style="201" customWidth="1"/>
    <col min="15801" max="15811" width="9.1796875" style="201" customWidth="1"/>
    <col min="15812" max="15812" width="2.1796875" style="201" customWidth="1"/>
    <col min="15813" max="15823" width="9.1796875" style="201" customWidth="1"/>
    <col min="15824" max="15840" width="0.453125" style="201" customWidth="1"/>
    <col min="15841" max="15844" width="9.1796875" style="201" customWidth="1"/>
    <col min="15845" max="15872" width="0.81640625" style="201" hidden="1"/>
    <col min="15873" max="15873" width="45.453125" style="201" customWidth="1"/>
    <col min="15874" max="15874" width="17.26953125" style="201" customWidth="1"/>
    <col min="15875" max="15875" width="23.54296875" style="201" customWidth="1"/>
    <col min="15876" max="15876" width="19" style="201" customWidth="1"/>
    <col min="15877" max="15878" width="0.81640625" style="201" hidden="1" customWidth="1"/>
    <col min="15879" max="15879" width="24.1796875" style="201" customWidth="1"/>
    <col min="15880" max="15880" width="26.81640625" style="201" customWidth="1"/>
    <col min="15881" max="15881" width="17.1796875" style="201" customWidth="1"/>
    <col min="15882" max="15882" width="22.26953125" style="201" customWidth="1"/>
    <col min="15883" max="15883" width="18.26953125" style="201" customWidth="1"/>
    <col min="15884" max="15888" width="13" style="201" customWidth="1"/>
    <col min="15889" max="15905" width="9.1796875" style="201" customWidth="1"/>
    <col min="15906" max="15906" width="2.7265625" style="201" customWidth="1"/>
    <col min="15907" max="15922" width="9.1796875" style="201" customWidth="1"/>
    <col min="15923" max="15923" width="3.54296875" style="201" customWidth="1"/>
    <col min="15924" max="15939" width="9.1796875" style="201" customWidth="1"/>
    <col min="15940" max="15940" width="1.453125" style="201" customWidth="1"/>
    <col min="15941" max="15956" width="9.1796875" style="201" customWidth="1"/>
    <col min="15957" max="15957" width="2.453125" style="201" customWidth="1"/>
    <col min="15958" max="15974" width="9.1796875" style="201" customWidth="1"/>
    <col min="15975" max="15975" width="3.54296875" style="201" customWidth="1"/>
    <col min="15976" max="15991" width="9.1796875" style="201" customWidth="1"/>
    <col min="15992" max="15992" width="4.1796875" style="201" customWidth="1"/>
    <col min="15993" max="16009" width="9.1796875" style="201" customWidth="1"/>
    <col min="16010" max="16010" width="5.1796875" style="201" customWidth="1"/>
    <col min="16011" max="16026" width="9.1796875" style="201" customWidth="1"/>
    <col min="16027" max="16027" width="5.7265625" style="201" customWidth="1"/>
    <col min="16028" max="16041" width="9.1796875" style="201" customWidth="1"/>
    <col min="16042" max="16042" width="5.54296875" style="201" customWidth="1"/>
    <col min="16043" max="16055" width="9.1796875" style="201" customWidth="1"/>
    <col min="16056" max="16056" width="6.7265625" style="201" customWidth="1"/>
    <col min="16057" max="16067" width="9.1796875" style="201" customWidth="1"/>
    <col min="16068" max="16068" width="2.1796875" style="201" customWidth="1"/>
    <col min="16069" max="16079" width="9.1796875" style="201" customWidth="1"/>
    <col min="16080" max="16096" width="0.453125" style="201" customWidth="1"/>
    <col min="16097" max="16100" width="9.1796875" style="201" customWidth="1"/>
    <col min="16101" max="16128" width="0.81640625" style="201" hidden="1"/>
    <col min="16129" max="16129" width="45.453125" style="201" customWidth="1"/>
    <col min="16130" max="16130" width="17.26953125" style="201" customWidth="1"/>
    <col min="16131" max="16131" width="23.54296875" style="201" customWidth="1"/>
    <col min="16132" max="16132" width="19" style="201" customWidth="1"/>
    <col min="16133" max="16134" width="0.81640625" style="201" hidden="1" customWidth="1"/>
    <col min="16135" max="16135" width="24.1796875" style="201" customWidth="1"/>
    <col min="16136" max="16136" width="26.81640625" style="201" customWidth="1"/>
    <col min="16137" max="16137" width="17.1796875" style="201" customWidth="1"/>
    <col min="16138" max="16138" width="22.26953125" style="201" customWidth="1"/>
    <col min="16139" max="16139" width="18.26953125" style="201" customWidth="1"/>
    <col min="16140" max="16144" width="13" style="201" customWidth="1"/>
    <col min="16145" max="16161" width="9.1796875" style="201" customWidth="1"/>
    <col min="16162" max="16162" width="2.7265625" style="201" customWidth="1"/>
    <col min="16163" max="16178" width="9.1796875" style="201" customWidth="1"/>
    <col min="16179" max="16179" width="3.54296875" style="201" customWidth="1"/>
    <col min="16180" max="16195" width="9.1796875" style="201" customWidth="1"/>
    <col min="16196" max="16196" width="1.453125" style="201" customWidth="1"/>
    <col min="16197" max="16212" width="9.1796875" style="201" customWidth="1"/>
    <col min="16213" max="16213" width="2.453125" style="201" customWidth="1"/>
    <col min="16214" max="16230" width="9.1796875" style="201" customWidth="1"/>
    <col min="16231" max="16231" width="3.54296875" style="201" customWidth="1"/>
    <col min="16232" max="16247" width="9.1796875" style="201" customWidth="1"/>
    <col min="16248" max="16248" width="4.1796875" style="201" customWidth="1"/>
    <col min="16249" max="16265" width="9.1796875" style="201" customWidth="1"/>
    <col min="16266" max="16266" width="5.1796875" style="201" customWidth="1"/>
    <col min="16267" max="16282" width="9.1796875" style="201" customWidth="1"/>
    <col min="16283" max="16283" width="5.7265625" style="201" customWidth="1"/>
    <col min="16284" max="16297" width="9.1796875" style="201" customWidth="1"/>
    <col min="16298" max="16298" width="5.54296875" style="201" customWidth="1"/>
    <col min="16299" max="16311" width="9.1796875" style="201" customWidth="1"/>
    <col min="16312" max="16312" width="6.7265625" style="201" customWidth="1"/>
    <col min="16313" max="16323" width="9.1796875" style="201" customWidth="1"/>
    <col min="16324" max="16324" width="2.1796875" style="201" customWidth="1"/>
    <col min="16325" max="16335" width="9.1796875" style="201" customWidth="1"/>
    <col min="16336" max="16352" width="0.453125" style="201" customWidth="1"/>
    <col min="16353" max="16356" width="9.1796875" style="201" customWidth="1"/>
    <col min="16357" max="16384" width="0.81640625" style="201" hidden="1"/>
  </cols>
  <sheetData>
    <row r="1" spans="1:239" s="164" customFormat="1" ht="30.65" customHeight="1">
      <c r="A1" s="321" t="s">
        <v>248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239" s="164" customFormat="1" ht="15.65" customHeight="1">
      <c r="A2" s="163"/>
      <c r="B2" s="163"/>
      <c r="G2" s="163"/>
      <c r="H2" s="163"/>
      <c r="I2" s="163"/>
      <c r="J2" s="163"/>
    </row>
    <row r="3" spans="1:239" s="164" customFormat="1" ht="6.75" customHeight="1">
      <c r="A3" s="163"/>
    </row>
    <row r="4" spans="1:239" s="164" customFormat="1" ht="16.149999999999999" customHeight="1">
      <c r="A4" s="321" t="s">
        <v>295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239" s="164" customFormat="1" ht="16.149999999999999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</row>
    <row r="6" spans="1:239" s="164" customFormat="1" ht="16.5" customHeight="1">
      <c r="A6" s="165"/>
      <c r="B6" s="262"/>
      <c r="C6" s="166"/>
      <c r="D6" s="166"/>
      <c r="E6" s="166"/>
      <c r="F6" s="166"/>
      <c r="G6" s="165"/>
      <c r="H6" s="165"/>
      <c r="I6" s="167"/>
      <c r="J6" s="139" t="s">
        <v>90</v>
      </c>
    </row>
    <row r="7" spans="1:239" s="170" customFormat="1" ht="9" customHeight="1">
      <c r="A7" s="168"/>
      <c r="B7" s="169"/>
      <c r="C7" s="169"/>
      <c r="D7" s="169"/>
      <c r="G7" s="169"/>
      <c r="H7" s="169"/>
      <c r="I7" s="169"/>
      <c r="J7" s="169"/>
    </row>
    <row r="8" spans="1:239" s="170" customFormat="1" ht="18.649999999999999" customHeight="1">
      <c r="A8" s="168"/>
      <c r="B8" s="169"/>
      <c r="C8" s="169"/>
      <c r="D8" s="169"/>
      <c r="G8" s="169"/>
      <c r="H8" s="169"/>
      <c r="I8" s="169"/>
      <c r="J8" s="169"/>
    </row>
    <row r="9" spans="1:239" s="173" customFormat="1" ht="52.9" customHeight="1">
      <c r="A9" s="171"/>
      <c r="B9" s="172" t="s">
        <v>50</v>
      </c>
      <c r="C9" s="172" t="s">
        <v>51</v>
      </c>
      <c r="D9" s="172" t="s">
        <v>52</v>
      </c>
      <c r="E9" s="172" t="s">
        <v>32</v>
      </c>
      <c r="F9" s="172" t="s">
        <v>33</v>
      </c>
      <c r="G9" s="172" t="s">
        <v>95</v>
      </c>
      <c r="H9" s="172" t="s">
        <v>144</v>
      </c>
      <c r="I9" s="172" t="s">
        <v>143</v>
      </c>
      <c r="J9" s="172" t="s">
        <v>145</v>
      </c>
    </row>
    <row r="10" spans="1:239" s="173" customFormat="1" ht="21" customHeight="1">
      <c r="A10" s="174" t="s">
        <v>233</v>
      </c>
      <c r="B10" s="175">
        <v>46043272</v>
      </c>
      <c r="C10" s="175">
        <v>1348105</v>
      </c>
      <c r="D10" s="175">
        <v>38998854</v>
      </c>
      <c r="E10" s="175">
        <v>0</v>
      </c>
      <c r="F10" s="175"/>
      <c r="G10" s="175">
        <v>58274753.799999997</v>
      </c>
      <c r="H10" s="176">
        <v>144664984.78729999</v>
      </c>
      <c r="I10" s="177">
        <v>0</v>
      </c>
      <c r="J10" s="176">
        <v>144664984.78729999</v>
      </c>
    </row>
    <row r="11" spans="1:239" s="173" customFormat="1" ht="20.5" customHeight="1">
      <c r="A11" s="178" t="s">
        <v>89</v>
      </c>
      <c r="B11" s="179">
        <v>0</v>
      </c>
      <c r="C11" s="179">
        <v>0</v>
      </c>
      <c r="D11" s="179">
        <v>-2301507</v>
      </c>
      <c r="E11" s="179">
        <v>-2301507</v>
      </c>
      <c r="F11" s="179">
        <v>-2301507</v>
      </c>
      <c r="G11" s="179">
        <v>2330731</v>
      </c>
      <c r="H11" s="176">
        <v>29224</v>
      </c>
      <c r="I11" s="177">
        <v>0</v>
      </c>
      <c r="J11" s="176">
        <v>29224</v>
      </c>
    </row>
    <row r="12" spans="1:239" s="173" customFormat="1" ht="20.5" customHeight="1" outlineLevel="1">
      <c r="A12" s="178" t="s">
        <v>81</v>
      </c>
      <c r="B12" s="179"/>
      <c r="C12" s="179"/>
      <c r="D12" s="179"/>
      <c r="E12" s="179"/>
      <c r="F12" s="179"/>
      <c r="G12" s="179">
        <v>0</v>
      </c>
      <c r="H12" s="176">
        <v>0</v>
      </c>
      <c r="I12" s="177"/>
      <c r="J12" s="176">
        <v>0</v>
      </c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</row>
    <row r="13" spans="1:239" s="173" customFormat="1" ht="20.5" customHeight="1">
      <c r="A13" s="178" t="s">
        <v>242</v>
      </c>
      <c r="B13" s="179">
        <v>0</v>
      </c>
      <c r="C13" s="179">
        <v>0</v>
      </c>
      <c r="D13" s="179"/>
      <c r="E13" s="179"/>
      <c r="F13" s="179"/>
      <c r="G13" s="179"/>
      <c r="H13" s="176"/>
      <c r="I13" s="177">
        <v>0</v>
      </c>
      <c r="J13" s="176">
        <v>0</v>
      </c>
    </row>
    <row r="14" spans="1:239" s="173" customFormat="1" ht="32.15" customHeight="1">
      <c r="A14" s="180" t="s">
        <v>241</v>
      </c>
      <c r="B14" s="179"/>
      <c r="C14" s="179"/>
      <c r="D14" s="179"/>
      <c r="E14" s="179"/>
      <c r="F14" s="179"/>
      <c r="G14" s="179">
        <v>-2678701</v>
      </c>
      <c r="H14" s="176">
        <v>-2678701</v>
      </c>
      <c r="I14" s="177"/>
      <c r="J14" s="176">
        <v>-2678701</v>
      </c>
    </row>
    <row r="15" spans="1:239" s="173" customFormat="1" ht="20.5" customHeight="1">
      <c r="A15" s="178" t="s">
        <v>240</v>
      </c>
      <c r="B15" s="179"/>
      <c r="C15" s="179"/>
      <c r="D15" s="179"/>
      <c r="E15" s="179"/>
      <c r="F15" s="179"/>
      <c r="G15" s="179">
        <v>-800055</v>
      </c>
      <c r="H15" s="176">
        <v>-800055</v>
      </c>
      <c r="I15" s="177"/>
      <c r="J15" s="176">
        <v>-800055</v>
      </c>
    </row>
    <row r="16" spans="1:239" s="173" customFormat="1" ht="21" customHeight="1">
      <c r="A16" s="174" t="s">
        <v>239</v>
      </c>
      <c r="B16" s="179">
        <v>0</v>
      </c>
      <c r="C16" s="175">
        <v>0</v>
      </c>
      <c r="D16" s="175"/>
      <c r="E16" s="175"/>
      <c r="F16" s="175"/>
      <c r="G16" s="175">
        <v>-4478099</v>
      </c>
      <c r="H16" s="176">
        <v>-4478099</v>
      </c>
      <c r="I16" s="177">
        <v>0</v>
      </c>
      <c r="J16" s="176">
        <v>-4478099</v>
      </c>
    </row>
    <row r="17" spans="1:239" s="173" customFormat="1" ht="21" customHeight="1">
      <c r="A17" s="178" t="s">
        <v>247</v>
      </c>
      <c r="B17" s="179"/>
      <c r="C17" s="179"/>
      <c r="D17" s="175"/>
      <c r="E17" s="175"/>
      <c r="F17" s="175"/>
      <c r="G17" s="179">
        <v>259</v>
      </c>
      <c r="H17" s="176">
        <v>259</v>
      </c>
      <c r="I17" s="177"/>
      <c r="J17" s="176">
        <v>259</v>
      </c>
    </row>
    <row r="18" spans="1:239" s="173" customFormat="1" ht="21" customHeight="1">
      <c r="A18" s="181" t="s">
        <v>83</v>
      </c>
      <c r="B18" s="175">
        <v>0</v>
      </c>
      <c r="C18" s="175">
        <v>0</v>
      </c>
      <c r="D18" s="175">
        <v>0</v>
      </c>
      <c r="E18" s="175">
        <v>0</v>
      </c>
      <c r="F18" s="175">
        <v>0</v>
      </c>
      <c r="G18" s="175"/>
      <c r="H18" s="176">
        <v>0</v>
      </c>
      <c r="I18" s="177"/>
      <c r="J18" s="176">
        <v>0</v>
      </c>
    </row>
    <row r="19" spans="1:239" s="183" customFormat="1" ht="21" customHeight="1" thickBot="1">
      <c r="A19" s="174" t="s">
        <v>243</v>
      </c>
      <c r="B19" s="182">
        <f>SUM(B10:B18)</f>
        <v>46043272</v>
      </c>
      <c r="C19" s="182">
        <f t="shared" ref="C19:J19" si="0">SUM(C10:C18)</f>
        <v>1348105</v>
      </c>
      <c r="D19" s="182">
        <f t="shared" si="0"/>
        <v>36697347</v>
      </c>
      <c r="E19" s="182">
        <f t="shared" si="0"/>
        <v>-2301507</v>
      </c>
      <c r="F19" s="182">
        <f t="shared" si="0"/>
        <v>-2301507</v>
      </c>
      <c r="G19" s="182">
        <f t="shared" si="0"/>
        <v>52648888.799999997</v>
      </c>
      <c r="H19" s="182">
        <f t="shared" si="0"/>
        <v>136737612.78729999</v>
      </c>
      <c r="I19" s="182">
        <f t="shared" si="0"/>
        <v>0</v>
      </c>
      <c r="J19" s="182">
        <f t="shared" si="0"/>
        <v>136737612.78729999</v>
      </c>
      <c r="K19" s="264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3"/>
      <c r="HK19" s="263"/>
      <c r="HL19" s="263"/>
      <c r="HM19" s="263"/>
      <c r="HN19" s="263"/>
      <c r="HO19" s="263"/>
      <c r="HP19" s="263"/>
      <c r="HQ19" s="263"/>
      <c r="HR19" s="263"/>
      <c r="HS19" s="263"/>
      <c r="HT19" s="263"/>
      <c r="HU19" s="263"/>
      <c r="HV19" s="263"/>
      <c r="HW19" s="263"/>
      <c r="HX19" s="263"/>
      <c r="HY19" s="263"/>
      <c r="HZ19" s="263"/>
      <c r="IA19" s="263"/>
      <c r="IB19" s="263"/>
      <c r="IC19" s="263"/>
      <c r="ID19" s="263"/>
      <c r="IE19" s="263"/>
    </row>
    <row r="20" spans="1:239" s="185" customFormat="1" ht="27.75" customHeight="1" thickTop="1">
      <c r="A20" s="174"/>
      <c r="B20" s="184"/>
      <c r="C20" s="184"/>
      <c r="D20" s="177"/>
      <c r="E20" s="184"/>
      <c r="F20" s="184"/>
      <c r="G20" s="177"/>
      <c r="H20" s="184"/>
      <c r="I20" s="184"/>
      <c r="J20" s="184"/>
      <c r="K20" s="264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3"/>
      <c r="HK20" s="263"/>
      <c r="HL20" s="263"/>
      <c r="HM20" s="263"/>
      <c r="HN20" s="263"/>
      <c r="HO20" s="263"/>
      <c r="HP20" s="263"/>
      <c r="HQ20" s="263"/>
      <c r="HR20" s="263"/>
      <c r="HS20" s="263"/>
      <c r="HT20" s="263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</row>
    <row r="21" spans="1:239" s="173" customFormat="1" ht="21" customHeight="1">
      <c r="A21" s="186" t="s">
        <v>297</v>
      </c>
      <c r="B21" s="175">
        <v>46043272</v>
      </c>
      <c r="C21" s="175">
        <v>1348105</v>
      </c>
      <c r="D21" s="175">
        <v>41413587</v>
      </c>
      <c r="E21" s="175">
        <v>0</v>
      </c>
      <c r="F21" s="175"/>
      <c r="G21" s="175">
        <v>58314093</v>
      </c>
      <c r="H21" s="176">
        <f>SUM(B21:G21)</f>
        <v>147119057</v>
      </c>
      <c r="I21" s="177">
        <v>0</v>
      </c>
      <c r="J21" s="176">
        <v>147119057</v>
      </c>
    </row>
    <row r="22" spans="1:239" s="265" customFormat="1" ht="20.5" customHeight="1">
      <c r="A22" s="261" t="s">
        <v>89</v>
      </c>
      <c r="B22" s="187">
        <v>0</v>
      </c>
      <c r="C22" s="187"/>
      <c r="D22" s="187">
        <v>-2398983</v>
      </c>
      <c r="E22" s="187">
        <v>-2037769</v>
      </c>
      <c r="F22" s="187">
        <v>-2037769</v>
      </c>
      <c r="G22" s="187">
        <v>2398983</v>
      </c>
      <c r="H22" s="188">
        <v>0</v>
      </c>
      <c r="I22" s="189">
        <v>0</v>
      </c>
      <c r="J22" s="176">
        <v>0</v>
      </c>
    </row>
    <row r="23" spans="1:239" s="265" customFormat="1" ht="22" customHeight="1">
      <c r="A23" s="314" t="s">
        <v>247</v>
      </c>
      <c r="B23" s="187">
        <v>0</v>
      </c>
      <c r="C23" s="187">
        <v>0</v>
      </c>
      <c r="D23" s="187">
        <v>0</v>
      </c>
      <c r="E23" s="187"/>
      <c r="F23" s="187"/>
      <c r="G23" s="187"/>
      <c r="H23" s="188"/>
      <c r="I23" s="189">
        <v>0</v>
      </c>
      <c r="J23" s="176"/>
    </row>
    <row r="24" spans="1:239" s="265" customFormat="1" ht="21" customHeight="1" outlineLevel="1">
      <c r="A24" s="261" t="s">
        <v>299</v>
      </c>
      <c r="B24" s="187"/>
      <c r="C24" s="187"/>
      <c r="D24" s="187"/>
      <c r="E24" s="187"/>
      <c r="F24" s="187"/>
      <c r="G24" s="187">
        <v>-1672700</v>
      </c>
      <c r="H24" s="190">
        <v>-1672700</v>
      </c>
      <c r="I24" s="187"/>
      <c r="J24" s="176">
        <v>-1672700</v>
      </c>
    </row>
    <row r="25" spans="1:239" s="266" customFormat="1" ht="21" customHeight="1">
      <c r="A25" s="261" t="s">
        <v>136</v>
      </c>
      <c r="B25" s="187">
        <v>0</v>
      </c>
      <c r="C25" s="187"/>
      <c r="D25" s="187">
        <v>0</v>
      </c>
      <c r="E25" s="190"/>
      <c r="F25" s="190"/>
      <c r="G25" s="187"/>
      <c r="H25" s="188">
        <v>0</v>
      </c>
      <c r="I25" s="189"/>
      <c r="J25" s="176">
        <v>0</v>
      </c>
    </row>
    <row r="26" spans="1:239" s="266" customFormat="1" ht="29" customHeight="1">
      <c r="A26" s="314" t="s">
        <v>298</v>
      </c>
      <c r="B26" s="187"/>
      <c r="C26" s="187"/>
      <c r="D26" s="187"/>
      <c r="E26" s="190"/>
      <c r="F26" s="190"/>
      <c r="G26" s="187">
        <v>-237914</v>
      </c>
      <c r="H26" s="187">
        <v>-237914</v>
      </c>
      <c r="I26" s="189"/>
      <c r="J26" s="176">
        <v>-237914</v>
      </c>
    </row>
    <row r="27" spans="1:239" s="265" customFormat="1" ht="20.5" customHeight="1">
      <c r="A27" s="261" t="s">
        <v>240</v>
      </c>
      <c r="B27" s="187">
        <v>0</v>
      </c>
      <c r="C27" s="187">
        <v>0</v>
      </c>
      <c r="D27" s="187">
        <v>0</v>
      </c>
      <c r="E27" s="187"/>
      <c r="F27" s="187"/>
      <c r="G27" s="187">
        <v>-2127820</v>
      </c>
      <c r="H27" s="188">
        <v>-2127820</v>
      </c>
      <c r="I27" s="189"/>
      <c r="J27" s="176">
        <v>-2127820</v>
      </c>
    </row>
    <row r="28" spans="1:239" s="266" customFormat="1" ht="21" customHeight="1" collapsed="1">
      <c r="A28" s="186" t="s">
        <v>239</v>
      </c>
      <c r="B28" s="190">
        <v>0</v>
      </c>
      <c r="C28" s="190">
        <v>0</v>
      </c>
      <c r="D28" s="190">
        <v>0</v>
      </c>
      <c r="E28" s="190">
        <v>0</v>
      </c>
      <c r="F28" s="190">
        <v>0</v>
      </c>
      <c r="G28" s="190">
        <v>1600112</v>
      </c>
      <c r="H28" s="188">
        <v>1600112</v>
      </c>
      <c r="I28" s="188"/>
      <c r="J28" s="176">
        <v>1600112</v>
      </c>
    </row>
    <row r="29" spans="1:239" s="173" customFormat="1" ht="21" customHeight="1">
      <c r="A29" s="261" t="s">
        <v>84</v>
      </c>
      <c r="B29" s="187"/>
      <c r="C29" s="187"/>
      <c r="D29" s="187">
        <v>-15750</v>
      </c>
      <c r="E29" s="187"/>
      <c r="F29" s="187"/>
      <c r="G29" s="187"/>
      <c r="H29" s="190">
        <v>-15750</v>
      </c>
      <c r="I29" s="187"/>
      <c r="J29" s="176">
        <v>-15750</v>
      </c>
    </row>
    <row r="30" spans="1:239" s="267" customFormat="1" ht="21" customHeight="1">
      <c r="A30" s="191" t="s">
        <v>133</v>
      </c>
      <c r="B30" s="190">
        <v>0</v>
      </c>
      <c r="C30" s="190">
        <v>0</v>
      </c>
      <c r="D30" s="190">
        <f>D29</f>
        <v>-15750</v>
      </c>
      <c r="E30" s="190">
        <v>0</v>
      </c>
      <c r="F30" s="190">
        <v>0</v>
      </c>
      <c r="G30" s="190">
        <f>SUM(G28:G29)</f>
        <v>1600112</v>
      </c>
      <c r="H30" s="190">
        <f>SUM(H28:H29)</f>
        <v>1584362</v>
      </c>
      <c r="I30" s="190">
        <v>0</v>
      </c>
      <c r="J30" s="176">
        <f>SUM(J28:J29)</f>
        <v>1584362</v>
      </c>
    </row>
    <row r="31" spans="1:239" s="173" customFormat="1" ht="25.5" customHeight="1" thickBot="1">
      <c r="A31" s="191" t="s">
        <v>296</v>
      </c>
      <c r="B31" s="192">
        <v>46043272</v>
      </c>
      <c r="C31" s="192">
        <v>1348105</v>
      </c>
      <c r="D31" s="192">
        <f>D21+D22+D23+D24+D25+D27+D30</f>
        <v>38998854</v>
      </c>
      <c r="E31" s="192">
        <f t="shared" ref="E31:H31" si="1">E21+E22+E23+E24+E25+E27+E30</f>
        <v>-2037769</v>
      </c>
      <c r="F31" s="192">
        <f t="shared" si="1"/>
        <v>-2037769</v>
      </c>
      <c r="G31" s="192">
        <f>G21+G22+G24+G26+G27+G30</f>
        <v>58274754</v>
      </c>
      <c r="H31" s="192">
        <f t="shared" ref="H31:J31" si="2">H21+H22+H24+H26+H27+H30</f>
        <v>144664985</v>
      </c>
      <c r="I31" s="192">
        <f t="shared" si="2"/>
        <v>0</v>
      </c>
      <c r="J31" s="192">
        <f t="shared" si="2"/>
        <v>144664985</v>
      </c>
      <c r="K31" s="268"/>
      <c r="L31" s="268"/>
    </row>
    <row r="32" spans="1:239" s="173" customFormat="1" ht="26.25" customHeight="1" thickTop="1">
      <c r="A32" s="193"/>
      <c r="B32" s="269"/>
      <c r="C32" s="269"/>
      <c r="D32" s="269"/>
      <c r="E32" s="269"/>
      <c r="F32" s="269"/>
      <c r="G32" s="269"/>
      <c r="H32" s="269"/>
      <c r="I32" s="269"/>
      <c r="J32" s="269"/>
    </row>
    <row r="33" spans="1:10" s="173" customFormat="1" ht="25.15" customHeight="1">
      <c r="A33" s="194" t="s">
        <v>231</v>
      </c>
      <c r="B33" s="194"/>
      <c r="C33" s="193"/>
      <c r="D33" s="270"/>
      <c r="E33" s="193"/>
      <c r="F33" s="193"/>
      <c r="G33" s="195" t="s">
        <v>232</v>
      </c>
      <c r="H33" s="193"/>
      <c r="I33" s="193"/>
      <c r="J33" s="193"/>
    </row>
    <row r="34" spans="1:10" s="173" customFormat="1" ht="15" customHeight="1">
      <c r="A34" s="194"/>
      <c r="B34" s="196"/>
      <c r="C34" s="193"/>
      <c r="D34" s="270"/>
      <c r="E34" s="193"/>
      <c r="F34" s="193"/>
      <c r="G34" s="195"/>
      <c r="H34" s="193"/>
      <c r="I34" s="193"/>
      <c r="J34" s="193"/>
    </row>
    <row r="35" spans="1:10" s="173" customFormat="1" ht="25.9" customHeight="1">
      <c r="A35" s="194" t="s">
        <v>174</v>
      </c>
      <c r="B35" s="194"/>
      <c r="C35" s="193"/>
      <c r="D35" s="270"/>
      <c r="E35" s="193"/>
      <c r="F35" s="193"/>
      <c r="G35" s="195" t="s">
        <v>176</v>
      </c>
      <c r="H35" s="193"/>
      <c r="I35" s="193"/>
      <c r="J35" s="193"/>
    </row>
    <row r="36" spans="1:10" s="173" customFormat="1" ht="14">
      <c r="A36" s="197"/>
      <c r="B36" s="198"/>
      <c r="C36" s="199"/>
      <c r="D36" s="271"/>
      <c r="G36" s="200"/>
    </row>
    <row r="37" spans="1:10" s="173" customFormat="1" ht="14">
      <c r="A37" s="197"/>
      <c r="B37" s="198"/>
      <c r="C37" s="199"/>
      <c r="D37" s="271"/>
      <c r="G37" s="200"/>
    </row>
    <row r="46" spans="1:10">
      <c r="H46" s="214"/>
    </row>
  </sheetData>
  <mergeCells count="3">
    <mergeCell ref="A4:J4"/>
    <mergeCell ref="A5:J5"/>
    <mergeCell ref="A1:J1"/>
  </mergeCells>
  <phoneticPr fontId="16" type="noConversion"/>
  <pageMargins left="0.59055118110236227" right="0" top="0.19685039370078741" bottom="0.15748031496062992" header="0.59055118110236227" footer="0.15748031496062992"/>
  <pageSetup paperSize="9" scale="6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4296875" defaultRowHeight="12.5" outlineLevelRow="1" outlineLevelCol="1"/>
  <cols>
    <col min="1" max="1" width="1.81640625" customWidth="1" outlineLevel="1"/>
    <col min="2" max="2" width="53.26953125" customWidth="1" outlineLevel="1"/>
    <col min="3" max="3" width="23.54296875" customWidth="1"/>
    <col min="4" max="4" width="2.26953125" customWidth="1"/>
    <col min="5" max="5" width="22.54296875" customWidth="1"/>
    <col min="6" max="7" width="23.7265625" customWidth="1"/>
  </cols>
  <sheetData>
    <row r="1" spans="1:5" ht="33" customHeight="1"/>
    <row r="2" spans="1:5" ht="33" customHeight="1"/>
    <row r="3" spans="1:5" ht="14.5" customHeight="1"/>
    <row r="4" spans="1:5" ht="14.5" customHeight="1"/>
    <row r="5" spans="1:5" ht="14.5" customHeight="1"/>
    <row r="6" spans="1:5" ht="9" customHeight="1"/>
    <row r="7" spans="1:5" ht="15.65" customHeight="1">
      <c r="A7" s="324" t="s">
        <v>142</v>
      </c>
      <c r="B7" s="324"/>
      <c r="C7" s="324"/>
      <c r="D7" s="324"/>
      <c r="E7" s="324"/>
    </row>
    <row r="8" spans="1:5" ht="16.149999999999999" customHeight="1">
      <c r="A8" s="324" t="str">
        <f>Ф1_ЦАЭК!A6</f>
        <v xml:space="preserve">                                ПО СОСТОЯНИЮ НА 31 ДЕКАБРЯ 2019 ГОДА</v>
      </c>
      <c r="B8" s="324"/>
      <c r="C8" s="324"/>
      <c r="D8" s="324"/>
    </row>
    <row r="9" spans="1:5" ht="16.149999999999999" customHeight="1">
      <c r="E9">
        <f>Ф1_ЦАЭК!D7</f>
        <v>0</v>
      </c>
    </row>
    <row r="11" spans="1:5" ht="19.149999999999999" customHeight="1">
      <c r="C11" t="str">
        <f>Ф2_ЦАЭК!B12</f>
        <v>12 месяцев 2019</v>
      </c>
      <c r="E11" t="str">
        <f>Ф2_ЦАЭК!D12</f>
        <v>12 месяцев 2018</v>
      </c>
    </row>
    <row r="12" spans="1:5" ht="12.65" customHeight="1"/>
    <row r="13" spans="1:5" ht="18.75" customHeight="1">
      <c r="A13" t="s">
        <v>3</v>
      </c>
    </row>
    <row r="14" spans="1:5" ht="18.75" customHeight="1">
      <c r="A14" t="s">
        <v>100</v>
      </c>
      <c r="C14">
        <f>Ф2_ЦАЭК!B32</f>
        <v>-1446515.91603</v>
      </c>
      <c r="E14">
        <f>Ф2_ЦАЭК!D32</f>
        <v>3831849</v>
      </c>
    </row>
    <row r="15" spans="1:5" ht="10.5" customHeight="1"/>
    <row r="16" spans="1:5" ht="18.75" customHeight="1">
      <c r="B16" t="s">
        <v>101</v>
      </c>
    </row>
    <row r="17" spans="2:5" ht="18" customHeight="1">
      <c r="B17" t="s">
        <v>102</v>
      </c>
      <c r="C17">
        <v>5167546.4033300001</v>
      </c>
      <c r="E17">
        <v>4754715</v>
      </c>
    </row>
    <row r="18" spans="2:5" ht="18" customHeight="1">
      <c r="B18" t="s">
        <v>103</v>
      </c>
      <c r="C18">
        <v>149268</v>
      </c>
      <c r="E18">
        <v>196455</v>
      </c>
    </row>
    <row r="19" spans="2:5" ht="19.149999999999999" hidden="1" customHeight="1">
      <c r="B19" t="s">
        <v>104</v>
      </c>
    </row>
    <row r="20" spans="2:5" ht="18" hidden="1" customHeight="1" collapsed="1">
      <c r="B20" t="s">
        <v>140</v>
      </c>
    </row>
    <row r="21" spans="2:5" ht="18" customHeight="1">
      <c r="B21" t="s">
        <v>105</v>
      </c>
      <c r="C21">
        <v>2994371.9896800001</v>
      </c>
      <c r="E21">
        <v>1629869.96374</v>
      </c>
    </row>
    <row r="22" spans="2:5" ht="18" customHeight="1">
      <c r="B22" t="s">
        <v>106</v>
      </c>
      <c r="C22">
        <v>38275</v>
      </c>
      <c r="E22">
        <v>44536</v>
      </c>
    </row>
    <row r="23" spans="2:5" ht="19.149999999999999" hidden="1" customHeight="1">
      <c r="B23" t="s">
        <v>107</v>
      </c>
    </row>
    <row r="24" spans="2:5" ht="19.149999999999999" hidden="1" customHeight="1">
      <c r="B24" t="s">
        <v>108</v>
      </c>
    </row>
    <row r="25" spans="2:5" ht="18" hidden="1" customHeight="1">
      <c r="B25" t="s">
        <v>109</v>
      </c>
    </row>
    <row r="26" spans="2:5" ht="18" hidden="1" customHeight="1">
      <c r="B26" t="s">
        <v>110</v>
      </c>
    </row>
    <row r="27" spans="2:5" ht="18" customHeight="1">
      <c r="B27" t="s">
        <v>111</v>
      </c>
      <c r="C27">
        <v>455877.62482999987</v>
      </c>
      <c r="E27">
        <v>411365</v>
      </c>
    </row>
    <row r="28" spans="2:5" ht="18" hidden="1" customHeight="1">
      <c r="B28" t="s">
        <v>112</v>
      </c>
    </row>
    <row r="29" spans="2:5" ht="18" hidden="1" customHeight="1">
      <c r="B29" t="s">
        <v>113</v>
      </c>
    </row>
    <row r="30" spans="2:5" ht="18" customHeight="1">
      <c r="B30" t="s">
        <v>114</v>
      </c>
      <c r="C30">
        <v>-538652.19232999999</v>
      </c>
      <c r="E30">
        <v>-395053.85759000003</v>
      </c>
    </row>
    <row r="31" spans="2:5" ht="18" customHeight="1">
      <c r="B31" t="s">
        <v>134</v>
      </c>
      <c r="C31">
        <v>-1482</v>
      </c>
      <c r="E31">
        <v>-1684</v>
      </c>
    </row>
    <row r="32" spans="2:5" ht="18" hidden="1" customHeight="1">
      <c r="B32" t="s">
        <v>135</v>
      </c>
    </row>
    <row r="33" spans="1:5" ht="18" customHeight="1">
      <c r="B33" t="s">
        <v>115</v>
      </c>
      <c r="C33">
        <v>8844</v>
      </c>
      <c r="E33">
        <v>13942</v>
      </c>
    </row>
    <row r="34" spans="1:5" ht="18" customHeight="1">
      <c r="B34" t="s">
        <v>146</v>
      </c>
      <c r="C34">
        <v>152683</v>
      </c>
      <c r="E34">
        <v>0</v>
      </c>
    </row>
    <row r="35" spans="1:5" ht="18" hidden="1" customHeight="1" outlineLevel="1">
      <c r="B35" t="s">
        <v>147</v>
      </c>
    </row>
    <row r="36" spans="1:5" ht="18" customHeight="1" collapsed="1">
      <c r="B36" t="s">
        <v>116</v>
      </c>
      <c r="C36">
        <v>3041</v>
      </c>
      <c r="E36">
        <f>97449+1684</f>
        <v>99133</v>
      </c>
    </row>
    <row r="37" spans="1:5" ht="18.649999999999999" hidden="1" customHeight="1">
      <c r="B37" t="s">
        <v>117</v>
      </c>
    </row>
    <row r="38" spans="1:5" ht="10.5" customHeight="1"/>
    <row r="39" spans="1:5" ht="18" customHeight="1">
      <c r="A39" t="s">
        <v>118</v>
      </c>
      <c r="C39">
        <f>SUM(C14:C37)</f>
        <v>6983256.9094800008</v>
      </c>
      <c r="E39">
        <f>SUM(E14:E37)</f>
        <v>10585127.106150001</v>
      </c>
    </row>
    <row r="40" spans="1:5" ht="10.5" customHeight="1">
      <c r="A40" t="s">
        <v>6</v>
      </c>
    </row>
    <row r="41" spans="1:5" ht="18" customHeight="1">
      <c r="A41" t="s">
        <v>119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149</v>
      </c>
      <c r="C43">
        <v>-2652629.8804899999</v>
      </c>
      <c r="E43">
        <v>-2119665.7711700001</v>
      </c>
    </row>
    <row r="44" spans="1:5" ht="18" customHeight="1">
      <c r="B44" t="s">
        <v>150</v>
      </c>
      <c r="C44">
        <v>3458056.42729</v>
      </c>
      <c r="E44">
        <v>2707726.7006000001</v>
      </c>
    </row>
    <row r="45" spans="1:5" ht="18" customHeight="1">
      <c r="B45" t="s">
        <v>151</v>
      </c>
      <c r="C45">
        <v>-2523115.7371399999</v>
      </c>
      <c r="E45">
        <v>-1677874.8667299999</v>
      </c>
    </row>
    <row r="46" spans="1:5" ht="17.25" customHeight="1">
      <c r="B46" t="s">
        <v>158</v>
      </c>
      <c r="C46">
        <v>-1689639.4747299999</v>
      </c>
      <c r="E46">
        <v>1431632.1266400011</v>
      </c>
    </row>
    <row r="47" spans="1:5" ht="17.25" customHeight="1">
      <c r="B47" t="s">
        <v>152</v>
      </c>
      <c r="C47">
        <v>-878176</v>
      </c>
      <c r="E47">
        <v>-1278</v>
      </c>
    </row>
    <row r="48" spans="1:5" ht="17.25" customHeight="1">
      <c r="B48" t="s">
        <v>159</v>
      </c>
      <c r="C48">
        <v>-3566471.8951200005</v>
      </c>
      <c r="E48">
        <v>-3468609.82596</v>
      </c>
    </row>
    <row r="49" spans="1:5" ht="17.25" customHeight="1">
      <c r="B49" t="s">
        <v>153</v>
      </c>
      <c r="C49">
        <v>699014</v>
      </c>
      <c r="E49">
        <v>-661860</v>
      </c>
    </row>
    <row r="50" spans="1:5" ht="17.25" hidden="1" customHeight="1">
      <c r="B50" t="s">
        <v>120</v>
      </c>
    </row>
    <row r="51" spans="1:5" ht="17.25" customHeight="1">
      <c r="B51" t="s">
        <v>154</v>
      </c>
      <c r="C51">
        <v>2190549.6002400001</v>
      </c>
      <c r="E51">
        <v>-1043157.150109999</v>
      </c>
    </row>
    <row r="52" spans="1:5" ht="17.25" hidden="1" customHeight="1">
      <c r="B52" t="s">
        <v>121</v>
      </c>
      <c r="E52" t="s">
        <v>99</v>
      </c>
    </row>
    <row r="53" spans="1:5" ht="18" hidden="1" customHeight="1">
      <c r="B53" t="s">
        <v>122</v>
      </c>
      <c r="E53">
        <v>0</v>
      </c>
    </row>
    <row r="54" spans="1:5" ht="18" hidden="1" customHeight="1" outlineLevel="1">
      <c r="B54" t="s">
        <v>160</v>
      </c>
      <c r="E54">
        <v>0</v>
      </c>
    </row>
    <row r="55" spans="1:5" ht="20.25" customHeight="1" collapsed="1">
      <c r="A55" t="s">
        <v>123</v>
      </c>
      <c r="C55">
        <f>C41+C39</f>
        <v>2020843.9495300008</v>
      </c>
      <c r="E55">
        <f>E41+E39</f>
        <v>5752040.8194200033</v>
      </c>
    </row>
    <row r="56" spans="1:5" ht="10.5" customHeight="1"/>
    <row r="57" spans="1:5" ht="18.75" customHeight="1">
      <c r="A57" t="s">
        <v>124</v>
      </c>
      <c r="C57">
        <v>-3006672.20688</v>
      </c>
      <c r="E57">
        <v>-1917067.75712</v>
      </c>
    </row>
    <row r="58" spans="1:5" ht="18.75" customHeight="1">
      <c r="A58" t="s">
        <v>125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126</v>
      </c>
      <c r="C60">
        <f>SUM(C55:C58)-0.5</f>
        <v>-1096278.7713499991</v>
      </c>
      <c r="E60">
        <f>SUM(E55:E58)</f>
        <v>3501434.0623000031</v>
      </c>
    </row>
    <row r="61" spans="1:5" ht="10.5" customHeight="1"/>
    <row r="62" spans="1:5" ht="20.5" customHeight="1">
      <c r="A62" t="s">
        <v>8</v>
      </c>
    </row>
    <row r="63" spans="1:5" ht="18" customHeight="1">
      <c r="A63" t="s">
        <v>9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10</v>
      </c>
      <c r="C65">
        <v>12436</v>
      </c>
      <c r="E65">
        <v>25118</v>
      </c>
    </row>
    <row r="66" spans="1:5" ht="20.5" hidden="1" customHeight="1" outlineLevel="1">
      <c r="B66" t="s">
        <v>93</v>
      </c>
      <c r="E66">
        <v>0</v>
      </c>
    </row>
    <row r="67" spans="1:5" ht="20.5" hidden="1" customHeight="1" outlineLevel="1" collapsed="1">
      <c r="B67" t="s">
        <v>11</v>
      </c>
      <c r="C67">
        <v>0</v>
      </c>
    </row>
    <row r="68" spans="1:5" ht="20.5" hidden="1" customHeight="1" outlineLevel="1">
      <c r="B68" t="s">
        <v>12</v>
      </c>
      <c r="E68">
        <v>0</v>
      </c>
    </row>
    <row r="69" spans="1:5" ht="20.5" hidden="1" customHeight="1" outlineLevel="1">
      <c r="B69" t="s">
        <v>13</v>
      </c>
      <c r="E69">
        <v>0</v>
      </c>
    </row>
    <row r="70" spans="1:5" ht="18" customHeight="1" collapsed="1">
      <c r="B70" t="s">
        <v>127</v>
      </c>
      <c r="C70">
        <v>5248774.55198</v>
      </c>
      <c r="E70">
        <v>4093395</v>
      </c>
    </row>
    <row r="71" spans="1:5" ht="20.5" hidden="1" customHeight="1">
      <c r="B71" t="s">
        <v>88</v>
      </c>
      <c r="E71">
        <v>0</v>
      </c>
    </row>
    <row r="72" spans="1:5" ht="20.5" customHeight="1">
      <c r="A72" t="s">
        <v>14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15</v>
      </c>
      <c r="C74">
        <v>9381124.4900000002</v>
      </c>
      <c r="E74">
        <v>10582420.489999998</v>
      </c>
    </row>
    <row r="75" spans="1:5" ht="18" customHeight="1">
      <c r="B75" t="s">
        <v>16</v>
      </c>
      <c r="C75">
        <v>35302.727429999999</v>
      </c>
      <c r="E75">
        <v>8637</v>
      </c>
    </row>
    <row r="76" spans="1:5" ht="18" hidden="1" customHeight="1" outlineLevel="1">
      <c r="B76" t="s">
        <v>17</v>
      </c>
    </row>
    <row r="77" spans="1:5" ht="20.5" customHeight="1" collapsed="1">
      <c r="B77" t="s">
        <v>86</v>
      </c>
      <c r="C77">
        <v>0</v>
      </c>
      <c r="E77">
        <v>714650</v>
      </c>
    </row>
    <row r="78" spans="1:5" ht="20.5" hidden="1" customHeight="1">
      <c r="B78" t="s">
        <v>18</v>
      </c>
      <c r="E78">
        <v>0</v>
      </c>
    </row>
    <row r="79" spans="1:5" ht="20.5" hidden="1" customHeight="1">
      <c r="B79" t="s">
        <v>19</v>
      </c>
      <c r="E79">
        <v>0</v>
      </c>
    </row>
    <row r="80" spans="1:5" ht="20.5" hidden="1" customHeight="1">
      <c r="B80" t="s">
        <v>20</v>
      </c>
      <c r="E80">
        <v>0</v>
      </c>
    </row>
    <row r="81" spans="1:5" ht="18" customHeight="1">
      <c r="B81" t="s">
        <v>128</v>
      </c>
      <c r="C81">
        <v>1754142.2987999998</v>
      </c>
      <c r="E81">
        <v>8307267.1100000003</v>
      </c>
    </row>
    <row r="82" spans="1:5" ht="20.5" customHeight="1">
      <c r="B82" t="s">
        <v>21</v>
      </c>
      <c r="C82">
        <v>15246</v>
      </c>
      <c r="E82">
        <v>24412</v>
      </c>
    </row>
    <row r="83" spans="1:5" ht="10.5" customHeight="1"/>
    <row r="84" spans="1:5" ht="32.5" customHeight="1">
      <c r="A84" s="324" t="s">
        <v>22</v>
      </c>
      <c r="B84" s="324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5" customHeight="1">
      <c r="A86" t="s">
        <v>23</v>
      </c>
    </row>
    <row r="87" spans="1:5" ht="20.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5" customHeight="1">
      <c r="B88" t="s">
        <v>5</v>
      </c>
    </row>
    <row r="89" spans="1:5" ht="18" hidden="1" customHeight="1">
      <c r="B89" t="s">
        <v>24</v>
      </c>
      <c r="C89">
        <v>0</v>
      </c>
      <c r="E89">
        <v>0</v>
      </c>
    </row>
    <row r="90" spans="1:5" ht="18" customHeight="1">
      <c r="B90" t="s">
        <v>26</v>
      </c>
      <c r="C90">
        <v>10372514</v>
      </c>
      <c r="E90">
        <v>12166916</v>
      </c>
    </row>
    <row r="91" spans="1:5" ht="20.5" customHeight="1">
      <c r="B91" t="s">
        <v>25</v>
      </c>
      <c r="C91">
        <v>0</v>
      </c>
      <c r="E91">
        <v>6665356</v>
      </c>
    </row>
    <row r="92" spans="1:5" ht="18" hidden="1" customHeight="1" outlineLevel="1">
      <c r="B92" t="s">
        <v>129</v>
      </c>
    </row>
    <row r="93" spans="1:5" ht="18" customHeight="1" collapsed="1">
      <c r="B93" t="s">
        <v>139</v>
      </c>
      <c r="C93">
        <v>0</v>
      </c>
      <c r="E93">
        <v>23233</v>
      </c>
    </row>
    <row r="94" spans="1:5" ht="10.5" customHeight="1"/>
    <row r="95" spans="1:5" ht="20.5" customHeight="1">
      <c r="A95" t="s">
        <v>7</v>
      </c>
      <c r="C95">
        <f>SUM(C97:C101)</f>
        <v>12304609</v>
      </c>
      <c r="E95">
        <f>SUM(E97:E101)</f>
        <v>10391242.58</v>
      </c>
    </row>
    <row r="96" spans="1:5" ht="20.5" customHeight="1">
      <c r="B96" t="s">
        <v>5</v>
      </c>
    </row>
    <row r="97" spans="1:5" ht="18" customHeight="1">
      <c r="B97" t="s">
        <v>27</v>
      </c>
      <c r="C97">
        <v>11318143</v>
      </c>
      <c r="E97">
        <v>9026433</v>
      </c>
    </row>
    <row r="98" spans="1:5" ht="18" hidden="1" customHeight="1" outlineLevel="1">
      <c r="B98" t="s">
        <v>85</v>
      </c>
      <c r="C98" t="s">
        <v>99</v>
      </c>
      <c r="E98">
        <v>0</v>
      </c>
    </row>
    <row r="99" spans="1:5" ht="18" customHeight="1" collapsed="1">
      <c r="B99" t="s">
        <v>161</v>
      </c>
      <c r="C99">
        <v>75272</v>
      </c>
      <c r="E99">
        <v>75272</v>
      </c>
    </row>
    <row r="100" spans="1:5" ht="18" customHeight="1">
      <c r="B100" t="s">
        <v>132</v>
      </c>
      <c r="C100">
        <v>911190</v>
      </c>
      <c r="E100">
        <v>1278852</v>
      </c>
    </row>
    <row r="101" spans="1:5" ht="18" customHeight="1">
      <c r="B101" t="s">
        <v>94</v>
      </c>
      <c r="C101">
        <v>4</v>
      </c>
      <c r="E101">
        <v>10685.58</v>
      </c>
    </row>
    <row r="102" spans="1:5" ht="10.5" customHeight="1"/>
    <row r="103" spans="1:5" ht="34.15" customHeight="1">
      <c r="A103" s="324" t="s">
        <v>28</v>
      </c>
      <c r="B103" s="324"/>
      <c r="C103">
        <f>C87-C95</f>
        <v>-1932095</v>
      </c>
      <c r="E103">
        <f>E87-E95</f>
        <v>8464262.4199999999</v>
      </c>
    </row>
    <row r="104" spans="1:5" ht="10.5" customHeight="1">
      <c r="A104" t="s">
        <v>6</v>
      </c>
    </row>
    <row r="105" spans="1:5" ht="20.5" customHeight="1">
      <c r="A105" t="s">
        <v>29</v>
      </c>
      <c r="C105">
        <f>C103+C84+C60</f>
        <v>-8952978.6655999981</v>
      </c>
      <c r="E105">
        <f>E103+E84+E60-0.36</f>
        <v>-3553177.4076999943</v>
      </c>
    </row>
    <row r="106" spans="1:5" ht="10.5" customHeight="1"/>
    <row r="107" spans="1:5" ht="20.5" customHeight="1" thickBot="1">
      <c r="A107" t="s">
        <v>30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87</v>
      </c>
      <c r="C109">
        <v>84499</v>
      </c>
      <c r="E109">
        <v>1018</v>
      </c>
    </row>
    <row r="110" spans="1:5" ht="10.5" customHeight="1"/>
    <row r="111" spans="1:5" ht="20.5" customHeight="1" thickBot="1">
      <c r="A111" t="s">
        <v>31</v>
      </c>
      <c r="C111">
        <f>C105+C107+C109</f>
        <v>-6589093.5849599987</v>
      </c>
      <c r="E111">
        <f>E105+E107+E109</f>
        <v>-746227.40769999428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Ф2_ЦАЭК!A49</f>
        <v>Заместитель Генерального директора по экономике и финансам</v>
      </c>
      <c r="E116" t="s">
        <v>91</v>
      </c>
    </row>
    <row r="117" spans="2:5" ht="12" customHeight="1"/>
    <row r="118" spans="2:5" ht="25.9" customHeight="1">
      <c r="B118" t="s">
        <v>80</v>
      </c>
      <c r="E118" t="s">
        <v>92</v>
      </c>
    </row>
    <row r="120" spans="2:5">
      <c r="C120">
        <f>Ф1_ЦАЭК!B32</f>
        <v>652334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4"/>
  <sheetViews>
    <sheetView topLeftCell="A46" workbookViewId="0">
      <selection activeCell="P74" sqref="P74"/>
    </sheetView>
  </sheetViews>
  <sheetFormatPr defaultRowHeight="12.5"/>
  <cols>
    <col min="2" max="2" width="40.453125" customWidth="1"/>
    <col min="3" max="3" width="21" customWidth="1"/>
    <col min="4" max="4" width="14.453125" customWidth="1"/>
    <col min="5" max="5" width="11.7265625" customWidth="1"/>
    <col min="6" max="6" width="21.1796875" customWidth="1"/>
    <col min="9" max="9" width="15.453125" customWidth="1"/>
  </cols>
  <sheetData>
    <row r="4" spans="2:5">
      <c r="B4" t="s">
        <v>158</v>
      </c>
      <c r="C4" s="216"/>
    </row>
    <row r="5" spans="2:5">
      <c r="B5" t="s">
        <v>186</v>
      </c>
      <c r="C5" s="216">
        <v>-409945.86899999995</v>
      </c>
      <c r="D5" t="s">
        <v>187</v>
      </c>
    </row>
    <row r="6" spans="2:5">
      <c r="B6" t="s">
        <v>182</v>
      </c>
      <c r="C6" s="216">
        <f>278280+35921</f>
        <v>314201</v>
      </c>
      <c r="D6" t="s">
        <v>192</v>
      </c>
    </row>
    <row r="7" spans="2:5">
      <c r="B7" t="s">
        <v>181</v>
      </c>
      <c r="C7" s="216">
        <v>-3200000</v>
      </c>
      <c r="D7" t="s">
        <v>187</v>
      </c>
    </row>
    <row r="8" spans="2:5">
      <c r="B8" t="s">
        <v>183</v>
      </c>
      <c r="C8" s="216">
        <v>-1983412</v>
      </c>
      <c r="D8" t="s">
        <v>188</v>
      </c>
    </row>
    <row r="9" spans="2:5">
      <c r="B9" t="s">
        <v>184</v>
      </c>
      <c r="C9" s="216">
        <v>97699.972789999098</v>
      </c>
    </row>
    <row r="10" spans="2:5">
      <c r="B10" t="s">
        <v>185</v>
      </c>
      <c r="C10" s="216">
        <v>-7739283.4316699989</v>
      </c>
      <c r="D10" t="s">
        <v>189</v>
      </c>
    </row>
    <row r="11" spans="2:5" ht="13">
      <c r="C11" s="216">
        <f>SUM(C5:C10)</f>
        <v>-12920740.327879999</v>
      </c>
      <c r="D11" s="217">
        <v>1220</v>
      </c>
      <c r="E11" s="218" t="s">
        <v>190</v>
      </c>
    </row>
    <row r="12" spans="2:5" ht="13">
      <c r="D12" s="217">
        <v>1220</v>
      </c>
      <c r="E12" s="218" t="s">
        <v>191</v>
      </c>
    </row>
    <row r="19" spans="2:6" ht="12.75" customHeight="1">
      <c r="B19" s="219" t="s">
        <v>193</v>
      </c>
      <c r="C19" s="326" t="s">
        <v>194</v>
      </c>
      <c r="D19" s="326"/>
      <c r="E19" s="326" t="s">
        <v>195</v>
      </c>
      <c r="F19" s="326"/>
    </row>
    <row r="20" spans="2:6" ht="13">
      <c r="B20" s="219" t="s">
        <v>196</v>
      </c>
      <c r="C20" s="326" t="s">
        <v>197</v>
      </c>
      <c r="D20" s="326" t="s">
        <v>198</v>
      </c>
      <c r="E20" s="326" t="s">
        <v>197</v>
      </c>
      <c r="F20" s="326" t="s">
        <v>198</v>
      </c>
    </row>
    <row r="21" spans="2:6" ht="13">
      <c r="B21" s="219" t="s">
        <v>199</v>
      </c>
      <c r="C21" s="326"/>
      <c r="D21" s="326"/>
      <c r="E21" s="326"/>
      <c r="F21" s="326"/>
    </row>
    <row r="22" spans="2:6" ht="13">
      <c r="B22" s="219" t="s">
        <v>200</v>
      </c>
      <c r="C22" s="326"/>
      <c r="D22" s="326"/>
      <c r="E22" s="326"/>
      <c r="F22" s="326"/>
    </row>
    <row r="23" spans="2:6" ht="13">
      <c r="B23" s="220">
        <v>2184</v>
      </c>
      <c r="C23" s="221">
        <v>4745841640</v>
      </c>
      <c r="D23" s="222"/>
      <c r="E23" s="221">
        <v>5679802229.9200001</v>
      </c>
      <c r="F23" s="221">
        <v>4242317000</v>
      </c>
    </row>
    <row r="24" spans="2:6">
      <c r="B24" s="223" t="s">
        <v>166</v>
      </c>
      <c r="C24" s="224">
        <v>4745841640</v>
      </c>
      <c r="D24" s="225"/>
      <c r="E24" s="224">
        <v>5679802229.9200001</v>
      </c>
      <c r="F24" s="224">
        <v>4242317000</v>
      </c>
    </row>
    <row r="25" spans="2:6">
      <c r="B25" s="226" t="s">
        <v>201</v>
      </c>
      <c r="C25" s="227"/>
      <c r="D25" s="227"/>
      <c r="E25" s="228">
        <v>3672457229.9200001</v>
      </c>
      <c r="F25" s="227"/>
    </row>
    <row r="26" spans="2:6" ht="34.5">
      <c r="B26" s="229" t="s">
        <v>202</v>
      </c>
      <c r="C26" s="230"/>
      <c r="D26" s="230"/>
      <c r="E26" s="231">
        <v>3672457229.9200001</v>
      </c>
      <c r="F26" s="230"/>
    </row>
    <row r="27" spans="2:6">
      <c r="B27" s="226" t="s">
        <v>203</v>
      </c>
      <c r="C27" s="227"/>
      <c r="D27" s="227"/>
      <c r="E27" s="228">
        <v>1551000000</v>
      </c>
      <c r="F27" s="227"/>
    </row>
    <row r="28" spans="2:6" ht="34.5">
      <c r="B28" s="229" t="s">
        <v>204</v>
      </c>
      <c r="C28" s="230"/>
      <c r="D28" s="230"/>
      <c r="E28" s="231">
        <v>1551000000</v>
      </c>
      <c r="F28" s="230"/>
    </row>
    <row r="29" spans="2:6">
      <c r="B29" s="226" t="s">
        <v>205</v>
      </c>
      <c r="C29" s="227"/>
      <c r="D29" s="227"/>
      <c r="E29" s="228">
        <v>456345000</v>
      </c>
      <c r="F29" s="227"/>
    </row>
    <row r="30" spans="2:6" ht="23">
      <c r="B30" s="229" t="s">
        <v>206</v>
      </c>
      <c r="C30" s="230"/>
      <c r="D30" s="230"/>
      <c r="E30" s="231">
        <v>456345000</v>
      </c>
      <c r="F30" s="230"/>
    </row>
    <row r="31" spans="2:6">
      <c r="B31" s="226" t="s">
        <v>207</v>
      </c>
      <c r="C31" s="228">
        <v>2114452500</v>
      </c>
      <c r="D31" s="227"/>
      <c r="E31" s="227"/>
      <c r="F31" s="228">
        <v>2114452500</v>
      </c>
    </row>
    <row r="32" spans="2:6" ht="23">
      <c r="B32" s="229" t="s">
        <v>208</v>
      </c>
      <c r="C32" s="231">
        <v>2114452500</v>
      </c>
      <c r="D32" s="230"/>
      <c r="E32" s="230"/>
      <c r="F32" s="231">
        <v>2114452500</v>
      </c>
    </row>
    <row r="33" spans="2:7" ht="23">
      <c r="B33" s="226" t="s">
        <v>209</v>
      </c>
      <c r="C33" s="228">
        <v>503524640</v>
      </c>
      <c r="D33" s="227"/>
      <c r="E33" s="227"/>
      <c r="F33" s="227"/>
    </row>
    <row r="34" spans="2:7">
      <c r="B34" s="229" t="s">
        <v>210</v>
      </c>
      <c r="C34" s="231">
        <v>503524640</v>
      </c>
      <c r="D34" s="230"/>
      <c r="E34" s="230"/>
      <c r="F34" s="230"/>
    </row>
    <row r="35" spans="2:7">
      <c r="B35" s="226" t="s">
        <v>211</v>
      </c>
      <c r="C35" s="228">
        <v>2127864500</v>
      </c>
      <c r="D35" s="227"/>
      <c r="E35" s="227"/>
      <c r="F35" s="228">
        <v>2127864500</v>
      </c>
    </row>
    <row r="40" spans="2:7">
      <c r="B40" s="232" t="s">
        <v>212</v>
      </c>
      <c r="D40" s="234"/>
      <c r="F40" s="235"/>
      <c r="G40" s="236">
        <f>SUM(C40:F40)</f>
        <v>0</v>
      </c>
    </row>
    <row r="41" spans="2:7">
      <c r="B41" t="s">
        <v>186</v>
      </c>
      <c r="C41" s="233">
        <v>-522242</v>
      </c>
      <c r="D41" t="s">
        <v>213</v>
      </c>
    </row>
    <row r="42" spans="2:7">
      <c r="B42" t="s">
        <v>181</v>
      </c>
      <c r="C42" s="233">
        <v>-472001</v>
      </c>
      <c r="D42" t="s">
        <v>214</v>
      </c>
    </row>
    <row r="44" spans="2:7">
      <c r="C44" s="237">
        <f>C41+C42</f>
        <v>-994243</v>
      </c>
    </row>
    <row r="49" spans="2:9">
      <c r="E49" s="330"/>
      <c r="F49" s="330"/>
    </row>
    <row r="50" spans="2:9">
      <c r="B50" t="s">
        <v>215</v>
      </c>
    </row>
    <row r="51" spans="2:9">
      <c r="B51" s="239" t="s">
        <v>156</v>
      </c>
      <c r="C51" s="245" t="s">
        <v>228</v>
      </c>
      <c r="D51" s="245" t="s">
        <v>226</v>
      </c>
      <c r="E51" s="245" t="s">
        <v>227</v>
      </c>
      <c r="F51" s="245" t="s">
        <v>229</v>
      </c>
      <c r="G51" s="327" t="s">
        <v>216</v>
      </c>
      <c r="H51" s="328"/>
      <c r="I51" s="329"/>
    </row>
    <row r="52" spans="2:9" ht="69" customHeight="1">
      <c r="B52" s="240" t="s">
        <v>218</v>
      </c>
      <c r="C52" s="239" t="s">
        <v>99</v>
      </c>
      <c r="D52" s="241"/>
      <c r="E52" s="241"/>
      <c r="F52" s="241">
        <v>7611902.6949999994</v>
      </c>
      <c r="G52" s="325" t="s">
        <v>217</v>
      </c>
      <c r="H52" s="325"/>
      <c r="I52" s="325"/>
    </row>
    <row r="53" spans="2:9" ht="12.75" customHeight="1">
      <c r="B53" s="242" t="s">
        <v>219</v>
      </c>
      <c r="C53" s="247"/>
      <c r="D53" s="243">
        <v>75726</v>
      </c>
      <c r="E53" s="243"/>
      <c r="F53" s="250">
        <f>C53+D53-E53</f>
        <v>75726</v>
      </c>
      <c r="G53" s="325" t="s">
        <v>220</v>
      </c>
      <c r="H53" s="325"/>
      <c r="I53" s="325"/>
    </row>
    <row r="54" spans="2:9" ht="13">
      <c r="B54" s="238" t="s">
        <v>207</v>
      </c>
      <c r="C54" s="248"/>
      <c r="D54" s="249">
        <f>D55+D56</f>
        <v>4399453.4179999996</v>
      </c>
      <c r="E54" s="249"/>
      <c r="F54" s="250">
        <f t="shared" ref="F54:F60" si="0">C54+D54-E54</f>
        <v>4399453.4179999996</v>
      </c>
      <c r="G54" s="331"/>
      <c r="H54" s="331"/>
      <c r="I54" s="331"/>
    </row>
    <row r="55" spans="2:9" ht="13">
      <c r="B55" s="238">
        <v>2016</v>
      </c>
      <c r="C55" s="239"/>
      <c r="D55" s="241">
        <v>2114453</v>
      </c>
      <c r="E55" s="241"/>
      <c r="F55" s="243">
        <f t="shared" si="0"/>
        <v>2114453</v>
      </c>
      <c r="G55" s="325" t="s">
        <v>221</v>
      </c>
      <c r="H55" s="325"/>
      <c r="I55" s="325"/>
    </row>
    <row r="56" spans="2:9" ht="13">
      <c r="B56" s="238">
        <v>2017</v>
      </c>
      <c r="C56" s="239"/>
      <c r="D56" s="241">
        <v>2285000.4180000001</v>
      </c>
      <c r="E56" s="241"/>
      <c r="F56" s="243">
        <f t="shared" si="0"/>
        <v>2285000.4180000001</v>
      </c>
      <c r="G56" s="325" t="s">
        <v>220</v>
      </c>
      <c r="H56" s="325"/>
      <c r="I56" s="325"/>
    </row>
    <row r="57" spans="2:9" ht="13">
      <c r="B57" s="238" t="s">
        <v>211</v>
      </c>
      <c r="C57" s="248"/>
      <c r="D57" s="249">
        <v>3136724</v>
      </c>
      <c r="E57" s="249"/>
      <c r="F57" s="250">
        <f t="shared" si="0"/>
        <v>3136724</v>
      </c>
      <c r="G57" s="325"/>
      <c r="H57" s="325"/>
      <c r="I57" s="325"/>
    </row>
    <row r="58" spans="2:9" ht="13">
      <c r="B58" s="238">
        <v>2016</v>
      </c>
      <c r="C58" s="239"/>
      <c r="D58" s="241">
        <v>2127865</v>
      </c>
      <c r="E58" s="241"/>
      <c r="F58" s="243">
        <f t="shared" si="0"/>
        <v>2127865</v>
      </c>
      <c r="G58" s="325" t="s">
        <v>222</v>
      </c>
      <c r="H58" s="325"/>
      <c r="I58" s="325"/>
    </row>
    <row r="59" spans="2:9" ht="13">
      <c r="B59" s="238">
        <v>2017</v>
      </c>
      <c r="C59" s="239"/>
      <c r="D59" s="241">
        <v>1008859</v>
      </c>
      <c r="E59" s="241"/>
      <c r="F59" s="243">
        <f t="shared" si="0"/>
        <v>1008859</v>
      </c>
      <c r="G59" s="325" t="s">
        <v>220</v>
      </c>
      <c r="H59" s="325"/>
      <c r="I59" s="325"/>
    </row>
    <row r="60" spans="2:9" ht="13">
      <c r="B60" s="239"/>
      <c r="C60" s="239"/>
      <c r="D60" s="244">
        <v>7611903.4179999996</v>
      </c>
      <c r="E60" s="244"/>
      <c r="F60" s="250">
        <f t="shared" si="0"/>
        <v>7611903.4179999996</v>
      </c>
      <c r="G60" s="325"/>
      <c r="H60" s="325"/>
      <c r="I60" s="325"/>
    </row>
    <row r="61" spans="2:9" s="215" customFormat="1"/>
    <row r="62" spans="2:9" s="215" customFormat="1"/>
    <row r="63" spans="2:9" s="215" customFormat="1"/>
    <row r="64" spans="2:9">
      <c r="D64" s="215"/>
      <c r="E64" s="215"/>
    </row>
    <row r="65" spans="2:9">
      <c r="B65" s="239" t="s">
        <v>223</v>
      </c>
      <c r="C65" s="245">
        <v>43100</v>
      </c>
      <c r="D65" s="245" t="s">
        <v>227</v>
      </c>
      <c r="E65" s="245" t="s">
        <v>225</v>
      </c>
      <c r="F65" s="245">
        <v>43281</v>
      </c>
      <c r="G65" s="332" t="s">
        <v>224</v>
      </c>
      <c r="H65" s="332"/>
      <c r="I65" s="332"/>
    </row>
    <row r="66" spans="2:9" ht="105.75" customHeight="1">
      <c r="B66" s="239" t="s">
        <v>178</v>
      </c>
      <c r="C66" s="246">
        <v>381914</v>
      </c>
      <c r="D66" s="246">
        <v>1210313</v>
      </c>
      <c r="E66" s="246">
        <v>2127820</v>
      </c>
      <c r="F66" s="246">
        <f>C66+E66-D66</f>
        <v>1299421</v>
      </c>
      <c r="G66" s="325" t="s">
        <v>230</v>
      </c>
      <c r="H66" s="325"/>
      <c r="I66" s="325"/>
    </row>
    <row r="67" spans="2:9">
      <c r="E67" s="210"/>
      <c r="F67" s="211"/>
      <c r="G67" s="210"/>
      <c r="H67" s="210"/>
    </row>
    <row r="68" spans="2:9">
      <c r="E68" s="210"/>
      <c r="F68" s="210"/>
      <c r="G68" s="210"/>
      <c r="H68" s="210"/>
    </row>
    <row r="69" spans="2:9">
      <c r="E69" s="210"/>
      <c r="F69" s="210"/>
      <c r="G69" s="210"/>
      <c r="H69" s="210"/>
    </row>
    <row r="70" spans="2:9">
      <c r="E70" s="210"/>
      <c r="F70" s="210"/>
      <c r="G70" s="210"/>
      <c r="H70" s="210"/>
    </row>
    <row r="71" spans="2:9">
      <c r="E71" s="210"/>
      <c r="F71" s="210"/>
      <c r="G71" s="210"/>
      <c r="H71" s="210"/>
    </row>
    <row r="72" spans="2:9">
      <c r="E72" s="210"/>
      <c r="F72" s="210"/>
      <c r="G72" s="210"/>
      <c r="H72" s="210"/>
    </row>
    <row r="73" spans="2:9">
      <c r="E73" s="210"/>
      <c r="F73" s="210"/>
      <c r="G73" s="210"/>
      <c r="H73" s="210"/>
    </row>
    <row r="74" spans="2:9">
      <c r="E74" s="210"/>
      <c r="F74" s="210"/>
      <c r="G74" s="210"/>
      <c r="H74" s="210"/>
    </row>
  </sheetData>
  <mergeCells count="19">
    <mergeCell ref="G65:I65"/>
    <mergeCell ref="G66:I66"/>
    <mergeCell ref="G57:I57"/>
    <mergeCell ref="G58:I58"/>
    <mergeCell ref="G59:I59"/>
    <mergeCell ref="G60:I60"/>
    <mergeCell ref="G56:I56"/>
    <mergeCell ref="G52:I52"/>
    <mergeCell ref="C19:D19"/>
    <mergeCell ref="E19:F19"/>
    <mergeCell ref="C20:C22"/>
    <mergeCell ref="D20:D22"/>
    <mergeCell ref="E20:E22"/>
    <mergeCell ref="F20:F22"/>
    <mergeCell ref="G51:I51"/>
    <mergeCell ref="E49:F49"/>
    <mergeCell ref="G53:I53"/>
    <mergeCell ref="G54:I54"/>
    <mergeCell ref="G55:I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Ф1_ЦАЭК</vt:lpstr>
      <vt:lpstr>Ф2_ЦАЭК</vt:lpstr>
      <vt:lpstr>ф3 ЦАЭК</vt:lpstr>
      <vt:lpstr>Лист1</vt:lpstr>
      <vt:lpstr>Ф4_ЦАЭК</vt:lpstr>
      <vt:lpstr>111</vt:lpstr>
      <vt:lpstr>Лист2</vt:lpstr>
      <vt:lpstr>а1</vt:lpstr>
      <vt:lpstr>'111'!Заголовки_для_печати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Мирошниченко Лора Ивановна</cp:lastModifiedBy>
  <cp:lastPrinted>2020-05-29T09:00:44Z</cp:lastPrinted>
  <dcterms:created xsi:type="dcterms:W3CDTF">2010-05-13T13:48:52Z</dcterms:created>
  <dcterms:modified xsi:type="dcterms:W3CDTF">2020-05-29T09:36:42Z</dcterms:modified>
</cp:coreProperties>
</file>