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0" windowWidth="15135" windowHeight="4665" activeTab="3"/>
  </bookViews>
  <sheets>
    <sheet name="ОПУ" sheetId="1" r:id="rId1"/>
    <sheet name="Баланс" sheetId="2" r:id="rId2"/>
    <sheet name="деньги" sheetId="3" r:id="rId3"/>
    <sheet name="капитал" sheetId="4" r:id="rId4"/>
    <sheet name="Лист1" sheetId="5" r:id="rId5"/>
  </sheets>
  <definedNames>
    <definedName name="_Hlk222634923" localSheetId="1">'Баланс'!$A$36</definedName>
    <definedName name="_Hlk239143240" localSheetId="1">'Баланс'!$A$4</definedName>
    <definedName name="_xlnm.Print_Area" localSheetId="1">'Баланс'!$A$4:$F$44</definedName>
  </definedNames>
  <calcPr fullCalcOnLoad="1"/>
</workbook>
</file>

<file path=xl/sharedStrings.xml><?xml version="1.0" encoding="utf-8"?>
<sst xmlns="http://schemas.openxmlformats.org/spreadsheetml/2006/main" count="124" uniqueCount="98">
  <si>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</si>
  <si>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</si>
  <si>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</si>
  <si>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</si>
  <si>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</si>
  <si>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</si>
  <si>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</si>
  <si>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</si>
  <si>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</si>
  <si>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</si>
  <si>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</si>
  <si>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</si>
  <si>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</si>
  <si>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Дополнительно оплаченный капитал</t>
  </si>
  <si>
    <t>Налоги к оплате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</si>
  <si>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</si>
  <si>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</si>
  <si>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</si>
  <si>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</si>
  <si>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</si>
  <si>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</si>
  <si>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</si>
  <si>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</si>
  <si>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</si>
  <si>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</si>
  <si>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</si>
  <si>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</si>
  <si>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</si>
  <si>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</si>
  <si>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</si>
  <si>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</si>
  <si>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</si>
  <si>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</si>
  <si>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</si>
  <si>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-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</si>
  <si>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</si>
  <si>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</si>
  <si>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</si>
  <si>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</si>
  <si>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</si>
  <si>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</si>
  <si>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</si>
  <si>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</si>
  <si>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 и в бюджет</t>
  </si>
  <si>
    <t>Денежные средства, уплаченные работникам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</si>
  <si>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</si>
  <si>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</si>
  <si>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</si>
  <si>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</si>
  <si>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r>
      <t>Подоходный налог уплаченный</t>
    </r>
    <r>
      <rPr>
        <b/>
        <sz val="10"/>
        <color indexed="8"/>
        <rFont val="Times New Roman"/>
        <family val="1"/>
      </rPr>
      <t xml:space="preserve"> </t>
    </r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</si>
  <si>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</si>
  <si>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</si>
  <si>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</si>
  <si>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</si>
  <si>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</si>
  <si>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</si>
  <si>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</si>
  <si>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</si>
  <si>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Погашение заемных средств</t>
  </si>
  <si>
    <t>Продажа собственных облигаций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</si>
  <si>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</si>
  <si>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</si>
  <si>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</si>
  <si>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</si>
  <si>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</si>
  <si>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</si>
  <si>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</si>
  <si>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</si>
  <si>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</si>
  <si>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</si>
  <si>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</si>
  <si>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</si>
  <si>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</si>
  <si>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</si>
  <si>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</si>
  <si>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и общий совокупный доход за год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</si>
  <si>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</si>
  <si>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</si>
  <si>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</si>
  <si>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</si>
  <si>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</si>
  <si>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</si>
  <si>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</si>
  <si>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</si>
  <si>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Остаток на 1 января 2015 г.</t>
  </si>
  <si>
    <t>Остаток на 31 декабря 2015 г.</t>
  </si>
  <si>
    <t>Остаток на 1 января 2016 г.</t>
  </si>
  <si>
    <t>Отчет о  прибыли и убытке  и прочем совокупном  доходе за период, закончившийся  " 30"  июня 2016 года</t>
  </si>
  <si>
    <r>
      <t>по состоянию  на "</t>
    </r>
    <r>
      <rPr>
        <b/>
        <u val="single"/>
        <sz val="10"/>
        <rFont val="Times New Roman"/>
        <family val="1"/>
      </rPr>
      <t xml:space="preserve"> 30 </t>
    </r>
    <r>
      <rPr>
        <b/>
        <sz val="10"/>
        <rFont val="Times New Roman"/>
        <family val="1"/>
      </rPr>
      <t>" июня 2016 года</t>
    </r>
  </si>
  <si>
    <t>за период, закончившийся  " 30" июня 2016 года</t>
  </si>
  <si>
    <t>30.06.2016 г.</t>
  </si>
  <si>
    <t>30.06.2015 г.</t>
  </si>
  <si>
    <t>Остаток на 30 июня  2016 г.</t>
  </si>
  <si>
    <t>30.06.2015г.</t>
  </si>
  <si>
    <t>Балансовая стоимость  1 простой акции  на 30 июня 2016г.  (-509,779) тенге.</t>
  </si>
  <si>
    <t>Краткосрочные финансовые обязательства</t>
  </si>
  <si>
    <t>Дивиденды объявленные</t>
  </si>
  <si>
    <t>Перевод в прочие резервы (Примечание 16)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</si>
</sst>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0;[Red]\-0"/>
    <numFmt numFmtId="174" formatCode="0.0;[Red]\-0.0"/>
    <numFmt numFmtId="175" formatCode="_-* #,##0.0_р_._-;\-* #,##0.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0&quot;р.&quot;_-;\(* #,##0.00&quot;р.&quot;_-\);_-* &quot;-&quot;??&quot;р.&quot;_-;_-@_-"/>
    <numFmt numFmtId="183" formatCode="_-* #,##0.00&quot;р.&quot;_-;\(\ #,##0.00_-\);_-* &quot;-&quot;??&quot;р.&quot;_-;_-@_-"/>
    <numFmt numFmtId="184" formatCode="_-* #,##0.0&quot;р.&quot;_-;\(\ #,##0.0_-\);_-* &quot;-&quot;??&quot;р.&quot;_-;_-@_-"/>
    <numFmt numFmtId="185" formatCode="_-* #,##0&quot;р.&quot;_-;\(\ #,##0_-\);_-* &quot;-&quot;??&quot;р.&quot;_-;_-@_-"/>
    <numFmt numFmtId="186" formatCode="_-* #,##0_-;\(\ #,##0_-\);_-* &quot;-&quot;??_-;_-@_-"/>
    <numFmt numFmtId="187" formatCode="#,##0.00_ ;[Red]\-#,##0.00\ "/>
    <numFmt numFmtId="188" formatCode="0.00_ ;[Red]\-0.00\ "/>
    <numFmt numFmtId="189" formatCode="#,##0.000_ ;[Red]\-#,##0.000\ "/>
    <numFmt numFmtId="190" formatCode="#,##0.00;[Red]\-#,##0.00"/>
    <numFmt numFmtId="191" formatCode="dd/mm/yy;@"/>
    <numFmt numFmtId="192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 horizontal="left"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wrapText="1"/>
    </xf>
    <xf numFmtId="186" fontId="5" fillId="33" borderId="0" xfId="53" applyNumberFormat="1" applyFont="1" applyFill="1" applyBorder="1" applyAlignment="1">
      <alignment horizontal="right" vertical="center" wrapText="1"/>
      <protection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3" fontId="54" fillId="0" borderId="0" xfId="0" applyNumberFormat="1" applyFont="1" applyBorder="1" applyAlignment="1">
      <alignment horizontal="right" vertical="center"/>
    </xf>
    <xf numFmtId="186" fontId="6" fillId="33" borderId="0" xfId="53" applyNumberFormat="1" applyFont="1" applyFill="1" applyBorder="1" applyAlignment="1">
      <alignment horizontal="right" vertical="center" wrapText="1"/>
      <protection/>
    </xf>
    <xf numFmtId="186" fontId="6" fillId="33" borderId="10" xfId="53" applyNumberFormat="1" applyFont="1" applyFill="1" applyBorder="1" applyAlignment="1">
      <alignment horizontal="right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186" fontId="7" fillId="33" borderId="0" xfId="53" applyNumberFormat="1" applyFont="1" applyFill="1" applyBorder="1" applyAlignment="1">
      <alignment horizontal="right" vertical="center" wrapText="1"/>
      <protection/>
    </xf>
    <xf numFmtId="3" fontId="53" fillId="0" borderId="0" xfId="0" applyNumberFormat="1" applyFont="1" applyAlignment="1">
      <alignment vertical="center" wrapText="1"/>
    </xf>
    <xf numFmtId="0" fontId="59" fillId="0" borderId="0" xfId="0" applyFont="1" applyBorder="1" applyAlignment="1">
      <alignment horizontal="right" vertical="center" wrapText="1"/>
    </xf>
    <xf numFmtId="0" fontId="55" fillId="0" borderId="0" xfId="0" applyFont="1" applyAlignment="1">
      <alignment horizontal="left" vertical="center" wrapText="1"/>
    </xf>
    <xf numFmtId="3" fontId="54" fillId="0" borderId="0" xfId="0" applyNumberFormat="1" applyFont="1" applyAlignment="1">
      <alignment horizontal="right" vertical="center" wrapText="1"/>
    </xf>
    <xf numFmtId="3" fontId="55" fillId="0" borderId="11" xfId="0" applyNumberFormat="1" applyFont="1" applyBorder="1" applyAlignment="1">
      <alignment horizontal="right" vertical="center" wrapText="1"/>
    </xf>
    <xf numFmtId="3" fontId="54" fillId="0" borderId="10" xfId="0" applyNumberFormat="1" applyFont="1" applyBorder="1" applyAlignment="1">
      <alignment horizontal="right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0" fontId="7" fillId="33" borderId="0" xfId="53" applyFont="1" applyFill="1" applyAlignment="1">
      <alignment horizontal="center"/>
      <protection/>
    </xf>
    <xf numFmtId="0" fontId="54" fillId="0" borderId="0" xfId="0" applyFont="1" applyAlignment="1">
      <alignment vertical="center" wrapText="1"/>
    </xf>
    <xf numFmtId="186" fontId="13" fillId="33" borderId="12" xfId="53" applyNumberFormat="1" applyFont="1" applyFill="1" applyBorder="1" applyAlignment="1">
      <alignment horizontal="right" vertical="center" wrapText="1"/>
      <protection/>
    </xf>
    <xf numFmtId="3" fontId="60" fillId="0" borderId="13" xfId="0" applyNumberFormat="1" applyFont="1" applyBorder="1" applyAlignment="1">
      <alignment vertical="center" wrapText="1"/>
    </xf>
    <xf numFmtId="186" fontId="13" fillId="33" borderId="0" xfId="53" applyNumberFormat="1" applyFont="1" applyFill="1" applyBorder="1" applyAlignment="1">
      <alignment horizontal="right" vertical="center" wrapText="1"/>
      <protection/>
    </xf>
    <xf numFmtId="186" fontId="13" fillId="33" borderId="14" xfId="53" applyNumberFormat="1" applyFont="1" applyFill="1" applyBorder="1" applyAlignment="1">
      <alignment horizontal="right" vertical="center" wrapText="1"/>
      <protection/>
    </xf>
    <xf numFmtId="186" fontId="13" fillId="33" borderId="10" xfId="53" applyNumberFormat="1" applyFont="1" applyFill="1" applyBorder="1" applyAlignment="1">
      <alignment horizontal="right" vertical="center" wrapText="1"/>
      <protection/>
    </xf>
    <xf numFmtId="3" fontId="61" fillId="0" borderId="0" xfId="0" applyNumberFormat="1" applyFont="1" applyBorder="1" applyAlignment="1">
      <alignment horizontal="right" vertical="center"/>
    </xf>
    <xf numFmtId="186" fontId="5" fillId="33" borderId="15" xfId="53" applyNumberFormat="1" applyFont="1" applyFill="1" applyBorder="1" applyAlignment="1">
      <alignment horizontal="right" vertical="center" wrapText="1"/>
      <protection/>
    </xf>
    <xf numFmtId="3" fontId="61" fillId="0" borderId="15" xfId="0" applyNumberFormat="1" applyFont="1" applyBorder="1" applyAlignment="1">
      <alignment horizontal="right" vertical="center"/>
    </xf>
    <xf numFmtId="0" fontId="61" fillId="0" borderId="0" xfId="0" applyFont="1" applyAlignment="1">
      <alignment vertical="center" wrapText="1"/>
    </xf>
    <xf numFmtId="186" fontId="7" fillId="33" borderId="10" xfId="53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0" fontId="55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192" fontId="55" fillId="33" borderId="0" xfId="0" applyNumberFormat="1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192" fontId="55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192" fontId="55" fillId="33" borderId="0" xfId="0" applyNumberFormat="1" applyFont="1" applyFill="1" applyAlignment="1">
      <alignment horizontal="right" vertical="center" wrapText="1"/>
    </xf>
    <xf numFmtId="192" fontId="55" fillId="33" borderId="0" xfId="0" applyNumberFormat="1" applyFont="1" applyFill="1" applyAlignment="1">
      <alignment vertical="center" wrapText="1"/>
    </xf>
    <xf numFmtId="192" fontId="54" fillId="33" borderId="0" xfId="0" applyNumberFormat="1" applyFont="1" applyFill="1" applyAlignment="1">
      <alignment vertical="center" wrapText="1"/>
    </xf>
    <xf numFmtId="3" fontId="54" fillId="33" borderId="0" xfId="0" applyNumberFormat="1" applyFont="1" applyFill="1" applyAlignment="1">
      <alignment horizontal="right" vertical="center" wrapText="1"/>
    </xf>
    <xf numFmtId="0" fontId="9" fillId="33" borderId="0" xfId="42" applyFont="1" applyFill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>
      <alignment horizontal="right" vertical="center" wrapText="1"/>
    </xf>
    <xf numFmtId="3" fontId="55" fillId="33" borderId="16" xfId="0" applyNumberFormat="1" applyFont="1" applyFill="1" applyBorder="1" applyAlignment="1">
      <alignment horizontal="right" vertical="center" wrapText="1"/>
    </xf>
    <xf numFmtId="0" fontId="59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 wrapText="1"/>
    </xf>
    <xf numFmtId="192" fontId="54" fillId="33" borderId="0" xfId="0" applyNumberFormat="1" applyFont="1" applyFill="1" applyAlignment="1">
      <alignment horizontal="right" vertical="center" wrapText="1"/>
    </xf>
    <xf numFmtId="192" fontId="59" fillId="33" borderId="0" xfId="0" applyNumberFormat="1" applyFont="1" applyFill="1" applyAlignment="1">
      <alignment vertical="center" wrapText="1"/>
    </xf>
    <xf numFmtId="3" fontId="55" fillId="33" borderId="15" xfId="0" applyNumberFormat="1" applyFont="1" applyFill="1" applyBorder="1" applyAlignment="1">
      <alignment horizontal="right" vertical="center" wrapText="1"/>
    </xf>
    <xf numFmtId="192" fontId="0" fillId="33" borderId="0" xfId="0" applyNumberFormat="1" applyFill="1" applyAlignment="1">
      <alignment horizontal="right"/>
    </xf>
    <xf numFmtId="192" fontId="0" fillId="33" borderId="0" xfId="0" applyNumberFormat="1" applyFill="1" applyAlignment="1">
      <alignment/>
    </xf>
    <xf numFmtId="0" fontId="55" fillId="33" borderId="0" xfId="0" applyFont="1" applyFill="1" applyAlignment="1">
      <alignment vertical="center"/>
    </xf>
    <xf numFmtId="186" fontId="7" fillId="33" borderId="16" xfId="53" applyNumberFormat="1" applyFont="1" applyFill="1" applyBorder="1" applyAlignment="1">
      <alignment horizontal="right" vertical="center" wrapText="1"/>
      <protection/>
    </xf>
    <xf numFmtId="0" fontId="54" fillId="0" borderId="10" xfId="0" applyFont="1" applyBorder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" fillId="33" borderId="0" xfId="53" applyFont="1" applyFill="1" applyAlignment="1">
      <alignment horizontal="center"/>
      <protection/>
    </xf>
    <xf numFmtId="0" fontId="55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192" fontId="55" fillId="33" borderId="17" xfId="0" applyNumberFormat="1" applyFont="1" applyFill="1" applyBorder="1" applyAlignment="1">
      <alignment horizontal="right" vertical="center" wrapText="1"/>
    </xf>
    <xf numFmtId="192" fontId="55" fillId="33" borderId="0" xfId="0" applyNumberFormat="1" applyFont="1" applyFill="1" applyAlignment="1">
      <alignment horizontal="right" vertical="center" wrapText="1"/>
    </xf>
    <xf numFmtId="192" fontId="55" fillId="33" borderId="0" xfId="0" applyNumberFormat="1" applyFont="1" applyFill="1" applyAlignment="1">
      <alignment vertical="center" wrapText="1"/>
    </xf>
    <xf numFmtId="192" fontId="55" fillId="33" borderId="17" xfId="0" applyNumberFormat="1" applyFont="1" applyFill="1" applyBorder="1" applyAlignment="1">
      <alignment vertical="center" wrapText="1"/>
    </xf>
    <xf numFmtId="0" fontId="12" fillId="33" borderId="0" xfId="54" applyFont="1" applyFill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54" fillId="0" borderId="0" xfId="0" applyFont="1" applyAlignment="1">
      <alignment vertical="center" wrapText="1"/>
    </xf>
    <xf numFmtId="186" fontId="7" fillId="33" borderId="18" xfId="53" applyNumberFormat="1" applyFont="1" applyFill="1" applyBorder="1" applyAlignment="1">
      <alignment horizontal="right" vertical="center" wrapText="1"/>
      <protection/>
    </xf>
    <xf numFmtId="186" fontId="7" fillId="33" borderId="10" xfId="53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  <xf numFmtId="3" fontId="0" fillId="33" borderId="0" xfId="0" applyNumberFormat="1" applyFill="1" applyAlignment="1">
      <alignment horizontal="right"/>
    </xf>
    <xf numFmtId="0" fontId="55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right" vertical="center"/>
    </xf>
    <xf numFmtId="3" fontId="55" fillId="33" borderId="0" xfId="0" applyNumberFormat="1" applyFont="1" applyFill="1" applyAlignment="1">
      <alignment horizontal="right" vertical="center"/>
    </xf>
    <xf numFmtId="3" fontId="55" fillId="33" borderId="10" xfId="0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right" vertical="center"/>
    </xf>
    <xf numFmtId="3" fontId="54" fillId="33" borderId="0" xfId="0" applyNumberFormat="1" applyFont="1" applyFill="1" applyAlignment="1">
      <alignment horizontal="right"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right" vertical="center"/>
    </xf>
    <xf numFmtId="3" fontId="54" fillId="33" borderId="0" xfId="0" applyNumberFormat="1" applyFont="1" applyFill="1" applyBorder="1" applyAlignment="1">
      <alignment horizontal="right" vertical="center"/>
    </xf>
    <xf numFmtId="3" fontId="54" fillId="33" borderId="10" xfId="0" applyNumberFormat="1" applyFont="1" applyFill="1" applyBorder="1" applyAlignment="1">
      <alignment horizontal="right" vertical="center"/>
    </xf>
    <xf numFmtId="3" fontId="55" fillId="33" borderId="0" xfId="0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 vertical="center"/>
    </xf>
    <xf numFmtId="3" fontId="54" fillId="33" borderId="18" xfId="0" applyNumberFormat="1" applyFont="1" applyFill="1" applyBorder="1" applyAlignment="1">
      <alignment horizontal="right" vertical="center"/>
    </xf>
    <xf numFmtId="0" fontId="54" fillId="33" borderId="18" xfId="0" applyFont="1" applyFill="1" applyBorder="1" applyAlignment="1">
      <alignment horizontal="right" vertical="center"/>
    </xf>
    <xf numFmtId="3" fontId="55" fillId="33" borderId="18" xfId="0" applyNumberFormat="1" applyFont="1" applyFill="1" applyBorder="1" applyAlignment="1">
      <alignment horizontal="right" vertical="center"/>
    </xf>
    <xf numFmtId="3" fontId="55" fillId="33" borderId="16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5.00390625" style="0" customWidth="1"/>
    <col min="3" max="3" width="14.57421875" style="0" customWidth="1"/>
    <col min="5" max="5" width="14.00390625" style="0" customWidth="1"/>
  </cols>
  <sheetData>
    <row r="1" spans="1:5" ht="38.25" customHeight="1">
      <c r="A1" s="66" t="s">
        <v>87</v>
      </c>
      <c r="B1" s="66"/>
      <c r="C1" s="66"/>
      <c r="D1" s="66"/>
      <c r="E1" s="66"/>
    </row>
    <row r="2" spans="1:5" ht="25.5" customHeight="1">
      <c r="A2" s="66"/>
      <c r="B2" s="66"/>
      <c r="C2" s="66"/>
      <c r="D2" s="66"/>
      <c r="E2" s="66"/>
    </row>
    <row r="3" spans="1:5" ht="15">
      <c r="A3" s="8"/>
      <c r="B3" s="65" t="s">
        <v>68</v>
      </c>
      <c r="C3" s="9" t="s">
        <v>90</v>
      </c>
      <c r="D3" s="9"/>
      <c r="E3" s="9" t="s">
        <v>91</v>
      </c>
    </row>
    <row r="4" spans="1:5" ht="15.75" thickBot="1">
      <c r="A4" s="11"/>
      <c r="B4" s="65"/>
      <c r="C4" s="15" t="s">
        <v>0</v>
      </c>
      <c r="D4" s="9"/>
      <c r="E4" s="15" t="s">
        <v>0</v>
      </c>
    </row>
    <row r="5" spans="1:5" ht="15">
      <c r="A5" s="18" t="s">
        <v>79</v>
      </c>
      <c r="B5" s="10">
        <v>5</v>
      </c>
      <c r="C5" s="36">
        <v>2135732</v>
      </c>
      <c r="D5" s="12"/>
      <c r="E5" s="36">
        <v>2895125</v>
      </c>
    </row>
    <row r="6" spans="1:5" ht="15">
      <c r="A6" s="18" t="s">
        <v>69</v>
      </c>
      <c r="B6" s="10">
        <v>6</v>
      </c>
      <c r="C6" s="2">
        <v>-1316701</v>
      </c>
      <c r="D6" s="18"/>
      <c r="E6" s="2">
        <v>-1459853</v>
      </c>
    </row>
    <row r="7" spans="1:5" ht="15">
      <c r="A7" s="19" t="s">
        <v>70</v>
      </c>
      <c r="B7" s="10"/>
      <c r="C7" s="32">
        <f>SUM(C5:C6)</f>
        <v>819031</v>
      </c>
      <c r="D7" s="18"/>
      <c r="E7" s="32">
        <f>SUM(E5:E6)</f>
        <v>1435272</v>
      </c>
    </row>
    <row r="8" spans="1:5" ht="15">
      <c r="A8" s="18" t="s">
        <v>1</v>
      </c>
      <c r="B8" s="10">
        <v>7</v>
      </c>
      <c r="C8" s="37">
        <v>-166694</v>
      </c>
      <c r="D8" s="13"/>
      <c r="E8" s="37">
        <v>-218067</v>
      </c>
    </row>
    <row r="9" spans="1:5" ht="15">
      <c r="A9" s="18" t="s">
        <v>71</v>
      </c>
      <c r="B9" s="10">
        <v>8</v>
      </c>
      <c r="C9" s="2">
        <v>-15</v>
      </c>
      <c r="D9" s="20"/>
      <c r="E9" s="2">
        <v>8660</v>
      </c>
    </row>
    <row r="10" spans="1:5" ht="28.5">
      <c r="A10" s="19" t="s">
        <v>72</v>
      </c>
      <c r="B10" s="10"/>
      <c r="C10" s="32">
        <f>SUM(C7:C9)</f>
        <v>652322</v>
      </c>
      <c r="D10" s="8"/>
      <c r="E10" s="32">
        <f>SUM(E7:E9)</f>
        <v>1225865</v>
      </c>
    </row>
    <row r="11" spans="1:5" ht="15">
      <c r="A11" s="18" t="s">
        <v>65</v>
      </c>
      <c r="B11" s="10">
        <v>9</v>
      </c>
      <c r="C11" s="38">
        <v>67392</v>
      </c>
      <c r="D11" s="36"/>
      <c r="E11" s="38">
        <v>81644</v>
      </c>
    </row>
    <row r="12" spans="1:5" ht="15">
      <c r="A12" s="18" t="s">
        <v>66</v>
      </c>
      <c r="B12" s="10">
        <v>9</v>
      </c>
      <c r="C12" s="2">
        <v>-1172319</v>
      </c>
      <c r="D12" s="39"/>
      <c r="E12" s="2">
        <v>-829945</v>
      </c>
    </row>
    <row r="13" spans="1:5" ht="15.75" thickBot="1">
      <c r="A13" s="19" t="s">
        <v>67</v>
      </c>
      <c r="B13" s="10"/>
      <c r="C13" s="31">
        <f>SUM(C11:C12)</f>
        <v>-1104927</v>
      </c>
      <c r="D13" s="22"/>
      <c r="E13" s="31">
        <f>SUM(E11:E12)</f>
        <v>-748301</v>
      </c>
    </row>
    <row r="14" spans="1:5" ht="15">
      <c r="A14" s="19" t="s">
        <v>73</v>
      </c>
      <c r="B14" s="10"/>
      <c r="C14" s="33">
        <f>C10+C13</f>
        <v>-452605</v>
      </c>
      <c r="D14" s="21"/>
      <c r="E14" s="33">
        <f>E10+E13</f>
        <v>477564</v>
      </c>
    </row>
    <row r="15" spans="1:5" ht="15">
      <c r="A15" s="18" t="s">
        <v>74</v>
      </c>
      <c r="B15" s="10"/>
      <c r="C15" s="23">
        <v>0</v>
      </c>
      <c r="D15" s="16"/>
      <c r="E15" s="23">
        <v>0</v>
      </c>
    </row>
    <row r="16" spans="1:8" ht="29.25" thickBot="1">
      <c r="A16" s="19" t="s">
        <v>78</v>
      </c>
      <c r="B16" s="10"/>
      <c r="C16" s="34">
        <f>C14-C15</f>
        <v>-452605</v>
      </c>
      <c r="D16" s="8"/>
      <c r="E16" s="34">
        <f>E14-E15</f>
        <v>477564</v>
      </c>
      <c r="H16" s="21"/>
    </row>
    <row r="17" spans="1:5" ht="15.75" thickTop="1">
      <c r="A17" s="19"/>
      <c r="B17" s="10"/>
      <c r="C17" s="3"/>
      <c r="D17" s="8"/>
      <c r="E17" s="3"/>
    </row>
    <row r="18" spans="1:5" ht="15">
      <c r="A18" s="19" t="s">
        <v>76</v>
      </c>
      <c r="B18" s="10"/>
      <c r="C18" s="3"/>
      <c r="D18" s="8"/>
      <c r="E18" s="3"/>
    </row>
    <row r="19" spans="1:5" ht="15.75" thickBot="1">
      <c r="A19" s="18" t="s">
        <v>77</v>
      </c>
      <c r="B19" s="10"/>
      <c r="C19" s="35">
        <f>C16/30000*1000</f>
        <v>-15086.833333333332</v>
      </c>
      <c r="D19" s="8"/>
      <c r="E19" s="35">
        <f>E16/30000*1000</f>
        <v>15918.8</v>
      </c>
    </row>
  </sheetData>
  <sheetProtection/>
  <mergeCells count="3">
    <mergeCell ref="B3:B4"/>
    <mergeCell ref="A2:E2"/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5">
      <selection activeCell="L28" sqref="L28"/>
    </sheetView>
  </sheetViews>
  <sheetFormatPr defaultColWidth="9.140625" defaultRowHeight="15"/>
  <cols>
    <col min="1" max="1" width="29.8515625" style="41" customWidth="1"/>
    <col min="2" max="3" width="9.140625" style="41" customWidth="1"/>
    <col min="4" max="4" width="16.00390625" style="60" customWidth="1"/>
    <col min="5" max="5" width="9.140625" style="61" customWidth="1"/>
    <col min="6" max="6" width="16.57421875" style="61" customWidth="1"/>
    <col min="7" max="16384" width="9.140625" style="41" customWidth="1"/>
  </cols>
  <sheetData>
    <row r="1" spans="1:6" ht="15">
      <c r="A1" s="67" t="s">
        <v>10</v>
      </c>
      <c r="B1" s="67"/>
      <c r="C1" s="67"/>
      <c r="D1" s="67"/>
      <c r="E1" s="67"/>
      <c r="F1" s="67"/>
    </row>
    <row r="2" spans="1:6" ht="15">
      <c r="A2" s="67" t="s">
        <v>88</v>
      </c>
      <c r="B2" s="67"/>
      <c r="C2" s="67"/>
      <c r="D2" s="67"/>
      <c r="E2" s="67"/>
      <c r="F2" s="67"/>
    </row>
    <row r="3" spans="1:6" ht="15">
      <c r="A3" s="29"/>
      <c r="B3" s="29"/>
      <c r="C3" s="29"/>
      <c r="D3" s="29"/>
      <c r="E3" s="29"/>
      <c r="F3" s="29"/>
    </row>
    <row r="4" spans="1:7" ht="25.5">
      <c r="A4" s="42"/>
      <c r="B4" s="69" t="s">
        <v>17</v>
      </c>
      <c r="C4" s="43"/>
      <c r="D4" s="44" t="s">
        <v>2</v>
      </c>
      <c r="E4" s="44"/>
      <c r="F4" s="44" t="s">
        <v>3</v>
      </c>
      <c r="G4" s="43"/>
    </row>
    <row r="5" spans="1:7" ht="15.75" thickBot="1">
      <c r="A5" s="45"/>
      <c r="B5" s="69"/>
      <c r="C5" s="43"/>
      <c r="D5" s="46" t="s">
        <v>0</v>
      </c>
      <c r="E5" s="44"/>
      <c r="F5" s="46" t="s">
        <v>0</v>
      </c>
      <c r="G5" s="43"/>
    </row>
    <row r="6" spans="1:7" ht="15">
      <c r="A6" s="42" t="s">
        <v>18</v>
      </c>
      <c r="B6" s="47"/>
      <c r="C6" s="43"/>
      <c r="D6" s="48"/>
      <c r="E6" s="49"/>
      <c r="F6" s="49"/>
      <c r="G6" s="42"/>
    </row>
    <row r="7" spans="1:7" ht="15">
      <c r="A7" s="42" t="s">
        <v>19</v>
      </c>
      <c r="B7" s="47"/>
      <c r="C7" s="47"/>
      <c r="D7" s="48"/>
      <c r="E7" s="50"/>
      <c r="F7" s="49"/>
      <c r="G7" s="42"/>
    </row>
    <row r="8" spans="1:7" ht="15">
      <c r="A8" s="45" t="s">
        <v>7</v>
      </c>
      <c r="B8" s="47">
        <v>10</v>
      </c>
      <c r="C8" s="47"/>
      <c r="D8" s="51">
        <v>16138443</v>
      </c>
      <c r="E8" s="50"/>
      <c r="F8" s="51">
        <v>16694941</v>
      </c>
      <c r="G8" s="45"/>
    </row>
    <row r="9" spans="1:7" ht="15">
      <c r="A9" s="45" t="s">
        <v>6</v>
      </c>
      <c r="B9" s="52">
        <v>11</v>
      </c>
      <c r="C9" s="47"/>
      <c r="D9" s="51">
        <v>3782093</v>
      </c>
      <c r="E9" s="50"/>
      <c r="F9" s="51">
        <v>3840041</v>
      </c>
      <c r="G9" s="45"/>
    </row>
    <row r="10" spans="1:7" ht="15">
      <c r="A10" s="45" t="s">
        <v>20</v>
      </c>
      <c r="B10" s="47"/>
      <c r="C10" s="47"/>
      <c r="D10" s="51">
        <v>10000</v>
      </c>
      <c r="E10" s="50"/>
      <c r="F10" s="51">
        <v>10000</v>
      </c>
      <c r="G10" s="45"/>
    </row>
    <row r="11" spans="1:7" ht="15.75" thickBot="1">
      <c r="A11" s="42" t="s">
        <v>15</v>
      </c>
      <c r="B11" s="47"/>
      <c r="C11" s="47"/>
      <c r="D11" s="53">
        <f>SUM(D8:D10)</f>
        <v>19930536</v>
      </c>
      <c r="E11" s="50"/>
      <c r="F11" s="53">
        <f>SUM(F8:F10)</f>
        <v>20544982</v>
      </c>
      <c r="G11" s="42"/>
    </row>
    <row r="12" spans="1:7" ht="15">
      <c r="A12" s="45"/>
      <c r="B12" s="47"/>
      <c r="C12" s="47"/>
      <c r="D12" s="48"/>
      <c r="E12" s="50"/>
      <c r="F12" s="49"/>
      <c r="G12" s="42"/>
    </row>
    <row r="13" spans="1:7" ht="15">
      <c r="A13" s="42" t="s">
        <v>21</v>
      </c>
      <c r="B13" s="47"/>
      <c r="C13" s="47"/>
      <c r="D13" s="48"/>
      <c r="E13" s="50"/>
      <c r="F13" s="49"/>
      <c r="G13" s="42"/>
    </row>
    <row r="14" spans="1:7" ht="15">
      <c r="A14" s="45" t="s">
        <v>5</v>
      </c>
      <c r="B14" s="47"/>
      <c r="C14" s="47"/>
      <c r="D14" s="51">
        <v>3239</v>
      </c>
      <c r="E14" s="50"/>
      <c r="F14" s="51">
        <v>1993</v>
      </c>
      <c r="G14" s="45"/>
    </row>
    <row r="15" spans="1:7" ht="25.5">
      <c r="A15" s="45" t="s">
        <v>22</v>
      </c>
      <c r="B15" s="47">
        <v>12</v>
      </c>
      <c r="C15" s="47"/>
      <c r="D15" s="51">
        <f>364539+196+11+1389+2</f>
        <v>366137</v>
      </c>
      <c r="E15" s="50"/>
      <c r="F15" s="51">
        <v>420564</v>
      </c>
      <c r="G15" s="45"/>
    </row>
    <row r="16" spans="1:7" ht="15">
      <c r="A16" s="45" t="s">
        <v>23</v>
      </c>
      <c r="B16" s="47">
        <v>13</v>
      </c>
      <c r="C16" s="47"/>
      <c r="D16" s="51">
        <f>20457+445</f>
        <v>20902</v>
      </c>
      <c r="E16" s="50"/>
      <c r="F16" s="51">
        <v>350048</v>
      </c>
      <c r="G16" s="45"/>
    </row>
    <row r="17" spans="1:7" ht="15">
      <c r="A17" s="45" t="s">
        <v>24</v>
      </c>
      <c r="B17" s="47"/>
      <c r="C17" s="47"/>
      <c r="D17" s="51">
        <v>57197</v>
      </c>
      <c r="E17" s="50"/>
      <c r="F17" s="51">
        <v>48771</v>
      </c>
      <c r="G17" s="45"/>
    </row>
    <row r="18" spans="1:7" ht="15">
      <c r="A18" s="45" t="s">
        <v>20</v>
      </c>
      <c r="B18" s="47">
        <v>14</v>
      </c>
      <c r="C18" s="47"/>
      <c r="D18" s="51">
        <v>490427</v>
      </c>
      <c r="E18" s="50"/>
      <c r="F18" s="51">
        <v>688965</v>
      </c>
      <c r="G18" s="45"/>
    </row>
    <row r="19" spans="1:7" ht="25.5">
      <c r="A19" s="45" t="s">
        <v>4</v>
      </c>
      <c r="B19" s="47">
        <v>15</v>
      </c>
      <c r="C19" s="47"/>
      <c r="D19" s="51">
        <v>16496</v>
      </c>
      <c r="E19" s="50"/>
      <c r="F19" s="51">
        <v>224284</v>
      </c>
      <c r="G19" s="45"/>
    </row>
    <row r="20" spans="1:7" ht="15.75" thickBot="1">
      <c r="A20" s="42" t="s">
        <v>25</v>
      </c>
      <c r="B20" s="47"/>
      <c r="C20" s="47"/>
      <c r="D20" s="53">
        <f>SUM(D14:D19)</f>
        <v>954398</v>
      </c>
      <c r="E20" s="50"/>
      <c r="F20" s="53">
        <f>SUM(F14:F19)</f>
        <v>1734625</v>
      </c>
      <c r="G20" s="42"/>
    </row>
    <row r="21" spans="1:7" ht="15.75" thickBot="1">
      <c r="A21" s="42" t="s">
        <v>26</v>
      </c>
      <c r="B21" s="47"/>
      <c r="C21" s="47"/>
      <c r="D21" s="54">
        <f>D11+D20</f>
        <v>20884934</v>
      </c>
      <c r="E21" s="50"/>
      <c r="F21" s="54">
        <f>F11+F20</f>
        <v>22279607</v>
      </c>
      <c r="G21" s="42"/>
    </row>
    <row r="22" spans="1:7" ht="15.75" thickTop="1">
      <c r="A22" s="42"/>
      <c r="B22" s="70"/>
      <c r="C22" s="71"/>
      <c r="D22" s="72"/>
      <c r="E22" s="74"/>
      <c r="F22" s="75"/>
      <c r="G22" s="68"/>
    </row>
    <row r="23" spans="1:7" ht="15">
      <c r="A23" s="42" t="s">
        <v>27</v>
      </c>
      <c r="B23" s="70"/>
      <c r="C23" s="71"/>
      <c r="D23" s="73"/>
      <c r="E23" s="74"/>
      <c r="F23" s="74"/>
      <c r="G23" s="68"/>
    </row>
    <row r="24" spans="1:7" ht="15">
      <c r="A24" s="42" t="s">
        <v>28</v>
      </c>
      <c r="B24" s="47">
        <v>16</v>
      </c>
      <c r="C24" s="45"/>
      <c r="D24" s="48"/>
      <c r="E24" s="49"/>
      <c r="F24" s="50"/>
      <c r="G24" s="45"/>
    </row>
    <row r="25" spans="1:7" ht="15">
      <c r="A25" s="45" t="s">
        <v>29</v>
      </c>
      <c r="B25" s="47"/>
      <c r="C25" s="45"/>
      <c r="D25" s="51">
        <v>300000</v>
      </c>
      <c r="E25" s="50"/>
      <c r="F25" s="51">
        <v>300000</v>
      </c>
      <c r="G25" s="45"/>
    </row>
    <row r="26" spans="1:7" ht="25.5">
      <c r="A26" s="45" t="s">
        <v>13</v>
      </c>
      <c r="B26" s="47"/>
      <c r="C26" s="45"/>
      <c r="D26" s="51">
        <v>182606</v>
      </c>
      <c r="E26" s="50"/>
      <c r="F26" s="51">
        <v>182606</v>
      </c>
      <c r="G26" s="45"/>
    </row>
    <row r="27" spans="1:7" ht="15">
      <c r="A27" s="45" t="s">
        <v>16</v>
      </c>
      <c r="B27" s="47"/>
      <c r="C27" s="45"/>
      <c r="D27" s="51">
        <v>611796</v>
      </c>
      <c r="E27" s="50"/>
      <c r="F27" s="51">
        <v>611796</v>
      </c>
      <c r="G27" s="45"/>
    </row>
    <row r="28" spans="1:7" ht="15.75" thickBot="1">
      <c r="A28" s="45" t="s">
        <v>9</v>
      </c>
      <c r="B28" s="47"/>
      <c r="C28" s="45"/>
      <c r="D28" s="14">
        <f>F28+ОПУ!C16-D39</f>
        <v>-433884</v>
      </c>
      <c r="E28" s="50"/>
      <c r="F28" s="51">
        <v>203271</v>
      </c>
      <c r="G28" s="55"/>
    </row>
    <row r="29" spans="1:7" ht="15.75" thickBot="1">
      <c r="A29" s="42" t="s">
        <v>30</v>
      </c>
      <c r="B29" s="47"/>
      <c r="C29" s="45"/>
      <c r="D29" s="53">
        <f>SUM(D25:D28)</f>
        <v>660518</v>
      </c>
      <c r="E29" s="50"/>
      <c r="F29" s="53">
        <f>SUM(F25:F28)</f>
        <v>1297673</v>
      </c>
      <c r="G29" s="56"/>
    </row>
    <row r="30" spans="1:7" ht="15">
      <c r="A30" s="45"/>
      <c r="B30" s="47"/>
      <c r="C30" s="45"/>
      <c r="D30" s="57"/>
      <c r="E30" s="50"/>
      <c r="F30" s="50"/>
      <c r="G30" s="45"/>
    </row>
    <row r="31" spans="1:7" ht="15">
      <c r="A31" s="42" t="s">
        <v>31</v>
      </c>
      <c r="B31" s="47"/>
      <c r="C31" s="45"/>
      <c r="D31" s="57"/>
      <c r="E31" s="50"/>
      <c r="F31" s="50"/>
      <c r="G31" s="45"/>
    </row>
    <row r="32" spans="1:7" ht="15">
      <c r="A32" s="45" t="s">
        <v>32</v>
      </c>
      <c r="B32" s="47">
        <v>18</v>
      </c>
      <c r="C32" s="45"/>
      <c r="D32" s="51">
        <v>18382573</v>
      </c>
      <c r="E32" s="50"/>
      <c r="F32" s="51">
        <v>18287779</v>
      </c>
      <c r="G32" s="45"/>
    </row>
    <row r="33" spans="1:7" ht="15">
      <c r="A33" s="45" t="s">
        <v>33</v>
      </c>
      <c r="B33" s="47"/>
      <c r="C33" s="45"/>
      <c r="D33" s="51" t="s">
        <v>34</v>
      </c>
      <c r="E33" s="50"/>
      <c r="F33" s="51" t="s">
        <v>34</v>
      </c>
      <c r="G33" s="45"/>
    </row>
    <row r="34" spans="1:7" ht="25.5">
      <c r="A34" s="45" t="s">
        <v>8</v>
      </c>
      <c r="B34" s="47">
        <v>19</v>
      </c>
      <c r="C34" s="45"/>
      <c r="D34" s="51">
        <v>421764</v>
      </c>
      <c r="E34" s="50"/>
      <c r="F34" s="51">
        <v>421764</v>
      </c>
      <c r="G34" s="45"/>
    </row>
    <row r="35" spans="1:7" ht="15.75" thickBot="1">
      <c r="A35" s="42" t="s">
        <v>35</v>
      </c>
      <c r="B35" s="47"/>
      <c r="C35" s="45"/>
      <c r="D35" s="53">
        <f>SUM(D32:D34)</f>
        <v>18804337</v>
      </c>
      <c r="E35" s="50"/>
      <c r="F35" s="53">
        <f>SUM(F32:F34)</f>
        <v>18709543</v>
      </c>
      <c r="G35" s="42"/>
    </row>
    <row r="36" spans="1:7" ht="15">
      <c r="A36" s="42"/>
      <c r="B36" s="47"/>
      <c r="C36" s="45"/>
      <c r="D36" s="57"/>
      <c r="E36" s="50"/>
      <c r="F36" s="50"/>
      <c r="G36" s="45"/>
    </row>
    <row r="37" spans="1:7" ht="15">
      <c r="A37" s="42" t="s">
        <v>36</v>
      </c>
      <c r="B37" s="47"/>
      <c r="C37" s="45"/>
      <c r="D37" s="57"/>
      <c r="E37" s="50"/>
      <c r="F37" s="50"/>
      <c r="G37" s="45"/>
    </row>
    <row r="38" spans="1:7" ht="15">
      <c r="A38" s="45" t="s">
        <v>33</v>
      </c>
      <c r="B38" s="47">
        <v>20</v>
      </c>
      <c r="C38" s="45"/>
      <c r="D38" s="51">
        <v>366042</v>
      </c>
      <c r="E38" s="50"/>
      <c r="F38" s="51">
        <v>858842</v>
      </c>
      <c r="G38" s="45"/>
    </row>
    <row r="39" spans="1:7" ht="25.5">
      <c r="A39" s="45" t="s">
        <v>95</v>
      </c>
      <c r="B39" s="47">
        <v>21</v>
      </c>
      <c r="C39" s="45"/>
      <c r="D39" s="51">
        <v>184550</v>
      </c>
      <c r="E39" s="50"/>
      <c r="F39" s="51" t="s">
        <v>34</v>
      </c>
      <c r="G39" s="45"/>
    </row>
    <row r="40" spans="1:7" ht="25.5">
      <c r="A40" s="45" t="s">
        <v>37</v>
      </c>
      <c r="B40" s="47">
        <v>22</v>
      </c>
      <c r="C40" s="45"/>
      <c r="D40" s="51">
        <f>749674+11+2377+2081+16604</f>
        <v>770747</v>
      </c>
      <c r="E40" s="50"/>
      <c r="F40" s="51">
        <v>1267719</v>
      </c>
      <c r="G40" s="45"/>
    </row>
    <row r="41" spans="1:7" ht="15">
      <c r="A41" s="45" t="s">
        <v>14</v>
      </c>
      <c r="B41" s="47">
        <v>23</v>
      </c>
      <c r="C41" s="45"/>
      <c r="D41" s="51">
        <f>99125-385</f>
        <v>98740</v>
      </c>
      <c r="E41" s="58"/>
      <c r="F41" s="51">
        <v>145830</v>
      </c>
      <c r="G41" s="55"/>
    </row>
    <row r="42" spans="1:7" ht="25.5">
      <c r="A42" s="42" t="s">
        <v>38</v>
      </c>
      <c r="B42" s="47"/>
      <c r="C42" s="45"/>
      <c r="D42" s="59">
        <f>SUM(D38:D41)</f>
        <v>1420079</v>
      </c>
      <c r="E42" s="50"/>
      <c r="F42" s="59">
        <f>SUM(F38:F41)</f>
        <v>2272391</v>
      </c>
      <c r="G42" s="42"/>
    </row>
    <row r="43" spans="1:7" ht="15.75" thickBot="1">
      <c r="A43" s="42" t="s">
        <v>39</v>
      </c>
      <c r="B43" s="47"/>
      <c r="C43" s="45"/>
      <c r="D43" s="53">
        <f>D35+D42</f>
        <v>20224416</v>
      </c>
      <c r="E43" s="50"/>
      <c r="F43" s="53">
        <f>F35+F42</f>
        <v>20981934</v>
      </c>
      <c r="G43" s="42"/>
    </row>
    <row r="44" spans="1:7" ht="15.75" thickBot="1">
      <c r="A44" s="42" t="s">
        <v>40</v>
      </c>
      <c r="B44" s="47"/>
      <c r="C44" s="45"/>
      <c r="D44" s="54">
        <f>D29+D43</f>
        <v>20884934</v>
      </c>
      <c r="E44" s="50"/>
      <c r="F44" s="54">
        <f>F29+F43</f>
        <v>22279607</v>
      </c>
      <c r="G44" s="42"/>
    </row>
    <row r="45" ht="15.75" thickTop="1"/>
    <row r="46" ht="15">
      <c r="A46" s="62"/>
    </row>
    <row r="47" ht="15">
      <c r="A47" s="62" t="s">
        <v>94</v>
      </c>
    </row>
  </sheetData>
  <sheetProtection/>
  <mergeCells count="9">
    <mergeCell ref="A1:F1"/>
    <mergeCell ref="A2:F2"/>
    <mergeCell ref="G22:G23"/>
    <mergeCell ref="B4:B5"/>
    <mergeCell ref="B22:B23"/>
    <mergeCell ref="C22:C23"/>
    <mergeCell ref="D22:D23"/>
    <mergeCell ref="E22:E23"/>
    <mergeCell ref="F22:F23"/>
  </mergeCells>
  <hyperlinks>
    <hyperlink ref="B9" r:id="rId1" display="_Property,_plant_and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6.140625" style="1" customWidth="1"/>
    <col min="2" max="2" width="16.7109375" style="82" customWidth="1"/>
    <col min="3" max="3" width="6.57421875" style="41" customWidth="1"/>
    <col min="4" max="4" width="17.421875" style="100" customWidth="1"/>
  </cols>
  <sheetData>
    <row r="1" spans="1:4" ht="15.75">
      <c r="A1" s="76" t="s">
        <v>11</v>
      </c>
      <c r="B1" s="76"/>
      <c r="C1" s="76"/>
      <c r="D1" s="76"/>
    </row>
    <row r="2" spans="1:4" ht="15.75">
      <c r="A2" s="77" t="s">
        <v>89</v>
      </c>
      <c r="B2" s="77"/>
      <c r="C2" s="77"/>
      <c r="D2" s="77"/>
    </row>
    <row r="3" spans="1:4" ht="15">
      <c r="A3" s="78"/>
      <c r="C3" s="83"/>
      <c r="D3" s="84"/>
    </row>
    <row r="4" spans="1:4" ht="15">
      <c r="A4" s="78"/>
      <c r="B4" s="85" t="s">
        <v>90</v>
      </c>
      <c r="C4" s="83"/>
      <c r="D4" s="84" t="s">
        <v>93</v>
      </c>
    </row>
    <row r="5" spans="1:4" ht="15.75" thickBot="1">
      <c r="A5" s="4"/>
      <c r="B5" s="86" t="s">
        <v>0</v>
      </c>
      <c r="C5" s="87"/>
      <c r="D5" s="88" t="s">
        <v>0</v>
      </c>
    </row>
    <row r="6" spans="1:4" ht="15">
      <c r="A6" s="5" t="s">
        <v>41</v>
      </c>
      <c r="B6" s="89"/>
      <c r="C6" s="90"/>
      <c r="D6" s="91"/>
    </row>
    <row r="7" spans="1:4" ht="25.5">
      <c r="A7" s="4" t="s">
        <v>42</v>
      </c>
      <c r="B7" s="92">
        <v>2442881</v>
      </c>
      <c r="C7" s="90"/>
      <c r="D7" s="89">
        <v>2322598</v>
      </c>
    </row>
    <row r="8" spans="1:4" ht="25.5">
      <c r="A8" s="4" t="s">
        <v>43</v>
      </c>
      <c r="B8" s="13">
        <f>-446779-352474-15769-B14+2</f>
        <v>-806597</v>
      </c>
      <c r="C8" s="90"/>
      <c r="D8" s="13">
        <f>-539309-435402-13687-D14</f>
        <v>-981053</v>
      </c>
    </row>
    <row r="9" spans="1:4" ht="15">
      <c r="A9" s="4" t="s">
        <v>44</v>
      </c>
      <c r="B9" s="13">
        <v>-93615</v>
      </c>
      <c r="C9" s="90"/>
      <c r="D9" s="13">
        <v>-160204</v>
      </c>
    </row>
    <row r="10" spans="1:4" ht="15.75" thickBot="1">
      <c r="A10" s="4" t="s">
        <v>45</v>
      </c>
      <c r="B10" s="93"/>
      <c r="C10" s="90"/>
      <c r="D10" s="93">
        <v>32695</v>
      </c>
    </row>
    <row r="11" spans="1:4" ht="38.25">
      <c r="A11" s="3" t="s">
        <v>46</v>
      </c>
      <c r="B11" s="85">
        <f>SUM(B7:B10)</f>
        <v>1542669</v>
      </c>
      <c r="C11" s="85"/>
      <c r="D11" s="85">
        <f>SUM(D7:D10)</f>
        <v>1214036</v>
      </c>
    </row>
    <row r="12" spans="1:7" ht="15">
      <c r="A12" s="4" t="s">
        <v>47</v>
      </c>
      <c r="B12" s="13">
        <v>-1505942</v>
      </c>
      <c r="C12" s="90"/>
      <c r="D12" s="13">
        <v>-1056842</v>
      </c>
      <c r="G12" s="2"/>
    </row>
    <row r="13" spans="1:4" ht="15">
      <c r="A13" s="4" t="s">
        <v>48</v>
      </c>
      <c r="B13" s="92">
        <v>46982</v>
      </c>
      <c r="C13" s="90"/>
      <c r="D13" s="89">
        <v>12921</v>
      </c>
    </row>
    <row r="14" spans="1:4" ht="15.75" thickBot="1">
      <c r="A14" s="4" t="s">
        <v>49</v>
      </c>
      <c r="B14" s="14">
        <v>-8423</v>
      </c>
      <c r="C14" s="62"/>
      <c r="D14" s="14">
        <v>-7345</v>
      </c>
    </row>
    <row r="15" spans="1:4" ht="26.25" thickBot="1">
      <c r="A15" s="5" t="s">
        <v>50</v>
      </c>
      <c r="B15" s="86">
        <f>SUM(B11:B14)</f>
        <v>75286</v>
      </c>
      <c r="C15" s="90"/>
      <c r="D15" s="86">
        <f>SUM(D11:D14)</f>
        <v>162770</v>
      </c>
    </row>
    <row r="16" spans="1:4" ht="15">
      <c r="A16" s="5"/>
      <c r="B16" s="85"/>
      <c r="C16" s="62"/>
      <c r="D16" s="84"/>
    </row>
    <row r="17" spans="1:4" ht="15">
      <c r="A17" s="5" t="s">
        <v>51</v>
      </c>
      <c r="B17" s="94"/>
      <c r="C17" s="62"/>
      <c r="D17" s="84"/>
    </row>
    <row r="18" spans="1:4" ht="15">
      <c r="A18" s="4" t="s">
        <v>52</v>
      </c>
      <c r="B18" s="13">
        <v>-1008</v>
      </c>
      <c r="C18" s="90"/>
      <c r="D18" s="13">
        <f>-2197-8764</f>
        <v>-10961</v>
      </c>
    </row>
    <row r="19" spans="1:4" ht="15">
      <c r="A19" s="4" t="s">
        <v>53</v>
      </c>
      <c r="B19" s="92"/>
      <c r="C19" s="90"/>
      <c r="D19" s="89"/>
    </row>
    <row r="20" spans="1:4" ht="15">
      <c r="A20" s="4" t="s">
        <v>54</v>
      </c>
      <c r="B20" s="13">
        <v>-7731227</v>
      </c>
      <c r="C20" s="90"/>
      <c r="D20" s="13">
        <v>-2010000</v>
      </c>
    </row>
    <row r="21" spans="1:4" ht="15.75" thickBot="1">
      <c r="A21" s="4" t="s">
        <v>55</v>
      </c>
      <c r="B21" s="93">
        <v>7941752</v>
      </c>
      <c r="C21" s="90"/>
      <c r="D21" s="93">
        <v>2931686</v>
      </c>
    </row>
    <row r="22" spans="1:4" ht="26.25" thickBot="1">
      <c r="A22" s="5" t="s">
        <v>56</v>
      </c>
      <c r="B22" s="40">
        <f>SUM(B18:B21)</f>
        <v>209517</v>
      </c>
      <c r="C22" s="62"/>
      <c r="D22" s="40">
        <f>SUM(D18:D21)</f>
        <v>910725</v>
      </c>
    </row>
    <row r="23" spans="1:4" ht="15">
      <c r="A23" s="4"/>
      <c r="B23" s="89"/>
      <c r="C23" s="90"/>
      <c r="D23" s="91"/>
    </row>
    <row r="24" spans="1:4" ht="15">
      <c r="A24" s="5" t="s">
        <v>57</v>
      </c>
      <c r="B24" s="89"/>
      <c r="C24" s="90"/>
      <c r="D24" s="91"/>
    </row>
    <row r="25" spans="1:4" ht="15">
      <c r="A25" s="4" t="s">
        <v>58</v>
      </c>
      <c r="B25" s="13">
        <v>-492800</v>
      </c>
      <c r="C25" s="90"/>
      <c r="D25" s="13">
        <v>-1100510</v>
      </c>
    </row>
    <row r="26" spans="1:4" ht="15.75" thickBot="1">
      <c r="A26" s="4" t="s">
        <v>59</v>
      </c>
      <c r="B26" s="93">
        <v>209</v>
      </c>
      <c r="C26" s="90"/>
      <c r="D26" s="93"/>
    </row>
    <row r="27" spans="1:4" ht="26.25" thickBot="1">
      <c r="A27" s="5" t="s">
        <v>60</v>
      </c>
      <c r="B27" s="40">
        <f>SUM(B25:B26)</f>
        <v>-492591</v>
      </c>
      <c r="C27" s="62"/>
      <c r="D27" s="40">
        <f>SUM(D25:D26)</f>
        <v>-1100510</v>
      </c>
    </row>
    <row r="28" spans="1:4" ht="15">
      <c r="A28" s="5"/>
      <c r="B28" s="79">
        <f>B15+B22+B27</f>
        <v>-207788</v>
      </c>
      <c r="C28" s="95"/>
      <c r="D28" s="79">
        <f>D15+D22+D27</f>
        <v>-27015</v>
      </c>
    </row>
    <row r="29" spans="1:4" ht="26.25" thickBot="1">
      <c r="A29" s="5" t="s">
        <v>61</v>
      </c>
      <c r="B29" s="80"/>
      <c r="C29" s="95"/>
      <c r="D29" s="80"/>
    </row>
    <row r="30" spans="1:4" ht="25.5">
      <c r="A30" s="4" t="s">
        <v>62</v>
      </c>
      <c r="B30" s="96"/>
      <c r="C30" s="62"/>
      <c r="D30" s="97"/>
    </row>
    <row r="31" spans="1:4" ht="15.75" thickBot="1">
      <c r="A31" s="4" t="s">
        <v>63</v>
      </c>
      <c r="B31" s="93">
        <v>224284</v>
      </c>
      <c r="C31" s="90"/>
      <c r="D31" s="93">
        <v>77411</v>
      </c>
    </row>
    <row r="32" spans="1:4" ht="15">
      <c r="A32" s="5" t="s">
        <v>64</v>
      </c>
      <c r="B32" s="98">
        <f>B28+B31</f>
        <v>16496</v>
      </c>
      <c r="C32" s="95"/>
      <c r="D32" s="98">
        <f>D28+D31</f>
        <v>50396</v>
      </c>
    </row>
    <row r="33" spans="1:4" ht="15.75" thickBot="1">
      <c r="A33" s="4"/>
      <c r="B33" s="99"/>
      <c r="C33" s="95"/>
      <c r="D33" s="99"/>
    </row>
    <row r="34" ht="15.75" thickTop="1">
      <c r="A34" s="6"/>
    </row>
    <row r="35" ht="15">
      <c r="A35" s="7"/>
    </row>
  </sheetData>
  <sheetProtection/>
  <mergeCells count="10">
    <mergeCell ref="A1:D1"/>
    <mergeCell ref="A2:D2"/>
    <mergeCell ref="B32:B33"/>
    <mergeCell ref="C32:C33"/>
    <mergeCell ref="D32:D33"/>
    <mergeCell ref="A3:A4"/>
    <mergeCell ref="C3:C4"/>
    <mergeCell ref="B28:B29"/>
    <mergeCell ref="C28:C29"/>
    <mergeCell ref="D28:D29"/>
  </mergeCells>
  <printOptions/>
  <pageMargins left="0.7" right="0.7" top="0.75" bottom="0.75" header="0.3" footer="0.3"/>
  <pageSetup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S19" sqref="S19"/>
    </sheetView>
  </sheetViews>
  <sheetFormatPr defaultColWidth="9.140625" defaultRowHeight="15"/>
  <cols>
    <col min="1" max="1" width="25.8515625" style="0" customWidth="1"/>
    <col min="4" max="4" width="10.00390625" style="0" customWidth="1"/>
    <col min="6" max="6" width="14.421875" style="0" customWidth="1"/>
    <col min="8" max="8" width="12.7109375" style="0" customWidth="1"/>
    <col min="10" max="10" width="11.8515625" style="0" customWidth="1"/>
  </cols>
  <sheetData>
    <row r="1" spans="1:10" ht="15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">
      <c r="A2" s="81" t="s">
        <v>89</v>
      </c>
      <c r="B2" s="81"/>
      <c r="C2" s="81"/>
      <c r="D2" s="81"/>
      <c r="E2" s="81"/>
      <c r="F2" s="81"/>
      <c r="G2" s="81"/>
      <c r="H2" s="81"/>
      <c r="I2" s="81"/>
      <c r="J2" s="81"/>
    </row>
    <row r="4" spans="1:10" ht="39" thickBot="1">
      <c r="A4" s="24" t="s">
        <v>80</v>
      </c>
      <c r="B4" s="15" t="s">
        <v>81</v>
      </c>
      <c r="C4" s="9"/>
      <c r="D4" s="15" t="s">
        <v>82</v>
      </c>
      <c r="E4" s="9"/>
      <c r="F4" s="15" t="s">
        <v>13</v>
      </c>
      <c r="G4" s="9"/>
      <c r="H4" s="15" t="s">
        <v>16</v>
      </c>
      <c r="I4" s="9"/>
      <c r="J4" s="15" t="s">
        <v>83</v>
      </c>
    </row>
    <row r="5" spans="1:10" ht="15">
      <c r="A5" s="11" t="s">
        <v>84</v>
      </c>
      <c r="B5" s="25">
        <v>300000</v>
      </c>
      <c r="C5" s="16"/>
      <c r="D5" s="25">
        <v>203271</v>
      </c>
      <c r="E5" s="25"/>
      <c r="F5" s="25">
        <v>182606</v>
      </c>
      <c r="G5" s="16"/>
      <c r="H5" s="16" t="s">
        <v>34</v>
      </c>
      <c r="I5" s="16"/>
      <c r="J5" s="13">
        <f>SUM(B5:I5)</f>
        <v>685877</v>
      </c>
    </row>
    <row r="6" spans="1:10" ht="25.5">
      <c r="A6" s="11" t="s">
        <v>75</v>
      </c>
      <c r="B6" s="16" t="s">
        <v>34</v>
      </c>
      <c r="C6" s="16"/>
      <c r="D6" s="25">
        <v>611796</v>
      </c>
      <c r="E6" s="16"/>
      <c r="F6" s="16" t="s">
        <v>34</v>
      </c>
      <c r="G6" s="16"/>
      <c r="H6" s="16" t="s">
        <v>34</v>
      </c>
      <c r="I6" s="16"/>
      <c r="J6" s="13">
        <f>SUM(B6:I6)</f>
        <v>611796</v>
      </c>
    </row>
    <row r="7" spans="1:10" ht="26.25" thickBot="1">
      <c r="A7" s="11" t="s">
        <v>97</v>
      </c>
      <c r="B7" s="16" t="s">
        <v>34</v>
      </c>
      <c r="C7" s="16"/>
      <c r="D7" s="13">
        <v>-611796</v>
      </c>
      <c r="E7" s="16"/>
      <c r="F7" s="16" t="s">
        <v>34</v>
      </c>
      <c r="G7" s="16"/>
      <c r="H7" s="27">
        <v>611796</v>
      </c>
      <c r="I7" s="16"/>
      <c r="J7" s="13">
        <f>SUM(B7:I7)</f>
        <v>0</v>
      </c>
    </row>
    <row r="8" spans="1:10" ht="26.25" thickBot="1">
      <c r="A8" s="8" t="s">
        <v>85</v>
      </c>
      <c r="B8" s="26">
        <f>SUM(B5:B7)</f>
        <v>300000</v>
      </c>
      <c r="C8" s="16"/>
      <c r="D8" s="26">
        <f>SUM(D5:D7)</f>
        <v>203271</v>
      </c>
      <c r="E8" s="28"/>
      <c r="F8" s="26">
        <f>SUM(F5:F7)</f>
        <v>182606</v>
      </c>
      <c r="G8" s="17"/>
      <c r="H8" s="26">
        <f>SUM(H5:H7)</f>
        <v>611796</v>
      </c>
      <c r="I8" s="17"/>
      <c r="J8" s="26">
        <f>SUM(J5:J7)</f>
        <v>1297673</v>
      </c>
    </row>
    <row r="9" spans="1:10" ht="15.75" thickTop="1">
      <c r="A9" s="11"/>
      <c r="B9" s="16"/>
      <c r="C9" s="16"/>
      <c r="D9" s="16"/>
      <c r="E9" s="16"/>
      <c r="F9" s="16"/>
      <c r="G9" s="16"/>
      <c r="H9" s="16"/>
      <c r="I9" s="16"/>
      <c r="J9" s="16"/>
    </row>
    <row r="10" spans="1:10" ht="15">
      <c r="A10" s="11" t="s">
        <v>86</v>
      </c>
      <c r="B10" s="25">
        <v>300000</v>
      </c>
      <c r="C10" s="16"/>
      <c r="D10" s="25">
        <f>D8</f>
        <v>203271</v>
      </c>
      <c r="E10" s="25"/>
      <c r="F10" s="25">
        <f>F8</f>
        <v>182606</v>
      </c>
      <c r="G10" s="25"/>
      <c r="H10" s="25">
        <f>H8</f>
        <v>611796</v>
      </c>
      <c r="I10" s="16"/>
      <c r="J10" s="13">
        <f>SUM(B10:I10)</f>
        <v>1297673</v>
      </c>
    </row>
    <row r="11" spans="1:10" ht="25.5">
      <c r="A11" s="11" t="s">
        <v>78</v>
      </c>
      <c r="B11" s="16" t="s">
        <v>34</v>
      </c>
      <c r="C11" s="16"/>
      <c r="D11" s="13">
        <f>ОПУ!C16</f>
        <v>-452605</v>
      </c>
      <c r="E11" s="16"/>
      <c r="F11" s="16" t="s">
        <v>34</v>
      </c>
      <c r="G11" s="16"/>
      <c r="H11" s="16" t="s">
        <v>34</v>
      </c>
      <c r="I11" s="16"/>
      <c r="J11" s="13">
        <f>SUM(B11:I11)</f>
        <v>-452605</v>
      </c>
    </row>
    <row r="12" spans="1:10" ht="15.75" thickBot="1">
      <c r="A12" s="30" t="s">
        <v>96</v>
      </c>
      <c r="B12" s="64" t="s">
        <v>34</v>
      </c>
      <c r="C12" s="16"/>
      <c r="D12" s="14">
        <v>-184550</v>
      </c>
      <c r="E12" s="16"/>
      <c r="F12" s="16" t="s">
        <v>34</v>
      </c>
      <c r="G12" s="16"/>
      <c r="H12" s="16" t="s">
        <v>34</v>
      </c>
      <c r="I12" s="16"/>
      <c r="J12" s="13">
        <f>SUM(B12:I12)</f>
        <v>-184550</v>
      </c>
    </row>
    <row r="13" spans="1:10" ht="15.75" thickBot="1">
      <c r="A13" s="8" t="s">
        <v>92</v>
      </c>
      <c r="B13" s="63">
        <f>SUM(B10:B12)</f>
        <v>300000</v>
      </c>
      <c r="C13" s="16"/>
      <c r="D13" s="63">
        <f>SUM(D10:D12)</f>
        <v>-433884</v>
      </c>
      <c r="E13" s="28"/>
      <c r="F13" s="26">
        <f>SUM(F10:F12)</f>
        <v>182606</v>
      </c>
      <c r="G13" s="28"/>
      <c r="H13" s="26">
        <f>SUM(H10:H12)</f>
        <v>611796</v>
      </c>
      <c r="I13" s="28"/>
      <c r="J13" s="26">
        <f>SUM(J10:J12)</f>
        <v>660518</v>
      </c>
    </row>
    <row r="14" ht="15.75" thickTop="1"/>
    <row r="19" ht="15">
      <c r="E19" s="13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2016-04-24T14:07:51Z</cp:lastPrinted>
  <dcterms:created xsi:type="dcterms:W3CDTF">2010-04-07T05:06:39Z</dcterms:created>
  <dcterms:modified xsi:type="dcterms:W3CDTF">2016-07-21T13:27:25Z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