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Doc_buh\Финансовая отчетность\2020\3 КВАРТАЛ\9 месяцев\КАСЕ\"/>
    </mc:Choice>
  </mc:AlternateContent>
  <bookViews>
    <workbookView xWindow="0" yWindow="0" windowWidth="28800" windowHeight="11840" activeTab="2"/>
  </bookViews>
  <sheets>
    <sheet name="Ф1" sheetId="2" r:id="rId1"/>
    <sheet name="Ф2" sheetId="1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filterDatabaseActual" hidden="1">'[1]Gen Data'!$A$1:$B$309</definedName>
    <definedName name="_Hlk223318201" localSheetId="1">Ф2!#REF!</definedName>
    <definedName name="AccessDatabase">"C:\Мои документы\Базовая сводная обязательств1.mdb"</definedName>
    <definedName name="AS2DocOpenMode">"AS2DocumentEdit"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V__EVCOM_OPTIONS__">10</definedName>
    <definedName name="FCode" hidden="1">#REF!</definedName>
    <definedName name="HiddenRows" hidden="1">#REF!</definedName>
    <definedName name="OrderTable" hidden="1">#REF!</definedName>
    <definedName name="ProdForm" hidden="1">#REF!</definedName>
    <definedName name="Product" hidden="1">#REF!</definedName>
    <definedName name="RCArea" hidden="1">#REF!</definedName>
    <definedName name="ReportCreated">TRUE</definedName>
    <definedName name="SAPBEXhrIndnt">2</definedName>
    <definedName name="SAPBEXrevision">85</definedName>
    <definedName name="SAPBEXsysID">"MWP"</definedName>
    <definedName name="SAPBEXwbID">"4L3REJWHFBGXWYGQ7GKKCPU6K"</definedName>
    <definedName name="solver_lin">0</definedName>
    <definedName name="solver_num">0</definedName>
    <definedName name="solver_typ">1</definedName>
    <definedName name="solver_val">0</definedName>
    <definedName name="SpecialPrice" hidden="1">#REF!</definedName>
    <definedName name="Taxes" hidden="1">[2]!Header1-1 &amp; "." &amp; MAX(1,COUNTA(INDEX(#REF!,MATCH([2]!Header1-1,#REF!,FALSE)):#REF!))</definedName>
    <definedName name="tbl_ProdInfo" hidden="1">#REF!</definedName>
    <definedName name="TextRefCopyRangeCount">3</definedName>
    <definedName name="Z_C37E65A7_9893_435E_9759_72E0D8A5DD87_.wvu.PrintTitles" hidden="1">#REF!</definedName>
    <definedName name="Валюта">[3]Лист1!$A$61:$A$99</definedName>
    <definedName name="Валюты">[4]Лист1!$A$106:$A$144</definedName>
    <definedName name="_xlnm.Print_Titles" localSheetId="3">Ф4!$6:$6</definedName>
    <definedName name="Инструмент2">[3]Лист1!$B$61:$B$80</definedName>
    <definedName name="Инструменты">[4]Лист1!$B$106:$B$126</definedName>
    <definedName name="Обеспечения">[4]Лист1!$C$106:$C$114</definedName>
    <definedName name="_xlnm.Print_Area" localSheetId="0">Ф1!$A$1:$E$57</definedName>
    <definedName name="_xlnm.Print_Area" localSheetId="3">Ф4!$B$1:$K$33</definedName>
    <definedName name="ф77">#REF!</definedName>
    <definedName name="Финансовая_поддержка__инфраструктурных_проектов">'[5]2.4 ЦСП_ГЧП'!#REF!</definedName>
    <definedName name="фывфыв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3" l="1"/>
  <c r="B41" i="3" l="1"/>
  <c r="I13" i="4"/>
  <c r="H23" i="4" l="1"/>
  <c r="J23" i="4" s="1"/>
  <c r="H22" i="4"/>
  <c r="J22" i="4" s="1"/>
  <c r="I19" i="4"/>
  <c r="G19" i="4"/>
  <c r="H19" i="4" s="1"/>
  <c r="J19" i="4" s="1"/>
  <c r="H18" i="4"/>
  <c r="J18" i="4" s="1"/>
  <c r="K13" i="4"/>
  <c r="I12" i="4"/>
  <c r="K12" i="4" s="1"/>
  <c r="I11" i="4"/>
  <c r="K11" i="4" s="1"/>
  <c r="J8" i="4"/>
  <c r="E9" i="4"/>
  <c r="E14" i="4" s="1"/>
  <c r="D9" i="4"/>
  <c r="D14" i="4" s="1"/>
  <c r="H8" i="4"/>
  <c r="B17" i="3"/>
  <c r="D17" i="3"/>
  <c r="D30" i="3" s="1"/>
  <c r="H24" i="4" l="1"/>
  <c r="J24" i="4" s="1"/>
  <c r="E52" i="2"/>
  <c r="D6" i="3" l="1"/>
  <c r="B6" i="3"/>
  <c r="B33" i="4" l="1"/>
  <c r="A72" i="3"/>
  <c r="A57" i="1"/>
  <c r="J14" i="4"/>
  <c r="F21" i="4" l="1"/>
  <c r="F25" i="4" s="1"/>
  <c r="F46" i="2" s="1"/>
  <c r="I7" i="4"/>
  <c r="B3" i="4"/>
  <c r="E37" i="1" l="1"/>
  <c r="C37" i="1"/>
  <c r="I21" i="4" l="1"/>
  <c r="I25" i="4" s="1"/>
  <c r="F49" i="2" s="1"/>
  <c r="K7" i="4"/>
  <c r="I9" i="4"/>
  <c r="K9" i="4" s="1"/>
  <c r="I8" i="4"/>
  <c r="J10" i="4"/>
  <c r="H10" i="4"/>
  <c r="H14" i="4" s="1"/>
  <c r="G10" i="4"/>
  <c r="G14" i="4" s="1"/>
  <c r="K8" i="4" l="1"/>
  <c r="I10" i="4"/>
  <c r="D60" i="3"/>
  <c r="B60" i="3"/>
  <c r="E50" i="1"/>
  <c r="C50" i="1"/>
  <c r="E44" i="1"/>
  <c r="C44" i="1"/>
  <c r="D20" i="4" s="1"/>
  <c r="H20" i="4" s="1"/>
  <c r="J20" i="4" s="1"/>
  <c r="J21" i="4" s="1"/>
  <c r="J25" i="4" s="1"/>
  <c r="A55" i="1"/>
  <c r="A70" i="3" s="1"/>
  <c r="B31" i="4" s="1"/>
  <c r="E57" i="1"/>
  <c r="D72" i="3" s="1"/>
  <c r="E33" i="4" s="1"/>
  <c r="E55" i="1"/>
  <c r="D70" i="3" s="1"/>
  <c r="E18" i="1"/>
  <c r="C18" i="1"/>
  <c r="E31" i="4" l="1"/>
  <c r="K10" i="4"/>
  <c r="K14" i="4" s="1"/>
  <c r="B48" i="3"/>
  <c r="C21" i="4" l="1"/>
  <c r="C25" i="4" s="1"/>
  <c r="F43" i="2" s="1"/>
  <c r="D21" i="4"/>
  <c r="D25" i="4" s="1"/>
  <c r="F44" i="2" s="1"/>
  <c r="E21" i="4"/>
  <c r="E25" i="4" s="1"/>
  <c r="F45" i="2" s="1"/>
  <c r="G21" i="4"/>
  <c r="G25" i="4" s="1"/>
  <c r="F47" i="2" s="1"/>
  <c r="D48" i="3" l="1"/>
  <c r="B30" i="3" l="1"/>
  <c r="D64" i="3" l="1"/>
  <c r="D66" i="3" s="1"/>
  <c r="B64" i="3"/>
  <c r="B66" i="3" s="1"/>
  <c r="F10" i="4" l="1"/>
  <c r="F14" i="4" s="1"/>
  <c r="D10" i="4"/>
  <c r="C10" i="4"/>
  <c r="C14" i="4" s="1"/>
  <c r="E10" i="4" l="1"/>
  <c r="I14" i="4" s="1"/>
  <c r="C40" i="2" l="1"/>
  <c r="E40" i="2"/>
  <c r="E25" i="2"/>
  <c r="C25" i="2"/>
  <c r="E48" i="2" l="1"/>
  <c r="E50" i="2" l="1"/>
  <c r="E51" i="2" s="1"/>
  <c r="C48" i="2"/>
  <c r="C11" i="1"/>
  <c r="C50" i="2" l="1"/>
  <c r="C14" i="1"/>
  <c r="C27" i="1" s="1"/>
  <c r="C31" i="1" s="1"/>
  <c r="C33" i="1" s="1"/>
  <c r="C51" i="2" l="1"/>
  <c r="C52" i="2" s="1"/>
  <c r="F50" i="2"/>
  <c r="H21" i="4"/>
  <c r="H25" i="4" s="1"/>
  <c r="F48" i="2" s="1"/>
  <c r="C45" i="1"/>
  <c r="E11" i="1"/>
  <c r="E14" i="1" s="1"/>
  <c r="E27" i="1" s="1"/>
  <c r="E31" i="1" s="1"/>
  <c r="E33" i="1" l="1"/>
  <c r="E45" i="1" l="1"/>
</calcChain>
</file>

<file path=xl/sharedStrings.xml><?xml version="1.0" encoding="utf-8"?>
<sst xmlns="http://schemas.openxmlformats.org/spreadsheetml/2006/main" count="209" uniqueCount="173">
  <si>
    <t>тыс. тенге</t>
  </si>
  <si>
    <t xml:space="preserve">Процентные расходы </t>
  </si>
  <si>
    <t xml:space="preserve">Чистый процентный доход </t>
  </si>
  <si>
    <t>Комиссионные доходы</t>
  </si>
  <si>
    <t>Прибыль до налогообложения</t>
  </si>
  <si>
    <t>АКТИВЫ</t>
  </si>
  <si>
    <t xml:space="preserve">Денежные средства и их эквиваленты </t>
  </si>
  <si>
    <t>Прочие активы</t>
  </si>
  <si>
    <t>Итого активов</t>
  </si>
  <si>
    <t>ОБЯЗАТЕЛЬСТВА</t>
  </si>
  <si>
    <t>Субординированный долг</t>
  </si>
  <si>
    <t>Прочие обязательства</t>
  </si>
  <si>
    <t>Итого обязательств</t>
  </si>
  <si>
    <t>Акционерный капитал</t>
  </si>
  <si>
    <t>СОБСТВЕННЫЙ КАПИТАЛ</t>
  </si>
  <si>
    <t xml:space="preserve">Итого собственного капитала </t>
  </si>
  <si>
    <t xml:space="preserve">Итого обязательств и собственного капитала </t>
  </si>
  <si>
    <t>ДВИЖЕНИЕ ДЕНЕЖНЫХ СРЕДСТВ ОТ ФИНАНСОВОЙ ДЕЯТЕЛЬНОСТИ</t>
  </si>
  <si>
    <t>Поступление от выпуска долговых ценных бумаг</t>
  </si>
  <si>
    <t>Погашение/выкуп выпущенных долговых ценных бумаг</t>
  </si>
  <si>
    <t>Дивиденды выплаченные</t>
  </si>
  <si>
    <t>Поступление/(использование) денежных средств от финансовой деятельности</t>
  </si>
  <si>
    <t>Прочий совокупный (убыток)/ доход</t>
  </si>
  <si>
    <t>Поступление от выпуска акций</t>
  </si>
  <si>
    <t xml:space="preserve">Расход по подоходному налогу </t>
  </si>
  <si>
    <t>Приме-</t>
  </si>
  <si>
    <t>чание</t>
  </si>
  <si>
    <t>Кредиты, выданные банкам и финансовым институтам</t>
  </si>
  <si>
    <t>Кредиты, выданные клиентам</t>
  </si>
  <si>
    <t>Инвестиционные ценные бумаги</t>
  </si>
  <si>
    <t xml:space="preserve">Дебиторская задолженность по финансовой аренде </t>
  </si>
  <si>
    <t>Предоплата по текущему подоходному налогу</t>
  </si>
  <si>
    <t>Актив по отложенному подоходному налогу</t>
  </si>
  <si>
    <t>Основные средства</t>
  </si>
  <si>
    <t>Нематериальные активы</t>
  </si>
  <si>
    <t>Прочие финансовые активы</t>
  </si>
  <si>
    <t>Средства клиентов</t>
  </si>
  <si>
    <t>Выпущенные долговые ценные бумаги</t>
  </si>
  <si>
    <t>Займы от банков и прочих финансовых институтов</t>
  </si>
  <si>
    <t>Займы от Правительства Республики Казахстан</t>
  </si>
  <si>
    <t>Обязательство по текущему подоходному налогу</t>
  </si>
  <si>
    <t xml:space="preserve">Обязательство по отложенному подоходному налогу </t>
  </si>
  <si>
    <t>Обязательства по договорам страхования</t>
  </si>
  <si>
    <t>Обязательства, непосредственно связанные с выбывающими группами, предназначенными для продажи</t>
  </si>
  <si>
    <t>Прочие финансовые обязательства</t>
  </si>
  <si>
    <t xml:space="preserve">Резерв изменения справедливой стоимости ценных бумаг </t>
  </si>
  <si>
    <t>Резерв накопленных курсовых разниц</t>
  </si>
  <si>
    <t>Резерв при объединении бизнеса и дополнительный оплаченный капитал</t>
  </si>
  <si>
    <t>Прочие резервы</t>
  </si>
  <si>
    <t>Нераспределенная прибыль</t>
  </si>
  <si>
    <t>Чистые активы, причитающиеся владельцам Холдинга</t>
  </si>
  <si>
    <t>Неконтролирующие доли</t>
  </si>
  <si>
    <t>Хамитов Е.Е.</t>
  </si>
  <si>
    <t>Резерв под обесценение кредитного портфеля</t>
  </si>
  <si>
    <t>Чистый процентный доход после вычета резерва под обесценение кредитного портфеля</t>
  </si>
  <si>
    <t>Комиссионные расходы</t>
  </si>
  <si>
    <t>Чистый комиссионный доход</t>
  </si>
  <si>
    <t>Чистая прибыль/(убыток) от операций с иностранной валютой</t>
  </si>
  <si>
    <t>Чистая прибыль/(убыток) от операций с финансовыми активами, оцениваемыми по справедливой стоимости через прочий совокупный доход</t>
  </si>
  <si>
    <t>Чистые заработанные страховые премии</t>
  </si>
  <si>
    <t xml:space="preserve">Прочие операционные (расходы)/ доходы, нетто </t>
  </si>
  <si>
    <t>Операционный доход</t>
  </si>
  <si>
    <t xml:space="preserve">Административные расходы </t>
  </si>
  <si>
    <t>Доля финансового результата ассоциированных и совместных предприятий</t>
  </si>
  <si>
    <t xml:space="preserve">Статьи, которые могут быть впоследствии реклассифицированы в состав прибыли или убытка: </t>
  </si>
  <si>
    <t xml:space="preserve"> -    Чистое изменение справедливой стоимости, перенесенное в состав прибыли или убытка</t>
  </si>
  <si>
    <t xml:space="preserve"> -    Чистое изменение справедливой стоимости</t>
  </si>
  <si>
    <t>Итого совокупного дохода, причитающегося:</t>
  </si>
  <si>
    <t xml:space="preserve"> - владельцам Холдинга</t>
  </si>
  <si>
    <t xml:space="preserve"> - неконтролирующим долям</t>
  </si>
  <si>
    <t>Базовая и разводненная прибыль на акцию, в тенге</t>
  </si>
  <si>
    <t>Денежные потоки от операционной деятельности</t>
  </si>
  <si>
    <t xml:space="preserve">Проценты полученные </t>
  </si>
  <si>
    <t xml:space="preserve">Проценты уплаченные </t>
  </si>
  <si>
    <t>Комиссионные доходы полученные</t>
  </si>
  <si>
    <t>Комиссионные расходы выплаченные</t>
  </si>
  <si>
    <t>Подоходный налог уплаченный</t>
  </si>
  <si>
    <t>Потоки денежных средств от операционной деятельности до изменения операционных активов и обязательств</t>
  </si>
  <si>
    <t>дебиторской задолженности по финансовой аренде</t>
  </si>
  <si>
    <t>Денежные потоки от инвестиционной деятельности</t>
  </si>
  <si>
    <t>Приобретение основных средств и нематериальных активов</t>
  </si>
  <si>
    <t>Денежные потоки от финансовой деятельности</t>
  </si>
  <si>
    <t>Резерв изменения справедливой стоимости ценных бумаг</t>
  </si>
  <si>
    <t>Нераспре-деленная прибыль</t>
  </si>
  <si>
    <t>Итого</t>
  </si>
  <si>
    <t>Неконтро-лирующие доли</t>
  </si>
  <si>
    <t>Итого собственного капитала</t>
  </si>
  <si>
    <t>Причитающийся владельцам Холдинга</t>
  </si>
  <si>
    <t>Резерв при объединении бизнеса и дополнитель-ный оплаченный капитал</t>
  </si>
  <si>
    <t>(в тысячах казахстанских тенге)</t>
  </si>
  <si>
    <t>Прибыль, причитающаяся:</t>
  </si>
  <si>
    <t>Процентный доход, расчитанный с использованием метода эффективной процентной ставки</t>
  </si>
  <si>
    <t>Прибыль за год</t>
  </si>
  <si>
    <t>ПРИБЫЛЬ ЗА ГОД</t>
  </si>
  <si>
    <t>Итого совокупного дохода за год</t>
  </si>
  <si>
    <t>Прочий совокупный (убыток)/доход за год</t>
  </si>
  <si>
    <t xml:space="preserve"> АО "Национальный управляющий холдинг "Байтерек"</t>
  </si>
  <si>
    <t>Консолидированный отчет о финансовом положении</t>
  </si>
  <si>
    <t>Консолидированный отчет о прибыли или убытке</t>
  </si>
  <si>
    <t>Консолидированный отчет о движении денежных средств</t>
  </si>
  <si>
    <t>Консолидированный отчет об изменениях в собственном капитале</t>
  </si>
  <si>
    <t>31 декабря 2019 г.</t>
  </si>
  <si>
    <t>Прочие активы, оцениваемые по справедливой стоимости через прибыль или убыток</t>
  </si>
  <si>
    <t>Депозиты в банках и в финансовых институтах</t>
  </si>
  <si>
    <t>Инвестиции, учитываемые методом долевого участия</t>
  </si>
  <si>
    <t>Инвестиционная собственность</t>
  </si>
  <si>
    <t>Долгосрочные активы, предназначенные для продажи</t>
  </si>
  <si>
    <t>Государственные субсидии</t>
  </si>
  <si>
    <t>Чистая прибыль/(убыток) от операций с активами, оцениваемыми по справедливой стоимости, изменения которой отражаются в составе прибыли или убытка за период</t>
  </si>
  <si>
    <t>Остаток на 1 января 2019 года</t>
  </si>
  <si>
    <t>не аудировано</t>
  </si>
  <si>
    <t>Остаток на 1 января 2020 года</t>
  </si>
  <si>
    <t>Главный бухгалтер</t>
  </si>
  <si>
    <t>Есенгараева К.Д.</t>
  </si>
  <si>
    <t>Чистая прибыль/(убыток) в результате прекращения признания финансовых активов, оцениваемых по амортизированной стоимости</t>
  </si>
  <si>
    <t xml:space="preserve">Чистые страховые выплаты и изменения в резервах по договорам страхования </t>
  </si>
  <si>
    <t>Резерв под обесценение прочих финансовых активов и обязательств кредитного характера</t>
  </si>
  <si>
    <t>Резерв изменения справедливой стоимости ценных бумаг:</t>
  </si>
  <si>
    <t>Пересчет финансовой информации о зарубежной деятельности в валюту представления отчетности</t>
  </si>
  <si>
    <t xml:space="preserve">Переводы и прочие изменения, не аудировано  </t>
  </si>
  <si>
    <t>Прибыль за период, не аудировано</t>
  </si>
  <si>
    <t>Прочий совокупный доход, не аудировано</t>
  </si>
  <si>
    <t>Итого совокупного дохода за период, не аудировано</t>
  </si>
  <si>
    <t>Дивиденды полученные</t>
  </si>
  <si>
    <t>Поступления по операциям с финансовыми инструментами, оцениваемыми по справедливой стоимости через прибыль или убыток</t>
  </si>
  <si>
    <t>Административные и прочие операционные расходы уплаченные</t>
  </si>
  <si>
    <t>Чистое (увеличение)/уменьшение:</t>
  </si>
  <si>
    <t>- прочих финансовых активов</t>
  </si>
  <si>
    <t>прочих финансовых активов, оцениваемых по справедливой стоимости через прибыль или убыток за период</t>
  </si>
  <si>
    <t>кредитов, выданных клиентам</t>
  </si>
  <si>
    <t>прочих активов</t>
  </si>
  <si>
    <t>Чистое увеличение:</t>
  </si>
  <si>
    <t>средств клиентов</t>
  </si>
  <si>
    <t>прочих финансовых обязательств</t>
  </si>
  <si>
    <t>прочих обязательств</t>
  </si>
  <si>
    <t>Чистый поток денежных средств от операционной деятельности</t>
  </si>
  <si>
    <t>Приобретение инвестиционных ценных бумаг</t>
  </si>
  <si>
    <t xml:space="preserve">Поступления от реализации и погашения инвестиционных ценных бумаг </t>
  </si>
  <si>
    <t>Поступления от реализации основных средств и нематериальных активов</t>
  </si>
  <si>
    <t xml:space="preserve">Поступления от реализации инвестиционной недвижимости </t>
  </si>
  <si>
    <t xml:space="preserve">Поступления от выбытия ассоциированных и совместных предприятий   </t>
  </si>
  <si>
    <t>Чистый поток денежных средств, использованных в инвестиционной деятельности</t>
  </si>
  <si>
    <t>Чистый поток денежных средств от финансовой деятельности</t>
  </si>
  <si>
    <t>Влияние изменений обменных курсов на денежные средства и их эквиваленты</t>
  </si>
  <si>
    <t>Влияние изменений резерва под обесценение на денежные средства и их эквиваленты</t>
  </si>
  <si>
    <t>Чистое увеличение денежных средств и их эквивалентов</t>
  </si>
  <si>
    <t>Денежные средства и их эквиваленты на начало периода</t>
  </si>
  <si>
    <t>Управляющий директор, член Правления</t>
  </si>
  <si>
    <t xml:space="preserve"> АО "Национальный управляющий холдинг "Байтерек" по состоянию на 30 сентября 2020 года</t>
  </si>
  <si>
    <t>30 сентября 2020 г.</t>
  </si>
  <si>
    <t>Девять месяцев, закончившиеся 
30 сентября 2020 г.</t>
  </si>
  <si>
    <t>Девять месяцев, закончившиеся 
30 сентября 2019 г.</t>
  </si>
  <si>
    <t>Остаток на 30 сентября 2019 года, не аудировано</t>
  </si>
  <si>
    <t>Остаток на 30 сентября 2020 года, не аудировано</t>
  </si>
  <si>
    <t>-</t>
  </si>
  <si>
    <t>Процентные доходы</t>
  </si>
  <si>
    <r>
      <t>Денежные средства и их эквиваленты на конец периода</t>
    </r>
    <r>
      <rPr>
        <sz val="9"/>
        <color theme="1"/>
        <rFont val="Arial"/>
        <family val="2"/>
        <charset val="204"/>
      </rPr>
      <t xml:space="preserve"> </t>
    </r>
    <r>
      <rPr>
        <sz val="13"/>
        <color theme="1"/>
        <rFont val="Times New Roman"/>
        <family val="1"/>
        <charset val="204"/>
      </rPr>
      <t>(Примечание 3)</t>
    </r>
  </si>
  <si>
    <t>Поступления от выпуска обыкновенных акций</t>
  </si>
  <si>
    <t>Погашение /выкуп долговых ценных бумаг выпущенных</t>
  </si>
  <si>
    <t>Поступления от выпуска долговых ценных бумаг</t>
  </si>
  <si>
    <t>Погашение займов, полученных от Правительства Республики Казахстан</t>
  </si>
  <si>
    <t>Получение займов от Правительства Республики Казахстан</t>
  </si>
  <si>
    <t>Погашение займов от банков и прочих финансовых институтов</t>
  </si>
  <si>
    <t>Получение займов от банков и прочих финансовых институтов</t>
  </si>
  <si>
    <t>Поступления по прочим операционным доходам/(уплаченные расходы)</t>
  </si>
  <si>
    <t>средствам в банках</t>
  </si>
  <si>
    <t>прочих финансовых активов</t>
  </si>
  <si>
    <t>Прочее</t>
  </si>
  <si>
    <t>Выпуск акций – денежный взнос, не аудировано</t>
  </si>
  <si>
    <t>Дивиденды объявленные</t>
  </si>
  <si>
    <t>Взносы в капитал</t>
  </si>
  <si>
    <t>Признание дисконта по займам</t>
  </si>
  <si>
    <t>Переводы и прочие движения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</si>
</sst>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* #,##0_);* \(#,##0\);&quot;-&quot;??_);@"/>
    <numFmt numFmtId="165" formatCode="_-* #,##0\ _₽_-;\-* #,##0\ _₽_-;_-* &quot;-&quot;??\ _₽_-;_-@_-"/>
    <numFmt numFmtId="166" formatCode="#,###;\(#,###\)"/>
    <numFmt numFmtId="167" formatCode="#,##0_ ;\-#,##0\ "/>
  </numFmts>
  <fonts count="3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Courier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Arial Cyr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8.5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sz val="12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4" fontId="16" fillId="0" borderId="0" applyFill="0" applyBorder="0" applyProtection="0"/>
    <xf numFmtId="43" fontId="18" fillId="0" borderId="0" applyFont="0" applyFill="0" applyBorder="0" applyAlignment="0" applyProtection="0"/>
    <xf numFmtId="0" fontId="22" fillId="0" borderId="0"/>
    <xf numFmtId="0" fontId="5" fillId="0" borderId="0"/>
    <xf numFmtId="0" fontId="34" fillId="0" borderId="0"/>
  </cellStyleXfs>
  <cellXfs count="208">
    <xf numFmtId="0" fontId="0" fillId="0" borderId="0" xfId="0"/>
    <xf numFmtId="0" fontId="1" fillId="0" borderId="0" xfId="0" applyFont="1"/>
    <xf numFmtId="0" fontId="3" fillId="0" borderId="0" xfId="1" applyFont="1" applyAlignment="1"/>
    <xf numFmtId="0" fontId="1" fillId="0" borderId="0" xfId="1" applyFont="1" applyFill="1" applyAlignment="1">
      <alignment horizontal="right"/>
    </xf>
    <xf numFmtId="3" fontId="1" fillId="0" borderId="0" xfId="1" applyNumberFormat="1" applyFont="1" applyAlignment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4" fillId="0" borderId="0" xfId="0" applyFont="1" applyBorder="1" applyAlignment="1"/>
    <xf numFmtId="0" fontId="8" fillId="0" borderId="2" xfId="0" applyFont="1" applyBorder="1" applyAlignment="1">
      <alignment horizontal="center" vertical="center" wrapText="1"/>
    </xf>
    <xf numFmtId="0" fontId="10" fillId="0" borderId="0" xfId="0" applyFont="1" applyBorder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3" fontId="12" fillId="0" borderId="0" xfId="1" applyNumberFormat="1" applyFont="1" applyFill="1" applyAlignment="1"/>
    <xf numFmtId="3" fontId="10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15" fillId="0" borderId="0" xfId="0" applyFont="1"/>
    <xf numFmtId="0" fontId="12" fillId="0" borderId="0" xfId="0" applyFont="1"/>
    <xf numFmtId="3" fontId="12" fillId="0" borderId="0" xfId="1" applyNumberFormat="1" applyFont="1" applyAlignment="1"/>
    <xf numFmtId="0" fontId="17" fillId="0" borderId="0" xfId="0" applyFont="1"/>
    <xf numFmtId="0" fontId="13" fillId="0" borderId="0" xfId="1" applyFont="1" applyAlignment="1"/>
    <xf numFmtId="0" fontId="12" fillId="0" borderId="0" xfId="1" applyFont="1" applyFill="1" applyAlignment="1">
      <alignment horizontal="right"/>
    </xf>
    <xf numFmtId="0" fontId="14" fillId="0" borderId="0" xfId="0" applyFont="1" applyAlignment="1"/>
    <xf numFmtId="0" fontId="8" fillId="0" borderId="0" xfId="0" applyFont="1" applyAlignment="1">
      <alignment wrapText="1"/>
    </xf>
    <xf numFmtId="0" fontId="9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3" fontId="8" fillId="0" borderId="0" xfId="1" applyNumberFormat="1" applyFont="1" applyAlignment="1"/>
    <xf numFmtId="3" fontId="1" fillId="0" borderId="0" xfId="1" applyNumberFormat="1" applyFont="1" applyBorder="1" applyAlignment="1"/>
    <xf numFmtId="0" fontId="20" fillId="0" borderId="0" xfId="0" applyFont="1" applyAlignment="1"/>
    <xf numFmtId="0" fontId="10" fillId="0" borderId="0" xfId="0" applyFont="1" applyAlignment="1">
      <alignment horizontal="left"/>
    </xf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1" fillId="0" borderId="0" xfId="3" applyFont="1" applyFill="1" applyAlignment="1">
      <alignment horizontal="right"/>
    </xf>
    <xf numFmtId="0" fontId="21" fillId="0" borderId="0" xfId="2" applyFont="1" applyFill="1"/>
    <xf numFmtId="0" fontId="1" fillId="0" borderId="0" xfId="2" applyFont="1" applyFill="1" applyAlignment="1">
      <alignment wrapText="1"/>
    </xf>
    <xf numFmtId="0" fontId="3" fillId="0" borderId="0" xfId="2" applyFont="1" applyFill="1" applyAlignment="1">
      <alignment wrapText="1"/>
    </xf>
    <xf numFmtId="0" fontId="12" fillId="0" borderId="0" xfId="1" applyFont="1" applyFill="1"/>
    <xf numFmtId="0" fontId="13" fillId="0" borderId="0" xfId="2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7" fontId="13" fillId="0" borderId="0" xfId="2" applyNumberFormat="1" applyFont="1" applyFill="1" applyAlignment="1">
      <alignment horizontal="right"/>
    </xf>
    <xf numFmtId="164" fontId="13" fillId="0" borderId="0" xfId="2" applyNumberFormat="1" applyFont="1" applyFill="1"/>
    <xf numFmtId="0" fontId="13" fillId="0" borderId="0" xfId="2" applyFont="1" applyFill="1"/>
    <xf numFmtId="0" fontId="14" fillId="0" borderId="0" xfId="4" applyFont="1" applyFill="1"/>
    <xf numFmtId="0" fontId="9" fillId="0" borderId="0" xfId="0" applyFont="1" applyAlignment="1">
      <alignment wrapText="1"/>
    </xf>
    <xf numFmtId="0" fontId="10" fillId="0" borderId="0" xfId="0" applyFont="1" applyAlignment="1"/>
    <xf numFmtId="0" fontId="11" fillId="0" borderId="0" xfId="0" applyFont="1" applyAlignment="1">
      <alignment wrapText="1"/>
    </xf>
    <xf numFmtId="0" fontId="1" fillId="0" borderId="0" xfId="0" applyFont="1" applyAlignment="1"/>
    <xf numFmtId="0" fontId="8" fillId="0" borderId="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3" fillId="0" borderId="0" xfId="0" applyFont="1"/>
    <xf numFmtId="0" fontId="9" fillId="0" borderId="0" xfId="0" applyFont="1" applyAlignment="1">
      <alignment wrapText="1"/>
    </xf>
    <xf numFmtId="164" fontId="6" fillId="0" borderId="4" xfId="4" applyNumberFormat="1" applyFont="1" applyFill="1" applyBorder="1" applyAlignment="1" applyProtection="1"/>
    <xf numFmtId="164" fontId="7" fillId="0" borderId="0" xfId="4" applyNumberFormat="1" applyFont="1" applyFill="1" applyBorder="1" applyAlignment="1" applyProtection="1"/>
    <xf numFmtId="164" fontId="7" fillId="0" borderId="2" xfId="4" applyNumberFormat="1" applyFont="1" applyFill="1" applyBorder="1" applyAlignment="1" applyProtection="1"/>
    <xf numFmtId="3" fontId="1" fillId="0" borderId="3" xfId="4" applyNumberFormat="1" applyFont="1" applyFill="1" applyBorder="1" applyAlignment="1" applyProtection="1">
      <alignment wrapText="1"/>
    </xf>
    <xf numFmtId="164" fontId="6" fillId="0" borderId="3" xfId="4" applyNumberFormat="1" applyFont="1" applyFill="1" applyBorder="1" applyAlignment="1" applyProtection="1"/>
    <xf numFmtId="3" fontId="3" fillId="0" borderId="0" xfId="4" applyNumberFormat="1" applyFont="1" applyFill="1" applyAlignment="1"/>
    <xf numFmtId="164" fontId="6" fillId="0" borderId="0" xfId="4" applyNumberFormat="1" applyFont="1" applyFill="1" applyBorder="1" applyAlignment="1" applyProtection="1"/>
    <xf numFmtId="3" fontId="1" fillId="0" borderId="0" xfId="4" applyNumberFormat="1" applyFont="1" applyFill="1" applyBorder="1" applyAlignment="1" applyProtection="1">
      <alignment wrapText="1"/>
    </xf>
    <xf numFmtId="3" fontId="7" fillId="0" borderId="0" xfId="4" applyNumberFormat="1" applyFont="1" applyFill="1" applyBorder="1" applyAlignment="1" applyProtection="1"/>
    <xf numFmtId="3" fontId="1" fillId="0" borderId="4" xfId="4" applyNumberFormat="1" applyFont="1" applyFill="1" applyBorder="1" applyAlignment="1" applyProtection="1">
      <alignment wrapText="1"/>
    </xf>
    <xf numFmtId="3" fontId="3" fillId="0" borderId="0" xfId="2" applyNumberFormat="1" applyFont="1" applyFill="1" applyAlignment="1"/>
    <xf numFmtId="166" fontId="9" fillId="0" borderId="0" xfId="0" applyNumberFormat="1" applyFont="1" applyAlignment="1">
      <alignment wrapText="1"/>
    </xf>
    <xf numFmtId="166" fontId="9" fillId="0" borderId="0" xfId="0" applyNumberFormat="1" applyFont="1" applyBorder="1" applyAlignment="1">
      <alignment wrapText="1"/>
    </xf>
    <xf numFmtId="166" fontId="7" fillId="0" borderId="2" xfId="4" applyNumberFormat="1" applyFont="1" applyFill="1" applyBorder="1" applyAlignment="1" applyProtection="1">
      <alignment horizontal="right"/>
    </xf>
    <xf numFmtId="166" fontId="7" fillId="0" borderId="0" xfId="4" applyNumberFormat="1" applyFont="1" applyFill="1" applyBorder="1" applyAlignment="1" applyProtection="1">
      <alignment horizontal="right"/>
    </xf>
    <xf numFmtId="166" fontId="8" fillId="0" borderId="3" xfId="0" applyNumberFormat="1" applyFont="1" applyBorder="1" applyAlignment="1">
      <alignment wrapText="1"/>
    </xf>
    <xf numFmtId="166" fontId="8" fillId="0" borderId="0" xfId="0" applyNumberFormat="1" applyFont="1" applyBorder="1" applyAlignment="1">
      <alignment wrapText="1"/>
    </xf>
    <xf numFmtId="166" fontId="1" fillId="0" borderId="3" xfId="0" applyNumberFormat="1" applyFont="1" applyBorder="1" applyAlignment="1">
      <alignment wrapText="1"/>
    </xf>
    <xf numFmtId="166" fontId="3" fillId="0" borderId="0" xfId="0" applyNumberFormat="1" applyFont="1" applyBorder="1" applyAlignment="1">
      <alignment wrapText="1"/>
    </xf>
    <xf numFmtId="166" fontId="6" fillId="0" borderId="2" xfId="4" applyNumberFormat="1" applyFont="1" applyFill="1" applyBorder="1" applyAlignment="1" applyProtection="1">
      <alignment horizontal="right"/>
    </xf>
    <xf numFmtId="166" fontId="3" fillId="0" borderId="0" xfId="4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right"/>
    </xf>
    <xf numFmtId="166" fontId="1" fillId="0" borderId="0" xfId="0" applyNumberFormat="1" applyFont="1" applyBorder="1" applyAlignment="1">
      <alignment wrapText="1"/>
    </xf>
    <xf numFmtId="166" fontId="10" fillId="0" borderId="0" xfId="0" applyNumberFormat="1" applyFont="1"/>
    <xf numFmtId="166" fontId="1" fillId="0" borderId="0" xfId="0" applyNumberFormat="1" applyFont="1" applyAlignment="1">
      <alignment wrapText="1"/>
    </xf>
    <xf numFmtId="166" fontId="1" fillId="0" borderId="2" xfId="0" applyNumberFormat="1" applyFont="1" applyBorder="1" applyAlignment="1">
      <alignment wrapText="1"/>
    </xf>
    <xf numFmtId="166" fontId="8" fillId="0" borderId="0" xfId="0" applyNumberFormat="1" applyFont="1" applyAlignment="1">
      <alignment wrapText="1"/>
    </xf>
    <xf numFmtId="166" fontId="6" fillId="0" borderId="0" xfId="4" applyNumberFormat="1" applyFont="1" applyFill="1" applyBorder="1" applyAlignment="1" applyProtection="1">
      <alignment horizontal="right"/>
    </xf>
    <xf numFmtId="166" fontId="10" fillId="0" borderId="0" xfId="0" applyNumberFormat="1" applyFont="1" applyAlignment="1"/>
    <xf numFmtId="166" fontId="10" fillId="0" borderId="0" xfId="0" applyNumberFormat="1" applyFont="1" applyBorder="1"/>
    <xf numFmtId="166" fontId="15" fillId="0" borderId="0" xfId="0" applyNumberFormat="1" applyFont="1"/>
    <xf numFmtId="3" fontId="3" fillId="0" borderId="0" xfId="2" applyNumberFormat="1" applyFont="1" applyFill="1" applyAlignment="1">
      <alignment horizontal="right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12" fillId="0" borderId="0" xfId="2" applyFont="1" applyFill="1" applyAlignment="1">
      <alignment horizontal="center" vertical="justify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3" fontId="13" fillId="0" borderId="0" xfId="4" applyNumberFormat="1" applyFont="1" applyFill="1" applyAlignment="1">
      <alignment horizontal="right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3" fontId="19" fillId="0" borderId="3" xfId="0" applyNumberFormat="1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Border="1" applyAlignment="1">
      <alignment vertical="center" wrapText="1"/>
    </xf>
    <xf numFmtId="3" fontId="23" fillId="0" borderId="0" xfId="0" applyNumberFormat="1" applyFont="1" applyAlignment="1">
      <alignment vertical="center" wrapText="1"/>
    </xf>
    <xf numFmtId="164" fontId="24" fillId="0" borderId="0" xfId="4" applyNumberFormat="1" applyFont="1" applyFill="1" applyBorder="1" applyAlignment="1" applyProtection="1">
      <alignment horizontal="right"/>
    </xf>
    <xf numFmtId="3" fontId="19" fillId="0" borderId="1" xfId="0" applyNumberFormat="1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right" vertical="center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3" fontId="26" fillId="0" borderId="0" xfId="4" applyNumberFormat="1" applyFont="1" applyFill="1" applyAlignment="1">
      <alignment horizontal="right"/>
    </xf>
    <xf numFmtId="164" fontId="27" fillId="0" borderId="0" xfId="4" applyNumberFormat="1" applyFont="1" applyFill="1" applyBorder="1" applyAlignment="1" applyProtection="1">
      <alignment horizontal="right"/>
    </xf>
    <xf numFmtId="164" fontId="26" fillId="0" borderId="0" xfId="4" applyNumberFormat="1" applyFont="1" applyFill="1" applyBorder="1" applyAlignment="1" applyProtection="1">
      <alignment horizontal="right"/>
    </xf>
    <xf numFmtId="164" fontId="26" fillId="0" borderId="2" xfId="4" applyNumberFormat="1" applyFont="1" applyFill="1" applyBorder="1" applyAlignment="1" applyProtection="1">
      <alignment horizontal="right"/>
    </xf>
    <xf numFmtId="165" fontId="25" fillId="0" borderId="3" xfId="6" applyNumberFormat="1" applyFont="1" applyBorder="1" applyAlignment="1">
      <alignment horizontal="right" vertical="center" wrapText="1"/>
    </xf>
    <xf numFmtId="165" fontId="25" fillId="0" borderId="0" xfId="6" applyNumberFormat="1" applyFont="1" applyBorder="1" applyAlignment="1">
      <alignment horizontal="right" vertical="center" wrapText="1"/>
    </xf>
    <xf numFmtId="165" fontId="26" fillId="0" borderId="0" xfId="6" applyNumberFormat="1" applyFont="1" applyAlignment="1">
      <alignment horizontal="right" vertical="center" wrapText="1"/>
    </xf>
    <xf numFmtId="165" fontId="26" fillId="0" borderId="0" xfId="6" applyNumberFormat="1" applyFont="1" applyBorder="1" applyAlignment="1">
      <alignment horizontal="right" vertical="center" wrapText="1"/>
    </xf>
    <xf numFmtId="165" fontId="25" fillId="0" borderId="0" xfId="6" applyNumberFormat="1" applyFont="1" applyAlignment="1">
      <alignment horizontal="right" vertical="center" wrapText="1"/>
    </xf>
    <xf numFmtId="165" fontId="25" fillId="0" borderId="3" xfId="6" applyNumberFormat="1" applyFont="1" applyBorder="1" applyAlignment="1">
      <alignment horizontal="right" wrapText="1"/>
    </xf>
    <xf numFmtId="164" fontId="29" fillId="0" borderId="0" xfId="4" applyNumberFormat="1" applyFont="1" applyFill="1" applyBorder="1" applyAlignment="1" applyProtection="1">
      <alignment horizontal="right"/>
    </xf>
    <xf numFmtId="164" fontId="25" fillId="0" borderId="2" xfId="4" applyNumberFormat="1" applyFont="1" applyFill="1" applyBorder="1" applyAlignment="1" applyProtection="1">
      <alignment horizontal="right"/>
    </xf>
    <xf numFmtId="164" fontId="25" fillId="0" borderId="3" xfId="4" applyNumberFormat="1" applyFont="1" applyFill="1" applyBorder="1" applyAlignment="1" applyProtection="1">
      <alignment horizontal="right"/>
    </xf>
    <xf numFmtId="165" fontId="25" fillId="0" borderId="0" xfId="6" applyNumberFormat="1" applyFont="1" applyBorder="1" applyAlignment="1">
      <alignment horizontal="right" vertical="center" wrapText="1"/>
    </xf>
    <xf numFmtId="165" fontId="26" fillId="0" borderId="3" xfId="6" applyNumberFormat="1" applyFont="1" applyBorder="1" applyAlignment="1">
      <alignment horizontal="right" vertical="center" wrapText="1"/>
    </xf>
    <xf numFmtId="165" fontId="25" fillId="0" borderId="1" xfId="6" applyNumberFormat="1" applyFont="1" applyBorder="1" applyAlignment="1">
      <alignment horizontal="right" vertical="center" wrapText="1"/>
    </xf>
    <xf numFmtId="0" fontId="3" fillId="0" borderId="0" xfId="0" applyFont="1" applyAlignment="1"/>
    <xf numFmtId="0" fontId="9" fillId="0" borderId="0" xfId="0" applyFont="1" applyAlignment="1">
      <alignment wrapText="1"/>
    </xf>
    <xf numFmtId="3" fontId="19" fillId="0" borderId="0" xfId="0" applyNumberFormat="1" applyFont="1" applyBorder="1" applyAlignment="1">
      <alignment vertical="center" wrapText="1"/>
    </xf>
    <xf numFmtId="166" fontId="9" fillId="0" borderId="2" xfId="0" applyNumberFormat="1" applyFont="1" applyBorder="1" applyAlignment="1">
      <alignment wrapText="1"/>
    </xf>
    <xf numFmtId="0" fontId="9" fillId="0" borderId="0" xfId="0" applyFont="1" applyAlignment="1">
      <alignment horizontal="left" vertical="top" wrapText="1"/>
    </xf>
    <xf numFmtId="0" fontId="30" fillId="0" borderId="0" xfId="0" applyFont="1" applyAlignment="1">
      <alignment vertical="center" wrapText="1"/>
    </xf>
    <xf numFmtId="164" fontId="31" fillId="0" borderId="0" xfId="4" applyNumberFormat="1" applyFont="1" applyFill="1" applyBorder="1" applyAlignment="1" applyProtection="1">
      <alignment horizontal="right"/>
    </xf>
    <xf numFmtId="0" fontId="8" fillId="0" borderId="0" xfId="0" applyFont="1" applyAlignment="1">
      <alignment horizontal="center" vertical="center" wrapText="1"/>
    </xf>
    <xf numFmtId="43" fontId="3" fillId="0" borderId="0" xfId="6" applyFont="1" applyFill="1" applyAlignment="1" applyProtection="1"/>
    <xf numFmtId="164" fontId="6" fillId="0" borderId="2" xfId="4" applyNumberFormat="1" applyFont="1" applyFill="1" applyBorder="1" applyAlignment="1" applyProtection="1"/>
    <xf numFmtId="43" fontId="3" fillId="0" borderId="5" xfId="6" applyFont="1" applyFill="1" applyBorder="1" applyAlignment="1" applyProtection="1"/>
    <xf numFmtId="43" fontId="3" fillId="0" borderId="0" xfId="6" applyFont="1" applyFill="1" applyAlignment="1"/>
    <xf numFmtId="0" fontId="32" fillId="0" borderId="0" xfId="2" applyFont="1" applyFill="1" applyAlignment="1">
      <alignment wrapText="1"/>
    </xf>
    <xf numFmtId="166" fontId="9" fillId="0" borderId="5" xfId="0" applyNumberFormat="1" applyFont="1" applyBorder="1" applyAlignment="1">
      <alignment wrapText="1"/>
    </xf>
    <xf numFmtId="43" fontId="0" fillId="0" borderId="0" xfId="6" applyFont="1"/>
    <xf numFmtId="43" fontId="7" fillId="0" borderId="0" xfId="6" applyFont="1" applyFill="1" applyBorder="1" applyAlignment="1" applyProtection="1"/>
    <xf numFmtId="43" fontId="3" fillId="0" borderId="0" xfId="6" applyFont="1" applyFill="1" applyBorder="1" applyAlignment="1" applyProtection="1"/>
    <xf numFmtId="43" fontId="6" fillId="0" borderId="3" xfId="6" applyFont="1" applyFill="1" applyBorder="1" applyAlignment="1" applyProtection="1"/>
    <xf numFmtId="0" fontId="2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31" fillId="0" borderId="3" xfId="4" applyNumberFormat="1" applyFont="1" applyFill="1" applyBorder="1" applyAlignment="1" applyProtection="1">
      <alignment horizontal="right"/>
    </xf>
    <xf numFmtId="3" fontId="1" fillId="0" borderId="3" xfId="6" applyNumberFormat="1" applyFont="1" applyFill="1" applyBorder="1" applyAlignment="1" applyProtection="1">
      <alignment wrapText="1"/>
    </xf>
    <xf numFmtId="3" fontId="6" fillId="0" borderId="3" xfId="4" applyNumberFormat="1" applyFont="1" applyFill="1" applyBorder="1" applyAlignment="1" applyProtection="1"/>
    <xf numFmtId="3" fontId="6" fillId="0" borderId="4" xfId="4" applyNumberFormat="1" applyFont="1" applyFill="1" applyBorder="1" applyAlignment="1" applyProtection="1"/>
    <xf numFmtId="3" fontId="6" fillId="0" borderId="4" xfId="6" applyNumberFormat="1" applyFont="1" applyFill="1" applyBorder="1" applyAlignment="1" applyProtection="1"/>
    <xf numFmtId="3" fontId="3" fillId="0" borderId="0" xfId="6" applyNumberFormat="1" applyFont="1" applyFill="1" applyAlignment="1">
      <alignment horizontal="right"/>
    </xf>
    <xf numFmtId="3" fontId="13" fillId="0" borderId="0" xfId="2" applyNumberFormat="1" applyFont="1" applyFill="1" applyAlignment="1">
      <alignment horizontal="right"/>
    </xf>
    <xf numFmtId="3" fontId="13" fillId="0" borderId="0" xfId="2" applyNumberFormat="1" applyFont="1" applyFill="1"/>
    <xf numFmtId="0" fontId="9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65" fontId="1" fillId="0" borderId="4" xfId="6" applyNumberFormat="1" applyFont="1" applyFill="1" applyBorder="1" applyAlignment="1" applyProtection="1">
      <alignment wrapText="1"/>
    </xf>
    <xf numFmtId="165" fontId="1" fillId="0" borderId="4" xfId="6" applyNumberFormat="1" applyFont="1" applyFill="1" applyBorder="1" applyAlignment="1" applyProtection="1">
      <alignment horizontal="right" wrapText="1"/>
    </xf>
    <xf numFmtId="0" fontId="1" fillId="0" borderId="3" xfId="2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vertical="center" wrapText="1"/>
    </xf>
    <xf numFmtId="0" fontId="33" fillId="0" borderId="0" xfId="0" applyFont="1" applyAlignment="1">
      <alignment vertical="center" wrapText="1"/>
    </xf>
    <xf numFmtId="3" fontId="36" fillId="0" borderId="0" xfId="0" applyNumberFormat="1" applyFont="1"/>
    <xf numFmtId="0" fontId="36" fillId="0" borderId="0" xfId="0" applyFont="1"/>
    <xf numFmtId="4" fontId="3" fillId="0" borderId="1" xfId="5" applyNumberFormat="1" applyFont="1" applyFill="1" applyBorder="1" applyAlignment="1"/>
    <xf numFmtId="43" fontId="6" fillId="0" borderId="0" xfId="6" applyFont="1" applyFill="1" applyBorder="1" applyAlignment="1" applyProtection="1"/>
    <xf numFmtId="167" fontId="3" fillId="0" borderId="0" xfId="6" applyNumberFormat="1" applyFont="1" applyFill="1" applyAlignment="1" applyProtection="1"/>
    <xf numFmtId="164" fontId="7" fillId="0" borderId="0" xfId="4" applyNumberFormat="1" applyFont="1" applyFill="1" applyBorder="1" applyAlignment="1" applyProtection="1">
      <alignment horizontal="right" vertical="center"/>
    </xf>
    <xf numFmtId="3" fontId="3" fillId="0" borderId="0" xfId="4" applyNumberFormat="1" applyFont="1" applyFill="1" applyBorder="1" applyAlignment="1" applyProtection="1">
      <alignment wrapText="1"/>
    </xf>
    <xf numFmtId="3" fontId="3" fillId="0" borderId="0" xfId="4" applyNumberFormat="1" applyFont="1" applyFill="1" applyBorder="1" applyAlignment="1" applyProtection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164" fontId="36" fillId="0" borderId="0" xfId="0" applyNumberFormat="1" applyFont="1"/>
    <xf numFmtId="166" fontId="9" fillId="0" borderId="0" xfId="0" applyNumberFormat="1" applyFont="1" applyAlignment="1">
      <alignment vertical="top" wrapText="1"/>
    </xf>
    <xf numFmtId="166" fontId="7" fillId="0" borderId="2" xfId="0" applyNumberFormat="1" applyFont="1" applyBorder="1" applyAlignment="1">
      <alignment horizontal="right"/>
    </xf>
    <xf numFmtId="166" fontId="3" fillId="0" borderId="2" xfId="0" applyNumberFormat="1" applyFont="1" applyBorder="1" applyAlignment="1">
      <alignment wrapText="1"/>
    </xf>
    <xf numFmtId="166" fontId="3" fillId="0" borderId="0" xfId="0" applyNumberFormat="1" applyFont="1" applyAlignment="1">
      <alignment vertical="top" wrapText="1"/>
    </xf>
    <xf numFmtId="166" fontId="3" fillId="0" borderId="2" xfId="0" applyNumberFormat="1" applyFont="1" applyBorder="1" applyAlignment="1">
      <alignment vertical="top" wrapText="1"/>
    </xf>
    <xf numFmtId="166" fontId="3" fillId="0" borderId="0" xfId="0" applyNumberFormat="1" applyFont="1" applyAlignment="1"/>
    <xf numFmtId="166" fontId="3" fillId="0" borderId="0" xfId="0" applyNumberFormat="1" applyFont="1"/>
    <xf numFmtId="166" fontId="3" fillId="0" borderId="0" xfId="0" applyNumberFormat="1" applyFont="1" applyAlignment="1">
      <alignment horizontal="right"/>
    </xf>
    <xf numFmtId="166" fontId="3" fillId="0" borderId="2" xfId="0" applyNumberFormat="1" applyFont="1" applyBorder="1" applyAlignment="1">
      <alignment horizontal="right"/>
    </xf>
    <xf numFmtId="166" fontId="3" fillId="0" borderId="5" xfId="0" applyNumberFormat="1" applyFont="1" applyBorder="1" applyAlignment="1">
      <alignment vertical="top" wrapText="1"/>
    </xf>
    <xf numFmtId="166" fontId="7" fillId="0" borderId="0" xfId="0" applyNumberFormat="1" applyFont="1" applyAlignment="1">
      <alignment horizontal="right"/>
    </xf>
    <xf numFmtId="4" fontId="3" fillId="0" borderId="1" xfId="0" applyNumberFormat="1" applyFont="1" applyBorder="1"/>
    <xf numFmtId="3" fontId="26" fillId="0" borderId="0" xfId="4" applyNumberFormat="1" applyFont="1" applyAlignment="1">
      <alignment horizontal="right"/>
    </xf>
    <xf numFmtId="3" fontId="26" fillId="0" borderId="0" xfId="4" applyNumberFormat="1" applyFont="1" applyFill="1" applyBorder="1" applyAlignment="1" applyProtection="1">
      <alignment horizontal="right"/>
    </xf>
    <xf numFmtId="164" fontId="28" fillId="0" borderId="2" xfId="4" applyNumberFormat="1" applyFont="1" applyFill="1" applyBorder="1" applyAlignment="1" applyProtection="1">
      <alignment horizontal="right"/>
    </xf>
    <xf numFmtId="0" fontId="23" fillId="0" borderId="0" xfId="0" applyFont="1" applyAlignment="1">
      <alignment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justify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165" fontId="25" fillId="0" borderId="0" xfId="6" applyNumberFormat="1" applyFont="1" applyBorder="1" applyAlignment="1">
      <alignment horizontal="right" vertical="center" wrapText="1"/>
    </xf>
    <xf numFmtId="0" fontId="12" fillId="0" borderId="0" xfId="2" applyFont="1" applyFill="1" applyAlignment="1">
      <alignment horizontal="center" vertical="justify" wrapText="1"/>
    </xf>
    <xf numFmtId="0" fontId="12" fillId="0" borderId="0" xfId="2" applyFont="1" applyFill="1" applyAlignment="1">
      <alignment horizontal="center" vertical="justify"/>
    </xf>
    <xf numFmtId="0" fontId="1" fillId="0" borderId="0" xfId="2" applyFont="1" applyFill="1" applyBorder="1" applyAlignment="1">
      <alignment horizontal="center"/>
    </xf>
  </cellXfs>
  <cellStyles count="10">
    <cellStyle name="Debit" xfId="5"/>
    <cellStyle name="Обычный" xfId="0" builtinId="0"/>
    <cellStyle name="Обычный 10 3 2" xfId="8"/>
    <cellStyle name="Обычный 2" xfId="7"/>
    <cellStyle name="Обычный 2 5" xfId="4"/>
    <cellStyle name="Обычный 3 3" xfId="2"/>
    <cellStyle name="Обычный 4 2" xfId="1"/>
    <cellStyle name="Обычный 4 3" xfId="3"/>
    <cellStyle name="Обычный 63" xfId="9"/>
    <cellStyle name="Финансовый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Public\DOCUME~1\FINANC~1\LOCALS~1\Temp\AES%20Folder\Old_Reports\June_00\Hot%20Sparks%20TETS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KZHO~1\AppData\Local\Temp\notesF3B52A\Non-financial\&#1051;&#1086;&#1075;%20&#1080;&#1079;&#1084;&#1077;&#1085;&#1077;&#1085;&#1080;&#1081;_28.11.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7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6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ten001\AppData\Local\Temp\notesF3B52A\Non-financial%20KPIs_SR_v7_17_10_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Resource Sheet"/>
      <sheetName val="Operations Data Sheet"/>
      <sheetName val="Financing Data Sheet"/>
      <sheetName val="Income Statement"/>
      <sheetName val="Balance Sheet"/>
      <sheetName val="Cashflow Statement"/>
      <sheetName val="Executive Summary"/>
      <sheetName val="Available Projects - 1998"/>
      <sheetName val="Available Finance - 1998"/>
      <sheetName val="Gen Data"/>
      <sheetName val="instruqcia"/>
      <sheetName val="FES"/>
      <sheetName val="Содержание"/>
      <sheetName val="Справочники"/>
      <sheetName val="Prelim Cost"/>
      <sheetName val="Cabre0703"/>
      <sheetName val="ESH.0703"/>
      <sheetName val="LOE0703"/>
      <sheetName val="NEG06-0703"/>
      <sheetName val="WG09-0703"/>
      <sheetName val="Hot Sparks TETS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1.1.3 Список КПД и ПД по ДО"/>
      <sheetName val="У4.1 Госпрограммы"/>
      <sheetName val="Усл обознач к нефин показ"/>
      <sheetName val="Лог изменений_28.11.2014"/>
    </sheetNames>
    <definedNames>
      <definedName name="Header1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 refreshError="1"/>
      <sheetData sheetId="1">
        <row r="61">
          <cell r="A61" t="str">
            <v>Прочие виды валют</v>
          </cell>
          <cell r="B61" t="str">
            <v>Долговые ценные бумаги-Еврооблигации</v>
          </cell>
        </row>
        <row r="62">
          <cell r="A62" t="str">
            <v>Тенге</v>
          </cell>
          <cell r="B62" t="str">
            <v>Долговые ценные бумаги-Иные облигации</v>
          </cell>
        </row>
        <row r="63">
          <cell r="A63" t="str">
            <v>Доллар США</v>
          </cell>
          <cell r="B63" t="str">
            <v>Долговые ценные бумаги-Вексель</v>
          </cell>
        </row>
        <row r="64">
          <cell r="A64" t="str">
            <v>Евро</v>
          </cell>
          <cell r="B64" t="str">
            <v>Кредит-Банковский кредит</v>
          </cell>
        </row>
        <row r="65">
          <cell r="A65" t="str">
            <v>Российский рубль</v>
          </cell>
          <cell r="B65" t="str">
            <v>Кредит-Овердрафт</v>
          </cell>
        </row>
        <row r="66">
          <cell r="A66" t="str">
            <v>Швейцарские франки</v>
          </cell>
          <cell r="B66" t="str">
            <v>Кредит-Бюджетный кредит</v>
          </cell>
        </row>
        <row r="67">
          <cell r="A67" t="str">
            <v>Японские йены</v>
          </cell>
          <cell r="B67" t="str">
            <v>Кредит-Невозобновляемая кредитная линия</v>
          </cell>
        </row>
        <row r="68">
          <cell r="A68" t="str">
            <v>Австрийский доллар</v>
          </cell>
          <cell r="B68" t="str">
            <v>Долговые ценные бумаги-Проектное финансирование</v>
          </cell>
        </row>
        <row r="69">
          <cell r="A69" t="str">
            <v>Английский фунт стерлингов</v>
          </cell>
          <cell r="B69" t="str">
            <v>Долговые ценные бумаги-Отсроченный платеж</v>
          </cell>
        </row>
        <row r="70">
          <cell r="A70" t="str">
            <v>Белорусский рубль</v>
          </cell>
          <cell r="B70" t="str">
            <v>Кредитная линия-Отсроченный платеж</v>
          </cell>
        </row>
        <row r="71">
          <cell r="A71" t="str">
            <v>Венгерский форинт</v>
          </cell>
          <cell r="B71" t="str">
            <v>Кредитная линия-Финансирование на условиях Сarry</v>
          </cell>
        </row>
        <row r="72">
          <cell r="A72" t="str">
            <v>Датская крона</v>
          </cell>
          <cell r="B72" t="str">
            <v>Долговые ценные бумаги-Финансовая помощь</v>
          </cell>
        </row>
        <row r="73">
          <cell r="A73" t="str">
            <v>Дирхам ОАЭ</v>
          </cell>
          <cell r="B73" t="str">
            <v>Прочее-Финансовый лизинг</v>
          </cell>
        </row>
        <row r="74">
          <cell r="A74" t="str">
            <v>Канадский доллар</v>
          </cell>
          <cell r="B74" t="str">
            <v>Прочее-Сделка репо</v>
          </cell>
        </row>
        <row r="75">
          <cell r="A75" t="str">
            <v>Китайский юань</v>
          </cell>
          <cell r="B75" t="str">
            <v>Прочее-Торговое финансирование</v>
          </cell>
        </row>
        <row r="76">
          <cell r="A76" t="str">
            <v>Кувейтский динар</v>
          </cell>
          <cell r="B76" t="str">
            <v>Прочее-Прочее</v>
          </cell>
        </row>
        <row r="77">
          <cell r="A77" t="str">
            <v>Кыргызский сом</v>
          </cell>
          <cell r="B77" t="str">
            <v>Гарантии с обеспечением-Платная гарантия</v>
          </cell>
        </row>
        <row r="78">
          <cell r="A78" t="str">
            <v>Латвийский лат</v>
          </cell>
          <cell r="B78" t="str">
            <v>Гарантии с обеспечением-Бесплатная гарантия</v>
          </cell>
        </row>
        <row r="79">
          <cell r="A79" t="str">
            <v>Литовский лит</v>
          </cell>
          <cell r="B79" t="str">
            <v>Гарантии без обеспечения-Платная гарантия</v>
          </cell>
        </row>
        <row r="80">
          <cell r="A80" t="str">
            <v>Молдавский лей</v>
          </cell>
          <cell r="B80" t="str">
            <v>Гарантии без обеспечения-Бесплатная гарантия</v>
          </cell>
        </row>
        <row r="81">
          <cell r="A81" t="str">
            <v>Норвежская крона</v>
          </cell>
        </row>
        <row r="82">
          <cell r="A82" t="str">
            <v>Польский злотый</v>
          </cell>
        </row>
        <row r="83">
          <cell r="A83" t="str">
            <v>Риял Саудовской Аравии</v>
          </cell>
        </row>
        <row r="84">
          <cell r="A84" t="str">
            <v>СДР</v>
          </cell>
        </row>
        <row r="85">
          <cell r="A85" t="str">
            <v>Сингапурский доллар</v>
          </cell>
        </row>
        <row r="86">
          <cell r="A86" t="str">
            <v>Таджикский сомони</v>
          </cell>
        </row>
        <row r="87">
          <cell r="A87" t="str">
            <v>Турецкая лира</v>
          </cell>
        </row>
        <row r="88">
          <cell r="A88" t="str">
            <v>Узбекский сум</v>
          </cell>
        </row>
        <row r="89">
          <cell r="A89" t="str">
            <v>Украинская гривна</v>
          </cell>
        </row>
        <row r="90">
          <cell r="A90" t="str">
            <v>Чешская крона</v>
          </cell>
        </row>
        <row r="91">
          <cell r="A91" t="str">
            <v>Шведская крона</v>
          </cell>
        </row>
        <row r="92">
          <cell r="A92" t="str">
            <v>Южно-Африканский ранд</v>
          </cell>
        </row>
        <row r="93">
          <cell r="A93" t="str">
            <v>100 Южно-Корейских вон</v>
          </cell>
        </row>
        <row r="94">
          <cell r="A94" t="str">
            <v>Грузинский лари</v>
          </cell>
        </row>
        <row r="95">
          <cell r="A95" t="str">
            <v>Румынский лей</v>
          </cell>
        </row>
        <row r="96">
          <cell r="A96" t="str">
            <v>Индийский рупий</v>
          </cell>
        </row>
        <row r="97">
          <cell r="A97" t="str">
            <v>Тайский бат</v>
          </cell>
        </row>
        <row r="98">
          <cell r="A98" t="str">
            <v>Азербайджанский манат</v>
          </cell>
        </row>
        <row r="99">
          <cell r="A99" t="str">
            <v>Малагасийский ренегат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/>
      <sheetData sheetId="1">
        <row r="106">
          <cell r="A106" t="str">
            <v>Прочие виды валют</v>
          </cell>
          <cell r="B106" t="str">
            <v>Долговые ценные бумаги-Еврооблигации</v>
          </cell>
          <cell r="C106" t="str">
            <v>Гарантия-Корпоративная</v>
          </cell>
        </row>
        <row r="107">
          <cell r="A107" t="str">
            <v>Тенге</v>
          </cell>
          <cell r="B107" t="str">
            <v>Долговые ценные бумаги-Иные облигации</v>
          </cell>
          <cell r="C107" t="str">
            <v>Гарантия-Государственная</v>
          </cell>
        </row>
        <row r="108">
          <cell r="A108" t="str">
            <v>Доллар США</v>
          </cell>
          <cell r="B108" t="str">
            <v>Долговые ценные бумаги-Вексель</v>
          </cell>
          <cell r="C108" t="str">
            <v>Поручительство-Корпоративная</v>
          </cell>
        </row>
        <row r="109">
          <cell r="A109" t="str">
            <v>Евро</v>
          </cell>
          <cell r="B109" t="str">
            <v>Кредит-Банковский кредит</v>
          </cell>
          <cell r="C109" t="str">
            <v>Поручительство-Государственная</v>
          </cell>
        </row>
        <row r="110">
          <cell r="A110" t="str">
            <v>Российский рубль</v>
          </cell>
          <cell r="B110" t="str">
            <v>Кредит-Овердрафт</v>
          </cell>
          <cell r="C110" t="str">
            <v>Залог-Движимого имущества</v>
          </cell>
        </row>
        <row r="111">
          <cell r="A111" t="str">
            <v>Швейцарские франки</v>
          </cell>
          <cell r="B111" t="str">
            <v>Кредит-Бюджетный кредит</v>
          </cell>
          <cell r="C111" t="str">
            <v>Залог-Недвижимого имущества</v>
          </cell>
        </row>
        <row r="112">
          <cell r="A112" t="str">
            <v>Японские йены</v>
          </cell>
          <cell r="B112" t="str">
            <v>Кредит-Невозобновляемая кредитная линия</v>
          </cell>
          <cell r="C112" t="str">
            <v>Залог-Имущества поступающего в будущем</v>
          </cell>
        </row>
        <row r="113">
          <cell r="A113" t="str">
            <v>Австрийский доллар</v>
          </cell>
          <cell r="B113" t="str">
            <v>Кредит-Возобновляемая кредитная линия</v>
          </cell>
          <cell r="C113" t="str">
            <v>Залог-Иное</v>
          </cell>
        </row>
        <row r="114">
          <cell r="A114" t="str">
            <v>Английский фунт стерлингов</v>
          </cell>
          <cell r="B114" t="str">
            <v>Долговые ценные бумаги-Проектное финансирование</v>
          </cell>
          <cell r="C114" t="str">
            <v>Без обеспечения</v>
          </cell>
        </row>
        <row r="115">
          <cell r="A115" t="str">
            <v>Белорусский рубль</v>
          </cell>
          <cell r="B115" t="str">
            <v>Долговые ценные бумаги-Отсроченный платеж</v>
          </cell>
        </row>
        <row r="116">
          <cell r="A116" t="str">
            <v>Венгерский форинт</v>
          </cell>
          <cell r="B116" t="str">
            <v>Кредитная линия-Отсроченный платеж</v>
          </cell>
        </row>
        <row r="117">
          <cell r="A117" t="str">
            <v>Датская крона</v>
          </cell>
          <cell r="B117" t="str">
            <v>Кредитная линия-Финансирование на условиях Сarry</v>
          </cell>
        </row>
        <row r="118">
          <cell r="A118" t="str">
            <v>Дирхам ОАЭ</v>
          </cell>
          <cell r="B118" t="str">
            <v>Долговые ценные бумаги-Финансовая помощь</v>
          </cell>
        </row>
        <row r="119">
          <cell r="A119" t="str">
            <v>Канадский доллар</v>
          </cell>
          <cell r="B119" t="str">
            <v>Прочее-Финансовый лизинг</v>
          </cell>
        </row>
        <row r="120">
          <cell r="A120" t="str">
            <v>Китайский юань</v>
          </cell>
          <cell r="B120" t="str">
            <v>Прочее-Сделка репо</v>
          </cell>
        </row>
        <row r="121">
          <cell r="A121" t="str">
            <v>Кувейтский динар</v>
          </cell>
          <cell r="B121" t="str">
            <v>Прочее-Торговое финансирование</v>
          </cell>
        </row>
        <row r="122">
          <cell r="A122" t="str">
            <v>Кыргызский сом</v>
          </cell>
          <cell r="B122" t="str">
            <v>Прочее-Прочее</v>
          </cell>
        </row>
        <row r="123">
          <cell r="A123" t="str">
            <v>Латвийский лат</v>
          </cell>
          <cell r="B123" t="str">
            <v>Гарантии с обеспечением-Платная гарантия</v>
          </cell>
        </row>
        <row r="124">
          <cell r="A124" t="str">
            <v>Литовский лит</v>
          </cell>
          <cell r="B124" t="str">
            <v>Гарантии с обеспечением-Бесплатная гарантия</v>
          </cell>
        </row>
        <row r="125">
          <cell r="A125" t="str">
            <v>Молдавский лей</v>
          </cell>
          <cell r="B125" t="str">
            <v>Гарантии без обеспечения-Платная гарантия</v>
          </cell>
        </row>
        <row r="126">
          <cell r="A126" t="str">
            <v>Норвежская крона</v>
          </cell>
          <cell r="B126" t="str">
            <v>Гарантии без обеспечения-Бесплатная гарантия</v>
          </cell>
        </row>
        <row r="127">
          <cell r="A127" t="str">
            <v>Польский злотый</v>
          </cell>
        </row>
        <row r="128">
          <cell r="A128" t="str">
            <v>Риял Саудовской Аравии</v>
          </cell>
        </row>
        <row r="129">
          <cell r="A129" t="str">
            <v>СДР</v>
          </cell>
        </row>
        <row r="130">
          <cell r="A130" t="str">
            <v>Сингапурский доллар</v>
          </cell>
        </row>
        <row r="131">
          <cell r="A131" t="str">
            <v>Таджикский сомони</v>
          </cell>
        </row>
        <row r="132">
          <cell r="A132" t="str">
            <v>Турецкая лира</v>
          </cell>
        </row>
        <row r="133">
          <cell r="A133" t="str">
            <v>Узбекский сум</v>
          </cell>
        </row>
        <row r="134">
          <cell r="A134" t="str">
            <v>Украинская гривна</v>
          </cell>
        </row>
        <row r="135">
          <cell r="A135" t="str">
            <v>Чешская крона</v>
          </cell>
        </row>
        <row r="136">
          <cell r="A136" t="str">
            <v>Шведская крона</v>
          </cell>
        </row>
        <row r="137">
          <cell r="A137" t="str">
            <v>Южно-Африканский ранд</v>
          </cell>
        </row>
        <row r="138">
          <cell r="A138" t="str">
            <v>100 Южно-Корейских вон</v>
          </cell>
        </row>
        <row r="139">
          <cell r="A139" t="str">
            <v>Грузинский лари</v>
          </cell>
        </row>
        <row r="140">
          <cell r="A140" t="str">
            <v>Румынский лей</v>
          </cell>
        </row>
        <row r="141">
          <cell r="A141" t="str">
            <v>Индийский рупий</v>
          </cell>
        </row>
        <row r="142">
          <cell r="A142" t="str">
            <v>Тайский бат</v>
          </cell>
        </row>
        <row r="143">
          <cell r="A143" t="str">
            <v>Азербайджанский манат</v>
          </cell>
        </row>
        <row r="144">
          <cell r="A144" t="str">
            <v>Малагасийский ренегат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резюме"/>
      <sheetName val="1. Холдинг"/>
      <sheetName val="2.1. брк"/>
      <sheetName val="2.2. даму"/>
      <sheetName val="2.3. жссбк"/>
      <sheetName val="2.4 ЦСП_ГЧП"/>
      <sheetName val="2.4.1.Проекты ГЧП"/>
      <sheetName val="2.1.ККМ_ИФК"/>
      <sheetName val="2.1.1. Проекты ККМ"/>
      <sheetName val="4.КЕГ"/>
      <sheetName val=" 3.4.Госпрограммы"/>
      <sheetName val="3.4.1.Приложение_1"/>
      <sheetName val="3.4.3.Приложение_2"/>
      <sheetName val="3.1. Отрасли и регионы"/>
      <sheetName val="3.2. Проекты БРК"/>
      <sheetName val="3.3. Программы Даму"/>
      <sheetName val="3.4. Гос програм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7"/>
  <sheetViews>
    <sheetView view="pageBreakPreview" topLeftCell="A36" zoomScale="60" zoomScaleNormal="100" workbookViewId="0">
      <selection activeCell="F54" sqref="F54"/>
    </sheetView>
  </sheetViews>
  <sheetFormatPr defaultColWidth="9.1796875" defaultRowHeight="15.5" x14ac:dyDescent="0.35"/>
  <cols>
    <col min="1" max="1" width="76.81640625" style="7" customWidth="1"/>
    <col min="2" max="2" width="8.81640625" style="94" customWidth="1"/>
    <col min="3" max="3" width="21.1796875" style="7" customWidth="1"/>
    <col min="4" max="4" width="1.81640625" style="7" customWidth="1"/>
    <col min="5" max="5" width="22.26953125" style="7" customWidth="1"/>
    <col min="6" max="6" width="14.81640625" style="7" customWidth="1"/>
    <col min="7" max="7" width="11" style="7" bestFit="1" customWidth="1"/>
    <col min="8" max="16384" width="9.1796875" style="7"/>
  </cols>
  <sheetData>
    <row r="2" spans="1:6" ht="17.5" x14ac:dyDescent="0.35">
      <c r="A2" s="193" t="s">
        <v>97</v>
      </c>
      <c r="B2" s="193"/>
      <c r="C2" s="193"/>
      <c r="D2" s="193"/>
      <c r="E2" s="193"/>
    </row>
    <row r="3" spans="1:6" ht="17.5" x14ac:dyDescent="0.35">
      <c r="A3" s="194" t="s">
        <v>148</v>
      </c>
      <c r="B3" s="194"/>
      <c r="C3" s="194"/>
      <c r="D3" s="194"/>
      <c r="E3" s="194"/>
    </row>
    <row r="5" spans="1:6" x14ac:dyDescent="0.35">
      <c r="B5" s="87" t="s">
        <v>25</v>
      </c>
      <c r="C5" s="11" t="s">
        <v>110</v>
      </c>
      <c r="E5" s="13"/>
    </row>
    <row r="6" spans="1:6" x14ac:dyDescent="0.35">
      <c r="A6" s="195"/>
      <c r="B6" s="87" t="s">
        <v>26</v>
      </c>
      <c r="C6" s="137" t="s">
        <v>149</v>
      </c>
      <c r="D6" s="196"/>
      <c r="E6" s="149" t="s">
        <v>101</v>
      </c>
    </row>
    <row r="7" spans="1:6" x14ac:dyDescent="0.35">
      <c r="A7" s="195"/>
      <c r="B7" s="97"/>
      <c r="C7" s="9" t="s">
        <v>0</v>
      </c>
      <c r="D7" s="196"/>
      <c r="E7" s="9" t="s">
        <v>0</v>
      </c>
    </row>
    <row r="8" spans="1:6" x14ac:dyDescent="0.35">
      <c r="A8" s="5" t="s">
        <v>5</v>
      </c>
      <c r="B8" s="87"/>
      <c r="C8" s="6"/>
      <c r="D8" s="6"/>
      <c r="E8" s="12"/>
    </row>
    <row r="9" spans="1:6" ht="25" customHeight="1" x14ac:dyDescent="0.4">
      <c r="A9" s="99" t="s">
        <v>6</v>
      </c>
      <c r="B9" s="100">
        <v>3</v>
      </c>
      <c r="C9" s="101">
        <v>600361594</v>
      </c>
      <c r="D9" s="101"/>
      <c r="E9" s="101">
        <v>426485149</v>
      </c>
    </row>
    <row r="10" spans="1:6" ht="36" x14ac:dyDescent="0.4">
      <c r="A10" s="99" t="s">
        <v>102</v>
      </c>
      <c r="B10" s="100"/>
      <c r="C10" s="101">
        <v>132597658</v>
      </c>
      <c r="D10" s="101"/>
      <c r="E10" s="101">
        <v>129090348</v>
      </c>
    </row>
    <row r="11" spans="1:6" ht="25" customHeight="1" x14ac:dyDescent="0.4">
      <c r="A11" s="99" t="s">
        <v>27</v>
      </c>
      <c r="B11" s="100">
        <v>4</v>
      </c>
      <c r="C11" s="101">
        <v>366366796</v>
      </c>
      <c r="D11" s="101"/>
      <c r="E11" s="101">
        <v>373726776</v>
      </c>
    </row>
    <row r="12" spans="1:6" ht="25" customHeight="1" x14ac:dyDescent="0.4">
      <c r="A12" s="99" t="s">
        <v>103</v>
      </c>
      <c r="B12" s="100"/>
      <c r="C12" s="101">
        <v>255001051</v>
      </c>
      <c r="D12" s="101"/>
      <c r="E12" s="101">
        <v>153084094</v>
      </c>
    </row>
    <row r="13" spans="1:6" ht="25" customHeight="1" x14ac:dyDescent="0.4">
      <c r="A13" s="99" t="s">
        <v>28</v>
      </c>
      <c r="B13" s="100"/>
      <c r="C13" s="101">
        <v>3089965020</v>
      </c>
      <c r="D13" s="101"/>
      <c r="E13" s="101">
        <v>2746486738</v>
      </c>
    </row>
    <row r="14" spans="1:6" ht="25" customHeight="1" x14ac:dyDescent="0.4">
      <c r="A14" s="99" t="s">
        <v>29</v>
      </c>
      <c r="B14" s="100">
        <v>5</v>
      </c>
      <c r="C14" s="101">
        <v>1226761268</v>
      </c>
      <c r="D14" s="101"/>
      <c r="E14" s="101">
        <v>769273643</v>
      </c>
      <c r="F14" s="166"/>
    </row>
    <row r="15" spans="1:6" ht="25" customHeight="1" x14ac:dyDescent="0.4">
      <c r="A15" s="99" t="s">
        <v>30</v>
      </c>
      <c r="B15" s="100"/>
      <c r="C15" s="101">
        <v>432127495</v>
      </c>
      <c r="D15" s="101"/>
      <c r="E15" s="101">
        <v>357267765</v>
      </c>
      <c r="F15" s="166"/>
    </row>
    <row r="16" spans="1:6" ht="25" customHeight="1" x14ac:dyDescent="0.4">
      <c r="A16" s="99" t="s">
        <v>104</v>
      </c>
      <c r="B16" s="100"/>
      <c r="C16" s="101">
        <v>2388</v>
      </c>
      <c r="D16" s="101"/>
      <c r="E16" s="101">
        <v>44665</v>
      </c>
    </row>
    <row r="17" spans="1:7" ht="25" customHeight="1" x14ac:dyDescent="0.4">
      <c r="A17" s="99" t="s">
        <v>105</v>
      </c>
      <c r="B17" s="100"/>
      <c r="C17" s="101">
        <v>6248836</v>
      </c>
      <c r="D17" s="101"/>
      <c r="E17" s="101">
        <v>6143053</v>
      </c>
    </row>
    <row r="18" spans="1:7" ht="25" customHeight="1" x14ac:dyDescent="0.4">
      <c r="A18" s="99" t="s">
        <v>31</v>
      </c>
      <c r="B18" s="100"/>
      <c r="C18" s="101">
        <v>19675164</v>
      </c>
      <c r="D18" s="101"/>
      <c r="E18" s="101">
        <v>16956072</v>
      </c>
    </row>
    <row r="19" spans="1:7" ht="25" customHeight="1" x14ac:dyDescent="0.4">
      <c r="A19" s="99" t="s">
        <v>32</v>
      </c>
      <c r="B19" s="100"/>
      <c r="C19" s="101">
        <v>7811344</v>
      </c>
      <c r="D19" s="101"/>
      <c r="E19" s="101">
        <v>4689447</v>
      </c>
    </row>
    <row r="20" spans="1:7" ht="25" customHeight="1" x14ac:dyDescent="0.4">
      <c r="A20" s="99" t="s">
        <v>33</v>
      </c>
      <c r="B20" s="100"/>
      <c r="C20" s="101">
        <v>17637293</v>
      </c>
      <c r="D20" s="101"/>
      <c r="E20" s="101">
        <v>17208804</v>
      </c>
    </row>
    <row r="21" spans="1:7" ht="25" customHeight="1" x14ac:dyDescent="0.4">
      <c r="A21" s="99" t="s">
        <v>34</v>
      </c>
      <c r="B21" s="100"/>
      <c r="C21" s="101">
        <v>6829440</v>
      </c>
      <c r="D21" s="101"/>
      <c r="E21" s="101">
        <v>5511838</v>
      </c>
    </row>
    <row r="22" spans="1:7" ht="25" customHeight="1" x14ac:dyDescent="0.4">
      <c r="A22" s="105" t="s">
        <v>106</v>
      </c>
      <c r="B22" s="100"/>
      <c r="C22" s="101">
        <v>17115969</v>
      </c>
      <c r="D22" s="101"/>
      <c r="E22" s="101">
        <v>21873725</v>
      </c>
    </row>
    <row r="23" spans="1:7" ht="25" customHeight="1" x14ac:dyDescent="0.4">
      <c r="A23" s="105" t="s">
        <v>35</v>
      </c>
      <c r="B23" s="100"/>
      <c r="C23" s="101">
        <v>26945535</v>
      </c>
      <c r="D23" s="101"/>
      <c r="E23" s="101">
        <v>20246200</v>
      </c>
    </row>
    <row r="24" spans="1:7" ht="25" customHeight="1" x14ac:dyDescent="0.4">
      <c r="A24" s="99" t="s">
        <v>7</v>
      </c>
      <c r="B24" s="100"/>
      <c r="C24" s="101">
        <v>140544648</v>
      </c>
      <c r="D24" s="101"/>
      <c r="E24" s="101">
        <v>165958878</v>
      </c>
      <c r="F24" s="15"/>
      <c r="G24" s="15"/>
    </row>
    <row r="25" spans="1:7" ht="25" customHeight="1" x14ac:dyDescent="0.35">
      <c r="A25" s="102" t="s">
        <v>8</v>
      </c>
      <c r="B25" s="103"/>
      <c r="C25" s="104">
        <f>SUM(C9:C24)</f>
        <v>6345991499</v>
      </c>
      <c r="D25" s="102"/>
      <c r="E25" s="104">
        <f>SUM(E9:E24)</f>
        <v>5214047195</v>
      </c>
    </row>
    <row r="26" spans="1:7" ht="25" customHeight="1" x14ac:dyDescent="0.35">
      <c r="A26" s="102"/>
      <c r="B26" s="103"/>
      <c r="C26" s="197"/>
      <c r="D26" s="192"/>
      <c r="E26" s="197"/>
    </row>
    <row r="27" spans="1:7" ht="25" customHeight="1" x14ac:dyDescent="0.35">
      <c r="A27" s="102" t="s">
        <v>9</v>
      </c>
      <c r="B27" s="103"/>
      <c r="C27" s="192"/>
      <c r="D27" s="192"/>
      <c r="E27" s="192"/>
    </row>
    <row r="28" spans="1:7" ht="25" customHeight="1" x14ac:dyDescent="0.4">
      <c r="A28" s="99" t="s">
        <v>36</v>
      </c>
      <c r="B28" s="100">
        <v>6</v>
      </c>
      <c r="C28" s="101">
        <v>944267179</v>
      </c>
      <c r="D28" s="101"/>
      <c r="E28" s="101">
        <v>834085159</v>
      </c>
    </row>
    <row r="29" spans="1:7" ht="18" x14ac:dyDescent="0.4">
      <c r="A29" s="99" t="s">
        <v>37</v>
      </c>
      <c r="B29" s="100">
        <v>7</v>
      </c>
      <c r="C29" s="101">
        <v>2269656467</v>
      </c>
      <c r="D29" s="101"/>
      <c r="E29" s="101">
        <v>1649552916</v>
      </c>
    </row>
    <row r="30" spans="1:7" ht="25" customHeight="1" x14ac:dyDescent="0.4">
      <c r="A30" s="99" t="s">
        <v>10</v>
      </c>
      <c r="B30" s="100"/>
      <c r="C30" s="101">
        <v>6866203</v>
      </c>
      <c r="D30" s="101"/>
      <c r="E30" s="101">
        <v>6516175</v>
      </c>
    </row>
    <row r="31" spans="1:7" ht="25" customHeight="1" x14ac:dyDescent="0.4">
      <c r="A31" s="105" t="s">
        <v>38</v>
      </c>
      <c r="B31" s="100">
        <v>8</v>
      </c>
      <c r="C31" s="101">
        <v>721165796</v>
      </c>
      <c r="D31" s="101"/>
      <c r="E31" s="101">
        <v>652333946</v>
      </c>
    </row>
    <row r="32" spans="1:7" ht="25" customHeight="1" x14ac:dyDescent="0.4">
      <c r="A32" s="99" t="s">
        <v>39</v>
      </c>
      <c r="B32" s="100"/>
      <c r="C32" s="101">
        <v>318053206</v>
      </c>
      <c r="D32" s="101"/>
      <c r="E32" s="101">
        <v>283784376</v>
      </c>
    </row>
    <row r="33" spans="1:6" ht="25" customHeight="1" x14ac:dyDescent="0.4">
      <c r="A33" s="99" t="s">
        <v>40</v>
      </c>
      <c r="B33" s="100"/>
      <c r="C33" s="101">
        <v>433152</v>
      </c>
      <c r="D33" s="101"/>
      <c r="E33" s="101">
        <v>1047</v>
      </c>
    </row>
    <row r="34" spans="1:6" ht="25" customHeight="1" x14ac:dyDescent="0.4">
      <c r="A34" s="99" t="s">
        <v>41</v>
      </c>
      <c r="B34" s="100"/>
      <c r="C34" s="101">
        <v>31096804</v>
      </c>
      <c r="D34" s="101"/>
      <c r="E34" s="101">
        <v>26181150</v>
      </c>
    </row>
    <row r="35" spans="1:6" ht="25" customHeight="1" x14ac:dyDescent="0.4">
      <c r="A35" s="99" t="s">
        <v>42</v>
      </c>
      <c r="B35" s="100"/>
      <c r="C35" s="101">
        <v>12435039</v>
      </c>
      <c r="D35" s="101"/>
      <c r="E35" s="101">
        <v>9963449</v>
      </c>
    </row>
    <row r="36" spans="1:6" ht="36" x14ac:dyDescent="0.4">
      <c r="A36" s="99" t="s">
        <v>43</v>
      </c>
      <c r="B36" s="100"/>
      <c r="C36" s="101" t="s">
        <v>154</v>
      </c>
      <c r="D36" s="101"/>
      <c r="E36" s="101">
        <v>64318</v>
      </c>
    </row>
    <row r="37" spans="1:6" ht="25" customHeight="1" x14ac:dyDescent="0.4">
      <c r="A37" s="105" t="s">
        <v>44</v>
      </c>
      <c r="B37" s="100"/>
      <c r="C37" s="101">
        <v>59368823</v>
      </c>
      <c r="D37" s="101"/>
      <c r="E37" s="101">
        <v>26983155</v>
      </c>
    </row>
    <row r="38" spans="1:6" ht="25" customHeight="1" x14ac:dyDescent="0.4">
      <c r="A38" s="148" t="s">
        <v>107</v>
      </c>
      <c r="B38" s="100"/>
      <c r="C38" s="101">
        <v>523518680</v>
      </c>
      <c r="D38" s="101"/>
      <c r="E38" s="101">
        <v>456056346</v>
      </c>
    </row>
    <row r="39" spans="1:6" ht="25" customHeight="1" x14ac:dyDescent="0.4">
      <c r="A39" s="99" t="s">
        <v>11</v>
      </c>
      <c r="B39" s="100"/>
      <c r="C39" s="101">
        <v>68549451</v>
      </c>
      <c r="D39" s="101"/>
      <c r="E39" s="101">
        <v>41388099</v>
      </c>
    </row>
    <row r="40" spans="1:6" ht="25" customHeight="1" x14ac:dyDescent="0.35">
      <c r="A40" s="102" t="s">
        <v>12</v>
      </c>
      <c r="B40" s="103"/>
      <c r="C40" s="104">
        <f>SUM(C28:C39)</f>
        <v>4955410800</v>
      </c>
      <c r="D40" s="102"/>
      <c r="E40" s="104">
        <f>SUM(E28:E39)</f>
        <v>3986910136</v>
      </c>
    </row>
    <row r="41" spans="1:6" ht="25" customHeight="1" x14ac:dyDescent="0.35">
      <c r="A41" s="102"/>
      <c r="B41" s="103"/>
      <c r="C41" s="106"/>
      <c r="D41" s="192"/>
      <c r="E41" s="106"/>
    </row>
    <row r="42" spans="1:6" ht="25" customHeight="1" x14ac:dyDescent="0.35">
      <c r="A42" s="102" t="s">
        <v>14</v>
      </c>
      <c r="B42" s="103"/>
      <c r="C42" s="99"/>
      <c r="D42" s="192"/>
      <c r="E42" s="99"/>
    </row>
    <row r="43" spans="1:6" ht="25" customHeight="1" x14ac:dyDescent="0.35">
      <c r="A43" s="99" t="s">
        <v>13</v>
      </c>
      <c r="B43" s="100">
        <v>9</v>
      </c>
      <c r="C43" s="107">
        <v>1034218712</v>
      </c>
      <c r="D43" s="99"/>
      <c r="E43" s="107">
        <v>917218712</v>
      </c>
      <c r="F43" s="167">
        <f>C43-Ф4!C25</f>
        <v>0</v>
      </c>
    </row>
    <row r="44" spans="1:6" ht="25" customHeight="1" x14ac:dyDescent="0.4">
      <c r="A44" s="99" t="s">
        <v>45</v>
      </c>
      <c r="B44" s="100"/>
      <c r="C44" s="108">
        <v>-9252531</v>
      </c>
      <c r="D44" s="108"/>
      <c r="E44" s="108">
        <v>-7224576</v>
      </c>
      <c r="F44" s="176">
        <f>C44-Ф4!D25</f>
        <v>0</v>
      </c>
    </row>
    <row r="45" spans="1:6" ht="36" x14ac:dyDescent="0.4">
      <c r="A45" s="105" t="s">
        <v>47</v>
      </c>
      <c r="B45" s="100"/>
      <c r="C45" s="108">
        <v>165979833</v>
      </c>
      <c r="D45" s="101"/>
      <c r="E45" s="108">
        <v>160093819</v>
      </c>
      <c r="F45" s="176">
        <f>C45-Ф4!E25</f>
        <v>0</v>
      </c>
    </row>
    <row r="46" spans="1:6" ht="25" customHeight="1" x14ac:dyDescent="0.4">
      <c r="A46" s="105" t="s">
        <v>48</v>
      </c>
      <c r="B46" s="100"/>
      <c r="C46" s="108">
        <v>14969627</v>
      </c>
      <c r="D46" s="101"/>
      <c r="E46" s="108">
        <v>14007062</v>
      </c>
      <c r="F46" s="176">
        <f>C46-Ф4!F25</f>
        <v>0</v>
      </c>
    </row>
    <row r="47" spans="1:6" ht="25" customHeight="1" x14ac:dyDescent="0.4">
      <c r="A47" s="99" t="s">
        <v>49</v>
      </c>
      <c r="B47" s="100"/>
      <c r="C47" s="108">
        <v>184570279</v>
      </c>
      <c r="D47" s="108"/>
      <c r="E47" s="108">
        <v>142942619</v>
      </c>
      <c r="F47" s="176">
        <f>C47-Ф4!G25</f>
        <v>0</v>
      </c>
    </row>
    <row r="48" spans="1:6" ht="25" customHeight="1" x14ac:dyDescent="0.35">
      <c r="A48" s="102" t="s">
        <v>50</v>
      </c>
      <c r="B48" s="103"/>
      <c r="C48" s="104">
        <f>SUM(C43:C47)</f>
        <v>1390485920</v>
      </c>
      <c r="D48" s="102"/>
      <c r="E48" s="104">
        <f>SUM(E43:E47)</f>
        <v>1227037636</v>
      </c>
      <c r="F48" s="167">
        <f>C48-Ф4!H25</f>
        <v>0</v>
      </c>
    </row>
    <row r="49" spans="1:6" ht="25" customHeight="1" x14ac:dyDescent="0.35">
      <c r="A49" s="102" t="s">
        <v>51</v>
      </c>
      <c r="B49" s="103"/>
      <c r="C49" s="104">
        <v>94779</v>
      </c>
      <c r="D49" s="102"/>
      <c r="E49" s="104">
        <v>99423</v>
      </c>
      <c r="F49" s="167">
        <f>C49-Ф4!I25</f>
        <v>0</v>
      </c>
    </row>
    <row r="50" spans="1:6" ht="25" customHeight="1" x14ac:dyDescent="0.35">
      <c r="A50" s="102" t="s">
        <v>15</v>
      </c>
      <c r="B50" s="103"/>
      <c r="C50" s="132">
        <f>C48+C49</f>
        <v>1390580699</v>
      </c>
      <c r="D50" s="102"/>
      <c r="E50" s="132">
        <f>E48+E49</f>
        <v>1227137059</v>
      </c>
      <c r="F50" s="167">
        <f>C50-Ф4!J25</f>
        <v>0</v>
      </c>
    </row>
    <row r="51" spans="1:6" ht="25" customHeight="1" thickBot="1" x14ac:dyDescent="0.4">
      <c r="A51" s="102" t="s">
        <v>16</v>
      </c>
      <c r="B51" s="103"/>
      <c r="C51" s="109">
        <f>C40+C50</f>
        <v>6345991499</v>
      </c>
      <c r="D51" s="102"/>
      <c r="E51" s="109">
        <f>E40+E50</f>
        <v>5214047195</v>
      </c>
    </row>
    <row r="52" spans="1:6" ht="16" thickTop="1" x14ac:dyDescent="0.35">
      <c r="C52" s="167">
        <f>C51-C25</f>
        <v>0</v>
      </c>
      <c r="D52" s="168"/>
      <c r="E52" s="167">
        <f>E51-E25</f>
        <v>0</v>
      </c>
    </row>
    <row r="55" spans="1:6" s="20" customFormat="1" ht="18.5" x14ac:dyDescent="0.45">
      <c r="A55" s="18" t="s">
        <v>147</v>
      </c>
      <c r="B55" s="86"/>
      <c r="C55" s="19"/>
      <c r="D55" s="19"/>
      <c r="E55" s="19" t="s">
        <v>52</v>
      </c>
      <c r="F55" s="19"/>
    </row>
    <row r="56" spans="1:6" s="20" customFormat="1" ht="18.5" x14ac:dyDescent="0.45">
      <c r="A56" s="21"/>
      <c r="B56" s="98"/>
      <c r="C56" s="22"/>
      <c r="D56" s="23"/>
    </row>
    <row r="57" spans="1:6" s="20" customFormat="1" ht="18.5" x14ac:dyDescent="0.45">
      <c r="A57" s="18" t="s">
        <v>112</v>
      </c>
      <c r="B57" s="86"/>
      <c r="C57" s="19"/>
      <c r="D57" s="19"/>
      <c r="E57" s="14" t="s">
        <v>113</v>
      </c>
      <c r="F57" s="19"/>
    </row>
  </sheetData>
  <mergeCells count="8">
    <mergeCell ref="D41:D42"/>
    <mergeCell ref="A2:E2"/>
    <mergeCell ref="A3:E3"/>
    <mergeCell ref="A6:A7"/>
    <mergeCell ref="D6:D7"/>
    <mergeCell ref="C26:C27"/>
    <mergeCell ref="D26:D27"/>
    <mergeCell ref="E26:E27"/>
  </mergeCells>
  <pageMargins left="0.98425196850393704" right="0.4" top="0.59055118110236204" bottom="0.59055118110236204" header="0.31496062992126" footer="0.31496062992126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7"/>
  <sheetViews>
    <sheetView topLeftCell="A30" zoomScale="60" zoomScaleNormal="60" zoomScaleSheetLayoutView="100" workbookViewId="0">
      <selection activeCell="H55" sqref="H55"/>
    </sheetView>
  </sheetViews>
  <sheetFormatPr defaultColWidth="9.1796875" defaultRowHeight="15.5" x14ac:dyDescent="0.35"/>
  <cols>
    <col min="1" max="1" width="64.453125" style="47" customWidth="1"/>
    <col min="2" max="2" width="7.81640625" style="94" customWidth="1"/>
    <col min="3" max="3" width="20.81640625" style="47" customWidth="1"/>
    <col min="4" max="4" width="1.1796875" style="10" customWidth="1"/>
    <col min="5" max="5" width="21.1796875" style="17" customWidth="1"/>
    <col min="6" max="16384" width="9.1796875" style="7"/>
  </cols>
  <sheetData>
    <row r="2" spans="1:5" x14ac:dyDescent="0.35">
      <c r="A2" s="198" t="s">
        <v>98</v>
      </c>
      <c r="B2" s="198"/>
      <c r="C2" s="198"/>
      <c r="D2" s="198"/>
      <c r="E2" s="198"/>
    </row>
    <row r="3" spans="1:5" x14ac:dyDescent="0.35">
      <c r="A3" s="199" t="s">
        <v>96</v>
      </c>
      <c r="B3" s="199"/>
      <c r="C3" s="199"/>
      <c r="D3" s="199"/>
      <c r="E3" s="199"/>
    </row>
    <row r="5" spans="1:5" x14ac:dyDescent="0.35">
      <c r="B5" s="87" t="s">
        <v>25</v>
      </c>
      <c r="C5" s="50" t="s">
        <v>110</v>
      </c>
      <c r="E5" s="50" t="s">
        <v>110</v>
      </c>
    </row>
    <row r="6" spans="1:5" ht="45" x14ac:dyDescent="0.35">
      <c r="A6" s="200"/>
      <c r="B6" s="90" t="s">
        <v>26</v>
      </c>
      <c r="C6" s="160" t="s">
        <v>150</v>
      </c>
      <c r="D6" s="201"/>
      <c r="E6" s="175" t="s">
        <v>151</v>
      </c>
    </row>
    <row r="7" spans="1:5" x14ac:dyDescent="0.35">
      <c r="A7" s="200"/>
      <c r="B7" s="91"/>
      <c r="C7" s="51" t="s">
        <v>0</v>
      </c>
      <c r="D7" s="201"/>
      <c r="E7" s="16" t="s">
        <v>0</v>
      </c>
    </row>
    <row r="8" spans="1:5" ht="31" hidden="1" x14ac:dyDescent="0.35">
      <c r="A8" s="46" t="s">
        <v>91</v>
      </c>
      <c r="B8" s="91">
        <v>19</v>
      </c>
      <c r="C8" s="65"/>
      <c r="D8" s="66"/>
      <c r="E8" s="65"/>
    </row>
    <row r="9" spans="1:5" x14ac:dyDescent="0.35">
      <c r="A9" s="159" t="s">
        <v>155</v>
      </c>
      <c r="B9" s="91">
        <v>10</v>
      </c>
      <c r="C9" s="65">
        <v>309276998</v>
      </c>
      <c r="D9" s="66"/>
      <c r="E9" s="177">
        <v>240931755</v>
      </c>
    </row>
    <row r="10" spans="1:5" x14ac:dyDescent="0.35">
      <c r="A10" s="46" t="s">
        <v>1</v>
      </c>
      <c r="B10" s="91">
        <v>10</v>
      </c>
      <c r="C10" s="67">
        <v>-170096137</v>
      </c>
      <c r="D10" s="68"/>
      <c r="E10" s="178">
        <v>-135292522</v>
      </c>
    </row>
    <row r="11" spans="1:5" x14ac:dyDescent="0.35">
      <c r="A11" s="24" t="s">
        <v>2</v>
      </c>
      <c r="B11" s="92"/>
      <c r="C11" s="69">
        <f>SUM(C8:C10)</f>
        <v>139180861</v>
      </c>
      <c r="D11" s="70"/>
      <c r="E11" s="71">
        <f>SUM(E8:E10)</f>
        <v>105639233</v>
      </c>
    </row>
    <row r="12" spans="1:5" x14ac:dyDescent="0.35">
      <c r="A12" s="46"/>
      <c r="B12" s="91"/>
      <c r="C12" s="66"/>
      <c r="D12" s="66"/>
      <c r="E12" s="72"/>
    </row>
    <row r="13" spans="1:5" x14ac:dyDescent="0.35">
      <c r="A13" s="46" t="s">
        <v>53</v>
      </c>
      <c r="B13" s="91"/>
      <c r="C13" s="133">
        <v>-45363712</v>
      </c>
      <c r="D13" s="66"/>
      <c r="E13" s="179">
        <v>-20118014</v>
      </c>
    </row>
    <row r="14" spans="1:5" ht="30.5" x14ac:dyDescent="0.35">
      <c r="A14" s="24" t="s">
        <v>54</v>
      </c>
      <c r="B14" s="92"/>
      <c r="C14" s="73">
        <f>SUM(C11:C13)</f>
        <v>93817149</v>
      </c>
      <c r="D14" s="70"/>
      <c r="E14" s="73">
        <f>SUM(E11:E13)</f>
        <v>85521219</v>
      </c>
    </row>
    <row r="15" spans="1:5" x14ac:dyDescent="0.35">
      <c r="A15" s="46"/>
      <c r="B15" s="91"/>
      <c r="C15" s="66"/>
      <c r="D15" s="66"/>
      <c r="E15" s="72"/>
    </row>
    <row r="16" spans="1:5" x14ac:dyDescent="0.35">
      <c r="A16" s="88" t="s">
        <v>3</v>
      </c>
      <c r="B16" s="91"/>
      <c r="C16" s="66">
        <v>5410368</v>
      </c>
      <c r="D16" s="66"/>
      <c r="E16" s="180">
        <v>7301864</v>
      </c>
    </row>
    <row r="17" spans="1:5" x14ac:dyDescent="0.35">
      <c r="A17" s="88" t="s">
        <v>55</v>
      </c>
      <c r="B17" s="91"/>
      <c r="C17" s="133">
        <v>-5027725</v>
      </c>
      <c r="D17" s="66"/>
      <c r="E17" s="181">
        <v>-10116831</v>
      </c>
    </row>
    <row r="18" spans="1:5" x14ac:dyDescent="0.35">
      <c r="A18" s="24" t="s">
        <v>56</v>
      </c>
      <c r="B18" s="92"/>
      <c r="C18" s="70">
        <f>SUM(C16:C17)</f>
        <v>382643</v>
      </c>
      <c r="D18" s="70"/>
      <c r="E18" s="70">
        <f>SUM(E16:E17)</f>
        <v>-2814967</v>
      </c>
    </row>
    <row r="19" spans="1:5" x14ac:dyDescent="0.35">
      <c r="A19" s="88"/>
      <c r="B19" s="91"/>
      <c r="C19" s="66"/>
      <c r="D19" s="66"/>
      <c r="E19" s="72"/>
    </row>
    <row r="20" spans="1:5" ht="46.5" x14ac:dyDescent="0.35">
      <c r="A20" s="46" t="s">
        <v>108</v>
      </c>
      <c r="B20" s="91"/>
      <c r="C20" s="68">
        <v>3196897</v>
      </c>
      <c r="D20" s="68"/>
      <c r="E20" s="182">
        <v>1966264</v>
      </c>
    </row>
    <row r="21" spans="1:5" ht="17.25" customHeight="1" x14ac:dyDescent="0.35">
      <c r="A21" s="161" t="s">
        <v>57</v>
      </c>
      <c r="B21" s="91"/>
      <c r="C21" s="68">
        <v>4278925</v>
      </c>
      <c r="D21" s="68"/>
      <c r="E21" s="182">
        <v>-856439</v>
      </c>
    </row>
    <row r="22" spans="1:5" ht="46.5" x14ac:dyDescent="0.35">
      <c r="A22" s="46" t="s">
        <v>58</v>
      </c>
      <c r="B22" s="91"/>
      <c r="C22" s="68">
        <v>6276401</v>
      </c>
      <c r="D22" s="68"/>
      <c r="E22" s="183">
        <v>-551046</v>
      </c>
    </row>
    <row r="23" spans="1:5" ht="46.5" x14ac:dyDescent="0.35">
      <c r="A23" s="159" t="s">
        <v>114</v>
      </c>
      <c r="B23" s="91"/>
      <c r="C23" s="68">
        <v>2689288</v>
      </c>
      <c r="D23" s="68"/>
      <c r="E23" s="184">
        <v>-1550426</v>
      </c>
    </row>
    <row r="24" spans="1:5" x14ac:dyDescent="0.35">
      <c r="A24" s="88" t="s">
        <v>59</v>
      </c>
      <c r="B24" s="91"/>
      <c r="C24" s="68">
        <v>2604096</v>
      </c>
      <c r="D24" s="68"/>
      <c r="E24" s="182">
        <v>1657380</v>
      </c>
    </row>
    <row r="25" spans="1:5" ht="31" x14ac:dyDescent="0.35">
      <c r="A25" s="159" t="s">
        <v>115</v>
      </c>
      <c r="B25" s="91"/>
      <c r="C25" s="68">
        <v>-4266378</v>
      </c>
      <c r="D25" s="68"/>
      <c r="E25" s="182">
        <v>-1826147</v>
      </c>
    </row>
    <row r="26" spans="1:5" x14ac:dyDescent="0.35">
      <c r="A26" s="46" t="s">
        <v>60</v>
      </c>
      <c r="B26" s="91"/>
      <c r="C26" s="67">
        <v>2093819</v>
      </c>
      <c r="D26" s="68"/>
      <c r="E26" s="185">
        <v>14235510</v>
      </c>
    </row>
    <row r="27" spans="1:5" x14ac:dyDescent="0.35">
      <c r="A27" s="24" t="s">
        <v>61</v>
      </c>
      <c r="B27" s="92"/>
      <c r="C27" s="76">
        <f>SUM(C20:C26,C18,C14)</f>
        <v>111072840</v>
      </c>
      <c r="D27" s="70"/>
      <c r="E27" s="76">
        <f>SUM(E20:E26,E18,E14)</f>
        <v>95781348</v>
      </c>
    </row>
    <row r="28" spans="1:5" ht="31" x14ac:dyDescent="0.35">
      <c r="A28" s="159" t="s">
        <v>116</v>
      </c>
      <c r="B28" s="91"/>
      <c r="C28" s="74">
        <v>-12856548</v>
      </c>
      <c r="D28" s="66"/>
      <c r="E28" s="182">
        <v>-3099884</v>
      </c>
    </row>
    <row r="29" spans="1:5" x14ac:dyDescent="0.35">
      <c r="A29" s="53" t="s">
        <v>62</v>
      </c>
      <c r="B29" s="91"/>
      <c r="C29" s="74">
        <v>-34908884</v>
      </c>
      <c r="D29" s="77"/>
      <c r="E29" s="184">
        <v>-33798926</v>
      </c>
    </row>
    <row r="30" spans="1:5" ht="31" x14ac:dyDescent="0.35">
      <c r="A30" s="46" t="s">
        <v>63</v>
      </c>
      <c r="B30" s="91"/>
      <c r="C30" s="67">
        <v>-3775088</v>
      </c>
      <c r="D30" s="66"/>
      <c r="E30" s="185">
        <v>8917</v>
      </c>
    </row>
    <row r="31" spans="1:5" x14ac:dyDescent="0.35">
      <c r="A31" s="24" t="s">
        <v>4</v>
      </c>
      <c r="B31" s="92"/>
      <c r="C31" s="78">
        <f>SUM(C27:C30)</f>
        <v>59532320</v>
      </c>
      <c r="D31" s="70"/>
      <c r="E31" s="78">
        <f>SUM(E27:E30)</f>
        <v>58891455</v>
      </c>
    </row>
    <row r="32" spans="1:5" x14ac:dyDescent="0.35">
      <c r="A32" s="46" t="s">
        <v>24</v>
      </c>
      <c r="B32" s="91"/>
      <c r="C32" s="67">
        <v>-3134508</v>
      </c>
      <c r="D32" s="66"/>
      <c r="E32" s="178">
        <v>-7241135</v>
      </c>
    </row>
    <row r="33" spans="1:5" x14ac:dyDescent="0.35">
      <c r="A33" s="24" t="s">
        <v>92</v>
      </c>
      <c r="B33" s="92"/>
      <c r="C33" s="79">
        <f>SUM(C31:C32)</f>
        <v>56397812</v>
      </c>
      <c r="D33" s="70"/>
      <c r="E33" s="79">
        <f>SUM(E31:E32)</f>
        <v>51650320</v>
      </c>
    </row>
    <row r="34" spans="1:5" x14ac:dyDescent="0.35">
      <c r="A34" s="24" t="s">
        <v>90</v>
      </c>
      <c r="B34" s="92"/>
      <c r="C34" s="80"/>
      <c r="D34" s="70"/>
      <c r="E34" s="78"/>
    </row>
    <row r="35" spans="1:5" x14ac:dyDescent="0.35">
      <c r="A35" s="131" t="s">
        <v>68</v>
      </c>
      <c r="B35" s="91"/>
      <c r="C35" s="143">
        <v>56402456</v>
      </c>
      <c r="D35" s="66"/>
      <c r="E35" s="186">
        <v>51618032</v>
      </c>
    </row>
    <row r="36" spans="1:5" x14ac:dyDescent="0.35">
      <c r="A36" s="131" t="s">
        <v>69</v>
      </c>
      <c r="B36" s="91"/>
      <c r="C36" s="133">
        <v>-4644</v>
      </c>
      <c r="D36" s="66"/>
      <c r="E36" s="181">
        <v>32288</v>
      </c>
    </row>
    <row r="37" spans="1:5" x14ac:dyDescent="0.35">
      <c r="A37" s="24" t="s">
        <v>93</v>
      </c>
      <c r="B37" s="92"/>
      <c r="C37" s="80">
        <f>SUM(C35:C36)</f>
        <v>56397812</v>
      </c>
      <c r="D37" s="70"/>
      <c r="E37" s="80">
        <f>SUM(E35:E36)</f>
        <v>51650320</v>
      </c>
    </row>
    <row r="38" spans="1:5" x14ac:dyDescent="0.35">
      <c r="A38" s="24" t="s">
        <v>22</v>
      </c>
      <c r="B38" s="92"/>
      <c r="C38" s="80"/>
      <c r="D38" s="70"/>
      <c r="E38" s="78"/>
    </row>
    <row r="39" spans="1:5" ht="31" x14ac:dyDescent="0.35">
      <c r="A39" s="48" t="s">
        <v>64</v>
      </c>
      <c r="B39" s="93"/>
      <c r="C39" s="65"/>
      <c r="D39" s="66"/>
      <c r="E39" s="65"/>
    </row>
    <row r="40" spans="1:5" x14ac:dyDescent="0.35">
      <c r="A40" s="88" t="s">
        <v>117</v>
      </c>
      <c r="B40" s="93"/>
      <c r="C40" s="65"/>
      <c r="D40" s="66"/>
      <c r="E40" s="65"/>
    </row>
    <row r="41" spans="1:5" x14ac:dyDescent="0.35">
      <c r="A41" s="46" t="s">
        <v>66</v>
      </c>
      <c r="B41" s="91"/>
      <c r="C41" s="75">
        <v>4671949</v>
      </c>
      <c r="D41" s="66"/>
      <c r="E41" s="184">
        <v>4043722</v>
      </c>
    </row>
    <row r="42" spans="1:5" ht="31" x14ac:dyDescent="0.35">
      <c r="A42" s="134" t="s">
        <v>65</v>
      </c>
      <c r="B42" s="91"/>
      <c r="C42" s="75">
        <v>-6699904</v>
      </c>
      <c r="D42" s="66"/>
      <c r="E42" s="184">
        <v>155254</v>
      </c>
    </row>
    <row r="43" spans="1:5" ht="31" x14ac:dyDescent="0.35">
      <c r="A43" s="159" t="s">
        <v>118</v>
      </c>
      <c r="B43" s="91"/>
      <c r="C43" s="75" t="s">
        <v>154</v>
      </c>
      <c r="D43" s="66"/>
      <c r="E43" s="184">
        <v>83520</v>
      </c>
    </row>
    <row r="44" spans="1:5" x14ac:dyDescent="0.35">
      <c r="A44" s="24" t="s">
        <v>95</v>
      </c>
      <c r="B44" s="92"/>
      <c r="C44" s="73">
        <f>SUM(C39:C43)</f>
        <v>-2027955</v>
      </c>
      <c r="D44" s="81"/>
      <c r="E44" s="73">
        <f>SUM(E39:E43)</f>
        <v>4282496</v>
      </c>
    </row>
    <row r="45" spans="1:5" x14ac:dyDescent="0.35">
      <c r="A45" s="24" t="s">
        <v>94</v>
      </c>
      <c r="B45" s="92"/>
      <c r="C45" s="73">
        <f>C44+C33</f>
        <v>54369857</v>
      </c>
      <c r="D45" s="70"/>
      <c r="E45" s="73">
        <f>E44+E33</f>
        <v>55932816</v>
      </c>
    </row>
    <row r="46" spans="1:5" x14ac:dyDescent="0.35">
      <c r="A46" s="24"/>
      <c r="B46" s="92"/>
      <c r="C46" s="81"/>
      <c r="D46" s="70"/>
      <c r="E46" s="81"/>
    </row>
    <row r="47" spans="1:5" x14ac:dyDescent="0.35">
      <c r="A47" s="24" t="s">
        <v>67</v>
      </c>
      <c r="B47" s="92"/>
      <c r="C47" s="81"/>
      <c r="D47" s="70"/>
      <c r="E47" s="81"/>
    </row>
    <row r="48" spans="1:5" x14ac:dyDescent="0.35">
      <c r="A48" s="88" t="s">
        <v>68</v>
      </c>
      <c r="B48" s="92"/>
      <c r="C48" s="75">
        <v>54374501</v>
      </c>
      <c r="D48" s="75"/>
      <c r="E48" s="187">
        <v>55900528</v>
      </c>
    </row>
    <row r="49" spans="1:5" x14ac:dyDescent="0.35">
      <c r="A49" s="88" t="s">
        <v>69</v>
      </c>
      <c r="B49" s="92"/>
      <c r="C49" s="67">
        <v>-4644</v>
      </c>
      <c r="D49" s="66"/>
      <c r="E49" s="178">
        <v>32288</v>
      </c>
    </row>
    <row r="50" spans="1:5" x14ac:dyDescent="0.35">
      <c r="A50" s="24" t="s">
        <v>94</v>
      </c>
      <c r="B50" s="92"/>
      <c r="C50" s="73">
        <f>SUM(C48:C49)</f>
        <v>54369857</v>
      </c>
      <c r="D50" s="70"/>
      <c r="E50" s="73">
        <f>SUM(E48:E49)</f>
        <v>55932816</v>
      </c>
    </row>
    <row r="51" spans="1:5" x14ac:dyDescent="0.35">
      <c r="A51" s="88"/>
      <c r="B51" s="92"/>
      <c r="C51" s="81"/>
      <c r="D51" s="70"/>
      <c r="E51" s="81"/>
    </row>
    <row r="52" spans="1:5" ht="16" thickBot="1" x14ac:dyDescent="0.4">
      <c r="A52" s="130" t="s">
        <v>70</v>
      </c>
      <c r="B52" s="91"/>
      <c r="C52" s="169">
        <v>57.64</v>
      </c>
      <c r="E52" s="188">
        <v>58.88</v>
      </c>
    </row>
    <row r="53" spans="1:5" ht="16" thickTop="1" x14ac:dyDescent="0.35">
      <c r="C53" s="82"/>
      <c r="D53" s="83"/>
      <c r="E53" s="84"/>
    </row>
    <row r="55" spans="1:5" x14ac:dyDescent="0.35">
      <c r="A55" s="49" t="str">
        <f>Ф1!A55</f>
        <v>Управляющий директор, член Правления</v>
      </c>
      <c r="B55" s="95"/>
      <c r="C55" s="4"/>
      <c r="D55" s="4"/>
      <c r="E55" s="4" t="str">
        <f>Ф1!E55</f>
        <v>Хамитов Е.Е.</v>
      </c>
    </row>
    <row r="56" spans="1:5" ht="19.5" customHeight="1" x14ac:dyDescent="0.35">
      <c r="A56" s="2"/>
      <c r="B56" s="96"/>
      <c r="C56" s="3"/>
      <c r="D56" s="8"/>
    </row>
    <row r="57" spans="1:5" x14ac:dyDescent="0.35">
      <c r="A57" s="49" t="str">
        <f>Ф1!A57</f>
        <v>Главный бухгалтер</v>
      </c>
      <c r="B57" s="95"/>
      <c r="C57" s="4"/>
      <c r="D57" s="4"/>
      <c r="E57" s="4" t="str">
        <f>Ф1!E57</f>
        <v>Есенгараева К.Д.</v>
      </c>
    </row>
  </sheetData>
  <mergeCells count="4">
    <mergeCell ref="A2:E2"/>
    <mergeCell ref="A3:E3"/>
    <mergeCell ref="A6:A7"/>
    <mergeCell ref="D6:D7"/>
  </mergeCells>
  <pageMargins left="0.98425196850393704" right="0.39" top="0.59055118110236204" bottom="0.59055118110236204" header="0.31496062992126" footer="0.31496062992126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2"/>
  <sheetViews>
    <sheetView tabSelected="1" topLeftCell="A54" zoomScale="60" zoomScaleNormal="60" workbookViewId="0">
      <selection activeCell="G79" sqref="G79"/>
    </sheetView>
  </sheetViews>
  <sheetFormatPr defaultColWidth="9.1796875" defaultRowHeight="15.5" x14ac:dyDescent="0.35"/>
  <cols>
    <col min="1" max="1" width="84.7265625" style="25" customWidth="1"/>
    <col min="2" max="2" width="21.1796875" style="28" customWidth="1"/>
    <col min="3" max="3" width="1.81640625" style="27" customWidth="1"/>
    <col min="4" max="4" width="20.54296875" style="28" customWidth="1"/>
    <col min="5" max="16384" width="9.1796875" style="25"/>
  </cols>
  <sheetData>
    <row r="2" spans="1:4" ht="17.5" x14ac:dyDescent="0.35">
      <c r="A2" s="202" t="s">
        <v>99</v>
      </c>
      <c r="B2" s="202"/>
      <c r="C2" s="202"/>
      <c r="D2" s="202"/>
    </row>
    <row r="3" spans="1:4" ht="17.5" x14ac:dyDescent="0.35">
      <c r="A3" s="202" t="s">
        <v>96</v>
      </c>
      <c r="B3" s="202"/>
      <c r="C3" s="202"/>
      <c r="D3" s="202"/>
    </row>
    <row r="4" spans="1:4" x14ac:dyDescent="0.35">
      <c r="A4" s="26"/>
      <c r="B4" s="26"/>
      <c r="C4" s="26"/>
      <c r="D4" s="26"/>
    </row>
    <row r="5" spans="1:4" x14ac:dyDescent="0.35">
      <c r="B5" s="50" t="s">
        <v>110</v>
      </c>
      <c r="C5" s="10"/>
      <c r="D5" s="50" t="s">
        <v>110</v>
      </c>
    </row>
    <row r="6" spans="1:4" ht="45" x14ac:dyDescent="0.35">
      <c r="A6" s="203"/>
      <c r="B6" s="150" t="str">
        <f>Ф2!C6</f>
        <v>Девять месяцев, закончившиеся 
30 сентября 2020 г.</v>
      </c>
      <c r="C6" s="201"/>
      <c r="D6" s="150" t="str">
        <f>Ф2!E6</f>
        <v>Девять месяцев, закончившиеся 
30 сентября 2019 г.</v>
      </c>
    </row>
    <row r="7" spans="1:4" x14ac:dyDescent="0.35">
      <c r="A7" s="203"/>
      <c r="B7" s="51" t="s">
        <v>0</v>
      </c>
      <c r="C7" s="201"/>
      <c r="D7" s="16" t="s">
        <v>0</v>
      </c>
    </row>
    <row r="8" spans="1:4" ht="16.5" x14ac:dyDescent="0.35">
      <c r="A8" s="110" t="s">
        <v>71</v>
      </c>
      <c r="B8" s="111"/>
      <c r="C8" s="112"/>
      <c r="D8" s="111"/>
    </row>
    <row r="9" spans="1:4" ht="20.149999999999999" customHeight="1" x14ac:dyDescent="0.35">
      <c r="A9" s="113" t="s">
        <v>72</v>
      </c>
      <c r="B9" s="116">
        <v>210057320</v>
      </c>
      <c r="C9" s="115"/>
      <c r="D9" s="189">
        <v>197377707</v>
      </c>
    </row>
    <row r="10" spans="1:4" ht="20.149999999999999" customHeight="1" x14ac:dyDescent="0.35">
      <c r="A10" s="113" t="s">
        <v>73</v>
      </c>
      <c r="B10" s="116">
        <v>-90627532</v>
      </c>
      <c r="C10" s="115"/>
      <c r="D10" s="116">
        <v>-72423878</v>
      </c>
    </row>
    <row r="11" spans="1:4" ht="20.149999999999999" customHeight="1" x14ac:dyDescent="0.35">
      <c r="A11" s="113" t="s">
        <v>74</v>
      </c>
      <c r="B11" s="116">
        <v>10284107</v>
      </c>
      <c r="C11" s="115"/>
      <c r="D11" s="189">
        <v>8725117</v>
      </c>
    </row>
    <row r="12" spans="1:4" ht="20.149999999999999" customHeight="1" x14ac:dyDescent="0.35">
      <c r="A12" s="113" t="s">
        <v>75</v>
      </c>
      <c r="B12" s="116">
        <v>-4601436</v>
      </c>
      <c r="C12" s="115"/>
      <c r="D12" s="116">
        <v>-9767705</v>
      </c>
    </row>
    <row r="13" spans="1:4" ht="33" x14ac:dyDescent="0.35">
      <c r="A13" s="113" t="s">
        <v>124</v>
      </c>
      <c r="B13" s="116">
        <v>1606334</v>
      </c>
      <c r="C13" s="115"/>
      <c r="D13" s="190">
        <v>1051916</v>
      </c>
    </row>
    <row r="14" spans="1:4" ht="16.5" x14ac:dyDescent="0.35">
      <c r="A14" s="113" t="s">
        <v>164</v>
      </c>
      <c r="B14" s="116">
        <v>2323055</v>
      </c>
      <c r="C14" s="115"/>
      <c r="D14" s="116">
        <v>2022623</v>
      </c>
    </row>
    <row r="15" spans="1:4" ht="16.5" x14ac:dyDescent="0.35">
      <c r="A15" s="113" t="s">
        <v>125</v>
      </c>
      <c r="B15" s="116">
        <v>-33969621</v>
      </c>
      <c r="C15" s="115"/>
      <c r="D15" s="116">
        <v>-36479727</v>
      </c>
    </row>
    <row r="16" spans="1:4" ht="20.149999999999999" customHeight="1" x14ac:dyDescent="0.35">
      <c r="A16" s="113" t="s">
        <v>76</v>
      </c>
      <c r="B16" s="116">
        <v>-7208804</v>
      </c>
      <c r="C16" s="115"/>
      <c r="D16" s="117">
        <v>-9837522</v>
      </c>
    </row>
    <row r="17" spans="1:4" ht="33" x14ac:dyDescent="0.35">
      <c r="A17" s="110" t="s">
        <v>77</v>
      </c>
      <c r="B17" s="118">
        <f>SUM(B9:B16)</f>
        <v>87863423</v>
      </c>
      <c r="C17" s="119"/>
      <c r="D17" s="118">
        <f>SUM(D9:D16)</f>
        <v>80668531</v>
      </c>
    </row>
    <row r="18" spans="1:4" ht="20.149999999999999" customHeight="1" x14ac:dyDescent="0.35">
      <c r="A18" s="135" t="s">
        <v>126</v>
      </c>
      <c r="B18" s="120"/>
      <c r="C18" s="121"/>
      <c r="D18" s="122"/>
    </row>
    <row r="19" spans="1:4" ht="33" x14ac:dyDescent="0.35">
      <c r="A19" s="113" t="s">
        <v>128</v>
      </c>
      <c r="B19" s="116">
        <v>-25621</v>
      </c>
      <c r="C19" s="116"/>
      <c r="D19" s="116">
        <v>1176710</v>
      </c>
    </row>
    <row r="20" spans="1:4" ht="16.5" x14ac:dyDescent="0.35">
      <c r="A20" s="113" t="s">
        <v>165</v>
      </c>
      <c r="B20" s="116">
        <v>-125309465</v>
      </c>
      <c r="C20" s="116"/>
      <c r="D20" s="116">
        <v>-57996628</v>
      </c>
    </row>
    <row r="21" spans="1:4" ht="20.149999999999999" customHeight="1" x14ac:dyDescent="0.35">
      <c r="A21" s="113" t="s">
        <v>129</v>
      </c>
      <c r="B21" s="116">
        <v>-316126394</v>
      </c>
      <c r="C21" s="116"/>
      <c r="D21" s="116">
        <v>-137229038</v>
      </c>
    </row>
    <row r="22" spans="1:4" ht="20.149999999999999" customHeight="1" x14ac:dyDescent="0.35">
      <c r="A22" s="113" t="s">
        <v>78</v>
      </c>
      <c r="B22" s="116">
        <v>24531004</v>
      </c>
      <c r="C22" s="116"/>
      <c r="D22" s="116">
        <v>15287228</v>
      </c>
    </row>
    <row r="23" spans="1:4" ht="20.149999999999999" hidden="1" customHeight="1" x14ac:dyDescent="0.35">
      <c r="A23" s="113" t="s">
        <v>127</v>
      </c>
      <c r="B23" s="116"/>
      <c r="C23" s="116"/>
      <c r="D23" s="116">
        <v>12967824</v>
      </c>
    </row>
    <row r="24" spans="1:4" ht="20.149999999999999" customHeight="1" x14ac:dyDescent="0.35">
      <c r="A24" s="113" t="s">
        <v>166</v>
      </c>
      <c r="B24" s="116">
        <v>30028989</v>
      </c>
      <c r="C24" s="116"/>
      <c r="D24" s="116">
        <v>12967824</v>
      </c>
    </row>
    <row r="25" spans="1:4" ht="20.149999999999999" customHeight="1" x14ac:dyDescent="0.35">
      <c r="A25" s="113" t="s">
        <v>130</v>
      </c>
      <c r="B25" s="116">
        <v>-98612477</v>
      </c>
      <c r="C25" s="116"/>
      <c r="D25" s="116">
        <v>-17702406</v>
      </c>
    </row>
    <row r="26" spans="1:4" ht="20.149999999999999" customHeight="1" x14ac:dyDescent="0.35">
      <c r="A26" s="135" t="s">
        <v>131</v>
      </c>
      <c r="B26" s="116"/>
      <c r="C26" s="116"/>
      <c r="D26" s="116"/>
    </row>
    <row r="27" spans="1:4" ht="20.149999999999999" customHeight="1" x14ac:dyDescent="0.35">
      <c r="A27" s="113" t="s">
        <v>132</v>
      </c>
      <c r="B27" s="116">
        <v>91918669</v>
      </c>
      <c r="C27" s="116"/>
      <c r="D27" s="116">
        <v>88676690</v>
      </c>
    </row>
    <row r="28" spans="1:4" ht="20.149999999999999" customHeight="1" x14ac:dyDescent="0.35">
      <c r="A28" s="113" t="s">
        <v>133</v>
      </c>
      <c r="B28" s="116">
        <v>29957856</v>
      </c>
      <c r="C28" s="116"/>
      <c r="D28" s="116">
        <v>15351375</v>
      </c>
    </row>
    <row r="29" spans="1:4" ht="20.149999999999999" customHeight="1" x14ac:dyDescent="0.35">
      <c r="A29" s="113" t="s">
        <v>134</v>
      </c>
      <c r="B29" s="117">
        <v>7313540</v>
      </c>
      <c r="C29" s="114"/>
      <c r="D29" s="117">
        <v>7239161</v>
      </c>
    </row>
    <row r="30" spans="1:4" ht="40.5" customHeight="1" x14ac:dyDescent="0.35">
      <c r="A30" s="110" t="s">
        <v>135</v>
      </c>
      <c r="B30" s="125">
        <f>SUM(B17:B29)</f>
        <v>-268460476</v>
      </c>
      <c r="C30" s="124"/>
      <c r="D30" s="125">
        <f>D29+D28+D27+D25+D24+D22+D21+D20+D19+D17</f>
        <v>8439447</v>
      </c>
    </row>
    <row r="31" spans="1:4" ht="20.149999999999999" customHeight="1" x14ac:dyDescent="0.35">
      <c r="A31" s="110"/>
      <c r="B31" s="119"/>
      <c r="C31" s="119"/>
      <c r="D31" s="119"/>
    </row>
    <row r="32" spans="1:4" ht="16.5" x14ac:dyDescent="0.35">
      <c r="A32" s="110" t="s">
        <v>79</v>
      </c>
      <c r="B32" s="120"/>
      <c r="C32" s="121"/>
      <c r="D32" s="120"/>
    </row>
    <row r="33" spans="1:4" ht="16.5" x14ac:dyDescent="0.35">
      <c r="A33" s="113" t="s">
        <v>136</v>
      </c>
      <c r="B33" s="116">
        <v>-1376318016</v>
      </c>
      <c r="C33" s="116"/>
      <c r="D33" s="116">
        <v>-432865330</v>
      </c>
    </row>
    <row r="34" spans="1:4" ht="20.149999999999999" customHeight="1" x14ac:dyDescent="0.35">
      <c r="A34" s="113" t="s">
        <v>137</v>
      </c>
      <c r="B34" s="116">
        <v>803544153</v>
      </c>
      <c r="C34" s="116"/>
      <c r="D34" s="116">
        <v>339145258</v>
      </c>
    </row>
    <row r="35" spans="1:4" ht="20.149999999999999" customHeight="1" x14ac:dyDescent="0.35">
      <c r="A35" s="113" t="s">
        <v>80</v>
      </c>
      <c r="B35" s="116">
        <v>-3717746</v>
      </c>
      <c r="C35" s="116"/>
      <c r="D35" s="116">
        <v>-2219725</v>
      </c>
    </row>
    <row r="36" spans="1:4" ht="20.149999999999999" customHeight="1" x14ac:dyDescent="0.35">
      <c r="A36" s="113" t="s">
        <v>138</v>
      </c>
      <c r="B36" s="116">
        <v>1915974</v>
      </c>
      <c r="C36" s="116"/>
      <c r="D36" s="116">
        <v>520223</v>
      </c>
    </row>
    <row r="37" spans="1:4" ht="16.5" hidden="1" x14ac:dyDescent="0.35">
      <c r="A37" s="113" t="s">
        <v>139</v>
      </c>
      <c r="B37" s="116"/>
      <c r="C37" s="116"/>
      <c r="D37" s="116" t="s">
        <v>154</v>
      </c>
    </row>
    <row r="38" spans="1:4" ht="20.149999999999999" customHeight="1" x14ac:dyDescent="0.35">
      <c r="A38" s="113" t="s">
        <v>140</v>
      </c>
      <c r="B38" s="116">
        <v>-2715037</v>
      </c>
      <c r="C38" s="116"/>
      <c r="D38" s="116">
        <v>67850</v>
      </c>
    </row>
    <row r="39" spans="1:4" ht="20.149999999999999" customHeight="1" x14ac:dyDescent="0.35">
      <c r="A39" s="113" t="s">
        <v>123</v>
      </c>
      <c r="B39" s="116" t="s">
        <v>154</v>
      </c>
      <c r="C39" s="115"/>
      <c r="D39" s="116">
        <v>9621</v>
      </c>
    </row>
    <row r="40" spans="1:4" ht="20.149999999999999" customHeight="1" x14ac:dyDescent="0.35">
      <c r="A40" s="113" t="s">
        <v>167</v>
      </c>
      <c r="B40" s="117">
        <v>-1620681</v>
      </c>
      <c r="C40" s="116"/>
      <c r="D40" s="117">
        <v>-638000</v>
      </c>
    </row>
    <row r="41" spans="1:4" ht="33" x14ac:dyDescent="0.35">
      <c r="A41" s="110" t="s">
        <v>141</v>
      </c>
      <c r="B41" s="125">
        <f>SUM(B33:B40)</f>
        <v>-578911353</v>
      </c>
      <c r="C41" s="124"/>
      <c r="D41" s="125">
        <f>SUM(D33:D40)</f>
        <v>-95980103</v>
      </c>
    </row>
    <row r="42" spans="1:4" ht="20.149999999999999" customHeight="1" x14ac:dyDescent="0.35">
      <c r="A42" s="110"/>
      <c r="B42" s="204"/>
      <c r="C42" s="119"/>
      <c r="D42" s="204"/>
    </row>
    <row r="43" spans="1:4" ht="20.149999999999999" hidden="1" customHeight="1" x14ac:dyDescent="0.35">
      <c r="A43" s="110" t="s">
        <v>17</v>
      </c>
      <c r="B43" s="204"/>
      <c r="C43" s="119"/>
      <c r="D43" s="204"/>
    </row>
    <row r="44" spans="1:4" ht="20.149999999999999" hidden="1" customHeight="1" x14ac:dyDescent="0.35">
      <c r="A44" s="113" t="s">
        <v>23</v>
      </c>
      <c r="B44" s="116">
        <v>0</v>
      </c>
      <c r="C44" s="114"/>
      <c r="D44" s="116">
        <v>0</v>
      </c>
    </row>
    <row r="45" spans="1:4" ht="20.149999999999999" hidden="1" customHeight="1" x14ac:dyDescent="0.35">
      <c r="A45" s="113" t="s">
        <v>18</v>
      </c>
      <c r="B45" s="116">
        <v>0</v>
      </c>
      <c r="C45" s="114"/>
      <c r="D45" s="116">
        <v>0</v>
      </c>
    </row>
    <row r="46" spans="1:4" ht="20.149999999999999" hidden="1" customHeight="1" x14ac:dyDescent="0.35">
      <c r="A46" s="113" t="s">
        <v>19</v>
      </c>
      <c r="B46" s="116">
        <v>0</v>
      </c>
      <c r="C46" s="115"/>
      <c r="D46" s="116">
        <v>0</v>
      </c>
    </row>
    <row r="47" spans="1:4" ht="20.149999999999999" hidden="1" customHeight="1" x14ac:dyDescent="0.35">
      <c r="A47" s="113" t="s">
        <v>20</v>
      </c>
      <c r="B47" s="116">
        <v>0</v>
      </c>
      <c r="C47" s="115"/>
      <c r="D47" s="116">
        <v>0</v>
      </c>
    </row>
    <row r="48" spans="1:4" ht="20.149999999999999" hidden="1" customHeight="1" x14ac:dyDescent="0.35">
      <c r="A48" s="110" t="s">
        <v>21</v>
      </c>
      <c r="B48" s="123">
        <f>SUM(B44:B47)</f>
        <v>0</v>
      </c>
      <c r="C48" s="119"/>
      <c r="D48" s="123">
        <f>SUM(D44:D47)</f>
        <v>0</v>
      </c>
    </row>
    <row r="49" spans="1:4" ht="20.149999999999999" hidden="1" customHeight="1" x14ac:dyDescent="0.35">
      <c r="A49" s="110"/>
      <c r="B49" s="122"/>
      <c r="C49" s="119"/>
      <c r="D49" s="122"/>
    </row>
    <row r="50" spans="1:4" ht="20.149999999999999" customHeight="1" x14ac:dyDescent="0.35">
      <c r="A50" s="110" t="s">
        <v>81</v>
      </c>
      <c r="B50" s="122"/>
      <c r="C50" s="127"/>
      <c r="D50" s="122"/>
    </row>
    <row r="51" spans="1:4" ht="20.149999999999999" customHeight="1" x14ac:dyDescent="0.35">
      <c r="A51" s="113" t="s">
        <v>163</v>
      </c>
      <c r="B51" s="116">
        <v>138527727</v>
      </c>
      <c r="C51" s="116"/>
      <c r="D51" s="116">
        <v>9036690</v>
      </c>
    </row>
    <row r="52" spans="1:4" ht="20.149999999999999" customHeight="1" x14ac:dyDescent="0.35">
      <c r="A52" s="113" t="s">
        <v>162</v>
      </c>
      <c r="B52" s="116">
        <v>-108616666</v>
      </c>
      <c r="C52" s="116"/>
      <c r="D52" s="116">
        <v>-265788914</v>
      </c>
    </row>
    <row r="53" spans="1:4" ht="20.149999999999999" customHeight="1" x14ac:dyDescent="0.35">
      <c r="A53" s="113" t="s">
        <v>161</v>
      </c>
      <c r="B53" s="116">
        <v>113825113</v>
      </c>
      <c r="C53" s="116"/>
      <c r="D53" s="116">
        <v>162724301</v>
      </c>
    </row>
    <row r="54" spans="1:4" ht="16.5" x14ac:dyDescent="0.35">
      <c r="A54" s="113" t="s">
        <v>160</v>
      </c>
      <c r="B54" s="116">
        <v>-4555532</v>
      </c>
      <c r="C54" s="116"/>
      <c r="D54" s="116">
        <v>-10472924</v>
      </c>
    </row>
    <row r="55" spans="1:4" ht="20.149999999999999" customHeight="1" x14ac:dyDescent="0.35">
      <c r="A55" s="113" t="s">
        <v>159</v>
      </c>
      <c r="B55" s="116">
        <v>813258250</v>
      </c>
      <c r="C55" s="116"/>
      <c r="D55" s="116">
        <v>170664015</v>
      </c>
    </row>
    <row r="56" spans="1:4" ht="20.149999999999999" customHeight="1" x14ac:dyDescent="0.35">
      <c r="A56" s="113" t="s">
        <v>158</v>
      </c>
      <c r="B56" s="116">
        <v>-64688001</v>
      </c>
      <c r="C56" s="116"/>
      <c r="D56" s="116">
        <v>-4734890</v>
      </c>
    </row>
    <row r="57" spans="1:4" ht="20.149999999999999" customHeight="1" x14ac:dyDescent="0.35">
      <c r="A57" s="113" t="s">
        <v>157</v>
      </c>
      <c r="B57" s="116">
        <v>117000000</v>
      </c>
      <c r="C57" s="116"/>
      <c r="D57" s="116">
        <v>61000000</v>
      </c>
    </row>
    <row r="58" spans="1:4" ht="20.149999999999999" customHeight="1" x14ac:dyDescent="0.35">
      <c r="A58" s="113" t="s">
        <v>20</v>
      </c>
      <c r="B58" s="116">
        <v>-11198660</v>
      </c>
      <c r="C58" s="116"/>
      <c r="D58" s="116">
        <v>-1485259</v>
      </c>
    </row>
    <row r="59" spans="1:4" ht="20.149999999999999" customHeight="1" x14ac:dyDescent="0.35">
      <c r="A59" s="113" t="s">
        <v>167</v>
      </c>
      <c r="B59" s="116" t="s">
        <v>154</v>
      </c>
      <c r="C59" s="116"/>
      <c r="D59" s="191">
        <v>158960</v>
      </c>
    </row>
    <row r="60" spans="1:4" ht="20.149999999999999" customHeight="1" x14ac:dyDescent="0.35">
      <c r="A60" s="110" t="s">
        <v>142</v>
      </c>
      <c r="B60" s="126">
        <f>SUM(B51:B59)</f>
        <v>993552231</v>
      </c>
      <c r="C60" s="124"/>
      <c r="D60" s="125">
        <f>SUM(D51:D59)</f>
        <v>121101979</v>
      </c>
    </row>
    <row r="61" spans="1:4" ht="20.149999999999999" customHeight="1" x14ac:dyDescent="0.35">
      <c r="A61" s="113"/>
      <c r="B61" s="120"/>
      <c r="C61" s="121"/>
      <c r="D61" s="120"/>
    </row>
    <row r="62" spans="1:4" ht="33" customHeight="1" x14ac:dyDescent="0.35">
      <c r="A62" s="113" t="s">
        <v>143</v>
      </c>
      <c r="B62" s="116">
        <v>27646064</v>
      </c>
      <c r="C62" s="115"/>
      <c r="D62" s="116">
        <v>5063348</v>
      </c>
    </row>
    <row r="63" spans="1:4" ht="33" x14ac:dyDescent="0.35">
      <c r="A63" s="113" t="s">
        <v>144</v>
      </c>
      <c r="B63" s="116">
        <v>50009</v>
      </c>
      <c r="C63" s="115"/>
      <c r="D63" s="117">
        <v>733523</v>
      </c>
    </row>
    <row r="64" spans="1:4" ht="34.5" customHeight="1" x14ac:dyDescent="0.35">
      <c r="A64" s="110" t="s">
        <v>145</v>
      </c>
      <c r="B64" s="151">
        <f>SUM(B62:B63,B60,B41,B30)</f>
        <v>173876475</v>
      </c>
      <c r="C64" s="124"/>
      <c r="D64" s="136">
        <f>SUM(D62:D63,D60,D41,D30)</f>
        <v>39358194</v>
      </c>
    </row>
    <row r="65" spans="1:4" ht="20.149999999999999" customHeight="1" x14ac:dyDescent="0.35">
      <c r="A65" s="113" t="s">
        <v>146</v>
      </c>
      <c r="B65" s="128">
        <v>426485149</v>
      </c>
      <c r="C65" s="121"/>
      <c r="D65" s="128">
        <v>644172147</v>
      </c>
    </row>
    <row r="66" spans="1:4" ht="20.149999999999999" customHeight="1" thickBot="1" x14ac:dyDescent="0.4">
      <c r="A66" s="110" t="s">
        <v>156</v>
      </c>
      <c r="B66" s="129">
        <f>SUM(B64:B65)</f>
        <v>600361624</v>
      </c>
      <c r="C66" s="119"/>
      <c r="D66" s="129">
        <f>SUM(D64:D65)</f>
        <v>683530341</v>
      </c>
    </row>
    <row r="67" spans="1:4" ht="16" thickTop="1" x14ac:dyDescent="0.35"/>
    <row r="70" spans="1:4" s="52" customFormat="1" ht="18" x14ac:dyDescent="0.4">
      <c r="A70" s="1" t="str">
        <f>Ф2!A55</f>
        <v>Управляющий директор, член Правления</v>
      </c>
      <c r="B70" s="29"/>
      <c r="C70" s="30"/>
      <c r="D70" s="4" t="str">
        <f>Ф2!E55</f>
        <v>Хамитов Е.Е.</v>
      </c>
    </row>
    <row r="71" spans="1:4" s="52" customFormat="1" ht="21" customHeight="1" x14ac:dyDescent="0.4">
      <c r="A71" s="2"/>
      <c r="B71" s="31"/>
      <c r="C71" s="8"/>
      <c r="D71" s="32"/>
    </row>
    <row r="72" spans="1:4" s="52" customFormat="1" ht="18" x14ac:dyDescent="0.4">
      <c r="A72" s="49" t="str">
        <f>Ф1!A57</f>
        <v>Главный бухгалтер</v>
      </c>
      <c r="B72" s="29"/>
      <c r="C72" s="30"/>
      <c r="D72" s="4" t="str">
        <f>Ф2!E57</f>
        <v>Есенгараева К.Д.</v>
      </c>
    </row>
  </sheetData>
  <mergeCells count="6">
    <mergeCell ref="A2:D2"/>
    <mergeCell ref="A3:D3"/>
    <mergeCell ref="A6:A7"/>
    <mergeCell ref="B42:B43"/>
    <mergeCell ref="D42:D43"/>
    <mergeCell ref="C6:C7"/>
  </mergeCells>
  <pageMargins left="0.98425196850393704" right="0.39370078740157483" top="0.59055118110236227" bottom="0.59055118110236227" header="0.31496062992125984" footer="0.31496062992125984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4"/>
  <sheetViews>
    <sheetView topLeftCell="A13" zoomScale="60" zoomScaleNormal="60" zoomScaleSheetLayoutView="85" workbookViewId="0">
      <selection activeCell="K35" sqref="K35"/>
    </sheetView>
  </sheetViews>
  <sheetFormatPr defaultColWidth="9.1796875" defaultRowHeight="15.5" x14ac:dyDescent="0.35"/>
  <cols>
    <col min="1" max="1" width="1.81640625" style="33" customWidth="1"/>
    <col min="2" max="2" width="75.1796875" style="33" customWidth="1"/>
    <col min="3" max="3" width="17" style="34" customWidth="1"/>
    <col min="4" max="4" width="16.1796875" style="34" customWidth="1"/>
    <col min="5" max="5" width="20.26953125" style="34" customWidth="1"/>
    <col min="6" max="6" width="21.453125" style="34" customWidth="1"/>
    <col min="7" max="10" width="17.26953125" style="34" customWidth="1"/>
    <col min="11" max="11" width="16.81640625" style="34" customWidth="1"/>
    <col min="12" max="12" width="8.81640625" style="33" customWidth="1"/>
    <col min="13" max="13" width="9.1796875" style="33"/>
    <col min="14" max="14" width="11.81640625" style="33" bestFit="1" customWidth="1"/>
    <col min="15" max="16384" width="9.1796875" style="33"/>
  </cols>
  <sheetData>
    <row r="2" spans="2:11" ht="17.5" x14ac:dyDescent="0.35">
      <c r="B2" s="205" t="s">
        <v>100</v>
      </c>
      <c r="C2" s="205"/>
      <c r="D2" s="205"/>
      <c r="E2" s="205"/>
      <c r="F2" s="205"/>
      <c r="G2" s="205"/>
      <c r="H2" s="205"/>
      <c r="I2" s="205"/>
      <c r="J2" s="205"/>
      <c r="K2" s="205"/>
    </row>
    <row r="3" spans="2:11" ht="17.5" x14ac:dyDescent="0.35">
      <c r="B3" s="206" t="str">
        <f>Ф3!A3</f>
        <v xml:space="preserve"> АО "Национальный управляющий холдинг "Байтерек"</v>
      </c>
      <c r="C3" s="206"/>
      <c r="D3" s="206"/>
      <c r="E3" s="206"/>
      <c r="F3" s="206"/>
      <c r="G3" s="206"/>
      <c r="H3" s="206"/>
      <c r="I3" s="206"/>
      <c r="J3" s="206"/>
      <c r="K3" s="206"/>
    </row>
    <row r="4" spans="2:11" ht="17.5" x14ac:dyDescent="0.35"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2:11" x14ac:dyDescent="0.35">
      <c r="C5" s="207" t="s">
        <v>87</v>
      </c>
      <c r="D5" s="207"/>
      <c r="E5" s="207"/>
      <c r="F5" s="207"/>
      <c r="G5" s="207"/>
      <c r="H5" s="207"/>
      <c r="I5" s="207"/>
      <c r="K5" s="35"/>
    </row>
    <row r="6" spans="2:11" s="36" customFormat="1" ht="106.5" customHeight="1" x14ac:dyDescent="0.35">
      <c r="B6" s="142" t="s">
        <v>89</v>
      </c>
      <c r="C6" s="164" t="s">
        <v>13</v>
      </c>
      <c r="D6" s="164" t="s">
        <v>82</v>
      </c>
      <c r="E6" s="164" t="s">
        <v>46</v>
      </c>
      <c r="F6" s="164" t="s">
        <v>47</v>
      </c>
      <c r="G6" s="164" t="s">
        <v>48</v>
      </c>
      <c r="H6" s="164" t="s">
        <v>83</v>
      </c>
      <c r="I6" s="164" t="s">
        <v>84</v>
      </c>
      <c r="J6" s="164" t="s">
        <v>85</v>
      </c>
      <c r="K6" s="165" t="s">
        <v>86</v>
      </c>
    </row>
    <row r="7" spans="2:11" x14ac:dyDescent="0.35">
      <c r="B7" s="37" t="s">
        <v>109</v>
      </c>
      <c r="C7" s="57">
        <v>846218712</v>
      </c>
      <c r="D7" s="58">
        <v>-12280740</v>
      </c>
      <c r="E7" s="152">
        <v>3751446</v>
      </c>
      <c r="F7" s="58">
        <v>133682001</v>
      </c>
      <c r="G7" s="57">
        <v>7964010</v>
      </c>
      <c r="H7" s="153">
        <v>81775074</v>
      </c>
      <c r="I7" s="58">
        <f>SUM(C7:H7)</f>
        <v>1061110503</v>
      </c>
      <c r="J7" s="153">
        <v>70191</v>
      </c>
      <c r="K7" s="57">
        <f t="shared" ref="K7" si="0">SUM(I7:J7)</f>
        <v>1061180694</v>
      </c>
    </row>
    <row r="8" spans="2:11" x14ac:dyDescent="0.35">
      <c r="B8" s="38" t="s">
        <v>120</v>
      </c>
      <c r="C8" s="138">
        <v>0</v>
      </c>
      <c r="D8" s="140">
        <v>0</v>
      </c>
      <c r="E8" s="140">
        <v>0</v>
      </c>
      <c r="F8" s="138">
        <v>0</v>
      </c>
      <c r="G8" s="138">
        <v>0</v>
      </c>
      <c r="H8" s="59">
        <f>Ф2!E35</f>
        <v>51618032</v>
      </c>
      <c r="I8" s="59">
        <f>SUM(C8:H8)</f>
        <v>51618032</v>
      </c>
      <c r="J8" s="55">
        <f>Ф2!E36</f>
        <v>32288</v>
      </c>
      <c r="K8" s="59">
        <f t="shared" ref="K8:K10" si="1">SUM(I8:J8)</f>
        <v>51650320</v>
      </c>
    </row>
    <row r="9" spans="2:11" x14ac:dyDescent="0.35">
      <c r="B9" s="38" t="s">
        <v>121</v>
      </c>
      <c r="C9" s="138">
        <v>0</v>
      </c>
      <c r="D9" s="56">
        <f>Ф2!E41+Ф2!E42</f>
        <v>4198976</v>
      </c>
      <c r="E9" s="56">
        <f>Ф2!E43</f>
        <v>83520</v>
      </c>
      <c r="F9" s="138">
        <v>0</v>
      </c>
      <c r="G9" s="141">
        <v>0</v>
      </c>
      <c r="H9" s="141">
        <v>0</v>
      </c>
      <c r="I9" s="56">
        <f>SUM(C9:H9)</f>
        <v>4282496</v>
      </c>
      <c r="J9" s="141">
        <v>0</v>
      </c>
      <c r="K9" s="56">
        <f t="shared" si="1"/>
        <v>4282496</v>
      </c>
    </row>
    <row r="10" spans="2:11" x14ac:dyDescent="0.35">
      <c r="B10" s="37" t="s">
        <v>122</v>
      </c>
      <c r="C10" s="147">
        <f t="shared" ref="C10:J10" si="2">SUM(C8:C9)</f>
        <v>0</v>
      </c>
      <c r="D10" s="139">
        <f t="shared" si="2"/>
        <v>4198976</v>
      </c>
      <c r="E10" s="139">
        <f t="shared" si="2"/>
        <v>83520</v>
      </c>
      <c r="F10" s="147">
        <f t="shared" si="2"/>
        <v>0</v>
      </c>
      <c r="G10" s="147">
        <f t="shared" si="2"/>
        <v>0</v>
      </c>
      <c r="H10" s="58">
        <f t="shared" si="2"/>
        <v>51618032</v>
      </c>
      <c r="I10" s="58">
        <f>SUM(I8:I9)</f>
        <v>55900528</v>
      </c>
      <c r="J10" s="58">
        <f t="shared" si="2"/>
        <v>32288</v>
      </c>
      <c r="K10" s="58">
        <f t="shared" si="1"/>
        <v>55932816</v>
      </c>
    </row>
    <row r="11" spans="2:11" x14ac:dyDescent="0.35">
      <c r="B11" s="38" t="s">
        <v>170</v>
      </c>
      <c r="C11" s="55">
        <v>61000000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2">
        <f>C11</f>
        <v>61000000</v>
      </c>
      <c r="J11" s="170">
        <v>0</v>
      </c>
      <c r="K11" s="55">
        <f>I11</f>
        <v>61000000</v>
      </c>
    </row>
    <row r="12" spans="2:11" x14ac:dyDescent="0.35">
      <c r="B12" s="38" t="s">
        <v>171</v>
      </c>
      <c r="C12" s="138">
        <v>0</v>
      </c>
      <c r="D12" s="170">
        <v>0</v>
      </c>
      <c r="E12" s="170">
        <v>0</v>
      </c>
      <c r="F12" s="172">
        <v>17698330</v>
      </c>
      <c r="G12" s="170">
        <v>0</v>
      </c>
      <c r="H12" s="170">
        <v>0</v>
      </c>
      <c r="I12" s="172">
        <f>F12</f>
        <v>17698330</v>
      </c>
      <c r="J12" s="170">
        <v>0</v>
      </c>
      <c r="K12" s="55">
        <f>I12</f>
        <v>17698330</v>
      </c>
    </row>
    <row r="13" spans="2:11" x14ac:dyDescent="0.35">
      <c r="B13" s="38" t="s">
        <v>172</v>
      </c>
      <c r="C13" s="138">
        <v>0</v>
      </c>
      <c r="D13" s="170">
        <v>0</v>
      </c>
      <c r="E13" s="170">
        <v>0</v>
      </c>
      <c r="F13" s="170">
        <v>0</v>
      </c>
      <c r="G13" s="172">
        <v>2094252</v>
      </c>
      <c r="H13" s="172">
        <v>-4494623</v>
      </c>
      <c r="I13" s="172">
        <f>H13+G13</f>
        <v>-2400371</v>
      </c>
      <c r="J13" s="170">
        <v>0</v>
      </c>
      <c r="K13" s="55">
        <f>I13</f>
        <v>-2400371</v>
      </c>
    </row>
    <row r="14" spans="2:11" ht="16" thickBot="1" x14ac:dyDescent="0.4">
      <c r="B14" s="37" t="s">
        <v>152</v>
      </c>
      <c r="C14" s="63">
        <f>SUM(C7:C13)</f>
        <v>907218712</v>
      </c>
      <c r="D14" s="54">
        <f>SUM(D7:D9)</f>
        <v>-8081764</v>
      </c>
      <c r="E14" s="162">
        <f>SUM(E7:E9)</f>
        <v>3834966</v>
      </c>
      <c r="F14" s="163">
        <f>SUM(F7:F13)</f>
        <v>151380331</v>
      </c>
      <c r="G14" s="163">
        <f>SUM(G7:G13)</f>
        <v>10058262</v>
      </c>
      <c r="H14" s="163">
        <f>SUM(H7:H13)-H8</f>
        <v>128898483</v>
      </c>
      <c r="I14" s="54">
        <f>SUM(C14:H14)</f>
        <v>1193308990</v>
      </c>
      <c r="J14" s="54">
        <f>SUM(J7:J8)</f>
        <v>102479</v>
      </c>
      <c r="K14" s="63">
        <f>SUM(K10:K13)+K7</f>
        <v>1193411469</v>
      </c>
    </row>
    <row r="15" spans="2:11" ht="16" thickTop="1" x14ac:dyDescent="0.35">
      <c r="B15" s="37"/>
      <c r="C15" s="61"/>
      <c r="D15" s="61"/>
      <c r="E15" s="61"/>
      <c r="F15" s="61"/>
      <c r="G15" s="60"/>
      <c r="H15" s="60"/>
      <c r="I15" s="60"/>
      <c r="J15" s="60"/>
      <c r="K15" s="61"/>
    </row>
    <row r="16" spans="2:11" x14ac:dyDescent="0.35">
      <c r="B16" s="37"/>
      <c r="C16" s="61"/>
      <c r="D16" s="61"/>
      <c r="E16" s="61"/>
      <c r="F16" s="61"/>
      <c r="G16" s="60"/>
      <c r="H16" s="60"/>
      <c r="I16" s="60"/>
      <c r="J16" s="60"/>
      <c r="K16" s="61"/>
    </row>
    <row r="17" spans="2:12" ht="114.75" customHeight="1" x14ac:dyDescent="0.35">
      <c r="B17" s="37"/>
      <c r="C17" s="164" t="s">
        <v>13</v>
      </c>
      <c r="D17" s="164" t="s">
        <v>82</v>
      </c>
      <c r="E17" s="164" t="s">
        <v>88</v>
      </c>
      <c r="F17" s="164" t="s">
        <v>48</v>
      </c>
      <c r="G17" s="164" t="s">
        <v>83</v>
      </c>
      <c r="H17" s="164" t="s">
        <v>84</v>
      </c>
      <c r="I17" s="164" t="s">
        <v>85</v>
      </c>
      <c r="J17" s="165" t="s">
        <v>86</v>
      </c>
      <c r="K17" s="33"/>
      <c r="L17"/>
    </row>
    <row r="18" spans="2:12" x14ac:dyDescent="0.35">
      <c r="B18" s="37" t="s">
        <v>111</v>
      </c>
      <c r="C18" s="57">
        <v>917218712</v>
      </c>
      <c r="D18" s="58">
        <v>-7224576</v>
      </c>
      <c r="E18" s="152">
        <v>160093819</v>
      </c>
      <c r="F18" s="58">
        <v>14007062</v>
      </c>
      <c r="G18" s="57">
        <v>142942619</v>
      </c>
      <c r="H18" s="153">
        <f>SUM(C18:G18)</f>
        <v>1227037636</v>
      </c>
      <c r="I18" s="153">
        <v>99423</v>
      </c>
      <c r="J18" s="153">
        <f>SUM(H18:I18)</f>
        <v>1227137059</v>
      </c>
      <c r="K18" s="33"/>
      <c r="L18"/>
    </row>
    <row r="19" spans="2:12" x14ac:dyDescent="0.35">
      <c r="B19" s="38" t="s">
        <v>120</v>
      </c>
      <c r="C19" s="138">
        <v>0</v>
      </c>
      <c r="D19" s="138">
        <v>0</v>
      </c>
      <c r="E19" s="138">
        <v>0</v>
      </c>
      <c r="F19" s="138">
        <v>0</v>
      </c>
      <c r="G19" s="59">
        <f>Ф2!C35</f>
        <v>56402456</v>
      </c>
      <c r="H19" s="62">
        <f>G19</f>
        <v>56402456</v>
      </c>
      <c r="I19" s="172">
        <f>Ф2!C36</f>
        <v>-4644</v>
      </c>
      <c r="J19" s="55">
        <f>SUM(H19:I19)</f>
        <v>56397812</v>
      </c>
      <c r="K19" s="33"/>
      <c r="L19" s="144"/>
    </row>
    <row r="20" spans="2:12" x14ac:dyDescent="0.35">
      <c r="B20" s="38" t="s">
        <v>121</v>
      </c>
      <c r="C20" s="138">
        <v>0</v>
      </c>
      <c r="D20" s="55">
        <f>Ф2!C44</f>
        <v>-2027955</v>
      </c>
      <c r="E20" s="138">
        <v>0</v>
      </c>
      <c r="F20" s="138">
        <v>0</v>
      </c>
      <c r="G20" s="138">
        <v>0</v>
      </c>
      <c r="H20" s="55">
        <f>D20</f>
        <v>-2027955</v>
      </c>
      <c r="I20" s="55">
        <v>0</v>
      </c>
      <c r="J20" s="55">
        <f>H20</f>
        <v>-2027955</v>
      </c>
      <c r="K20" s="33"/>
      <c r="L20" s="144"/>
    </row>
    <row r="21" spans="2:12" x14ac:dyDescent="0.35">
      <c r="B21" s="37" t="s">
        <v>122</v>
      </c>
      <c r="C21" s="147">
        <f t="shared" ref="C21:E21" si="3">SUM(C19:C20)</f>
        <v>0</v>
      </c>
      <c r="D21" s="58">
        <f t="shared" si="3"/>
        <v>-2027955</v>
      </c>
      <c r="E21" s="147">
        <f t="shared" si="3"/>
        <v>0</v>
      </c>
      <c r="F21" s="147">
        <f>SUM(F19:F20)</f>
        <v>0</v>
      </c>
      <c r="G21" s="57">
        <f>SUM(G19:G20)</f>
        <v>56402456</v>
      </c>
      <c r="H21" s="57">
        <f>SUM(H19:H20)</f>
        <v>54374501</v>
      </c>
      <c r="I21" s="58">
        <f>SUM(I19:I20)</f>
        <v>-4644</v>
      </c>
      <c r="J21" s="57">
        <f t="shared" ref="J21" si="4">SUM(J19:J20)</f>
        <v>54369857</v>
      </c>
      <c r="K21" s="33"/>
      <c r="L21" s="144"/>
    </row>
    <row r="22" spans="2:12" x14ac:dyDescent="0.35">
      <c r="B22" s="38" t="s">
        <v>168</v>
      </c>
      <c r="C22" s="171">
        <v>117000000</v>
      </c>
      <c r="D22" s="145">
        <v>0</v>
      </c>
      <c r="E22" s="145">
        <v>0</v>
      </c>
      <c r="F22" s="145">
        <v>0</v>
      </c>
      <c r="G22" s="145">
        <v>0</v>
      </c>
      <c r="H22" s="174">
        <f>SUM(C22:G22)</f>
        <v>117000000</v>
      </c>
      <c r="I22" s="145">
        <v>0</v>
      </c>
      <c r="J22" s="173">
        <f>SUM(H22:I22)</f>
        <v>117000000</v>
      </c>
      <c r="K22" s="33"/>
      <c r="L22" s="144"/>
    </row>
    <row r="23" spans="2:12" x14ac:dyDescent="0.35">
      <c r="B23" s="38" t="s">
        <v>169</v>
      </c>
      <c r="C23" s="145">
        <v>0</v>
      </c>
      <c r="D23" s="145">
        <v>0</v>
      </c>
      <c r="E23" s="145">
        <v>0</v>
      </c>
      <c r="F23" s="145">
        <v>0</v>
      </c>
      <c r="G23" s="55">
        <v>-11198660</v>
      </c>
      <c r="H23" s="55">
        <f t="shared" ref="H23:H24" si="5">SUM(C23:G23)</f>
        <v>-11198660</v>
      </c>
      <c r="I23" s="145">
        <v>0</v>
      </c>
      <c r="J23" s="55">
        <f t="shared" ref="J23:J24" si="6">SUM(H23:I23)</f>
        <v>-11198660</v>
      </c>
      <c r="K23" s="33"/>
      <c r="L23" s="144"/>
    </row>
    <row r="24" spans="2:12" x14ac:dyDescent="0.35">
      <c r="B24" s="38" t="s">
        <v>119</v>
      </c>
      <c r="C24" s="146">
        <v>0</v>
      </c>
      <c r="D24" s="55" t="s">
        <v>154</v>
      </c>
      <c r="E24" s="55">
        <v>5886014</v>
      </c>
      <c r="F24" s="55">
        <v>962565</v>
      </c>
      <c r="G24" s="55">
        <v>-3576136</v>
      </c>
      <c r="H24" s="55">
        <f t="shared" si="5"/>
        <v>3272443</v>
      </c>
      <c r="I24" s="145" t="s">
        <v>154</v>
      </c>
      <c r="J24" s="173">
        <f t="shared" si="6"/>
        <v>3272443</v>
      </c>
      <c r="K24" s="33"/>
      <c r="L24"/>
    </row>
    <row r="25" spans="2:12" ht="16" thickBot="1" x14ac:dyDescent="0.4">
      <c r="B25" s="37" t="s">
        <v>153</v>
      </c>
      <c r="C25" s="63">
        <f t="shared" ref="C25:J25" si="7">SUM(C21:C24,C18)</f>
        <v>1034218712</v>
      </c>
      <c r="D25" s="54">
        <f t="shared" si="7"/>
        <v>-9252531</v>
      </c>
      <c r="E25" s="155">
        <f t="shared" si="7"/>
        <v>165979833</v>
      </c>
      <c r="F25" s="155">
        <f t="shared" si="7"/>
        <v>14969627</v>
      </c>
      <c r="G25" s="63">
        <f t="shared" si="7"/>
        <v>184570279</v>
      </c>
      <c r="H25" s="154">
        <f t="shared" si="7"/>
        <v>1390485920</v>
      </c>
      <c r="I25" s="154">
        <f t="shared" si="7"/>
        <v>94779</v>
      </c>
      <c r="J25" s="154">
        <f t="shared" si="7"/>
        <v>1390580699</v>
      </c>
      <c r="K25" s="33"/>
      <c r="L25"/>
    </row>
    <row r="26" spans="2:12" ht="16" thickTop="1" x14ac:dyDescent="0.35">
      <c r="C26" s="64"/>
      <c r="D26" s="64"/>
      <c r="E26" s="64"/>
      <c r="F26" s="64"/>
      <c r="G26" s="64"/>
      <c r="H26" s="64"/>
      <c r="I26" s="64"/>
      <c r="J26" s="64"/>
      <c r="K26" s="64"/>
    </row>
    <row r="27" spans="2:12" x14ac:dyDescent="0.35">
      <c r="C27" s="64"/>
      <c r="D27" s="64"/>
      <c r="E27" s="64"/>
      <c r="F27" s="64"/>
      <c r="G27" s="64"/>
      <c r="H27" s="64"/>
      <c r="I27" s="64"/>
      <c r="J27" s="64"/>
      <c r="K27" s="64"/>
    </row>
    <row r="28" spans="2:12" x14ac:dyDescent="0.35">
      <c r="C28" s="85"/>
      <c r="D28" s="85"/>
      <c r="E28" s="85"/>
      <c r="F28" s="85"/>
      <c r="G28" s="156"/>
      <c r="H28" s="156"/>
      <c r="I28" s="156"/>
      <c r="J28" s="156"/>
      <c r="K28" s="85"/>
    </row>
    <row r="29" spans="2:12" x14ac:dyDescent="0.35">
      <c r="C29" s="85"/>
      <c r="D29" s="85"/>
      <c r="E29" s="85"/>
      <c r="F29" s="85"/>
      <c r="G29" s="156"/>
      <c r="H29" s="156"/>
      <c r="I29" s="156"/>
      <c r="J29" s="156"/>
      <c r="K29" s="85"/>
    </row>
    <row r="30" spans="2:12" x14ac:dyDescent="0.35">
      <c r="C30" s="85"/>
      <c r="D30" s="85"/>
      <c r="E30" s="85"/>
      <c r="F30" s="85"/>
      <c r="G30" s="156"/>
      <c r="H30" s="156"/>
      <c r="I30" s="156"/>
      <c r="J30" s="156"/>
      <c r="K30" s="85"/>
    </row>
    <row r="31" spans="2:12" s="44" customFormat="1" ht="18" x14ac:dyDescent="0.4">
      <c r="B31" s="18" t="str">
        <f>Ф3!A70</f>
        <v>Управляющий директор, член Правления</v>
      </c>
      <c r="C31" s="157"/>
      <c r="D31" s="14"/>
      <c r="E31" s="4" t="str">
        <f>Ф2!E55</f>
        <v>Хамитов Е.Е.</v>
      </c>
      <c r="F31" s="157"/>
      <c r="G31" s="158"/>
      <c r="H31" s="158"/>
      <c r="I31" s="158"/>
      <c r="J31" s="158"/>
      <c r="K31" s="158"/>
    </row>
    <row r="32" spans="2:12" s="44" customFormat="1" ht="28.5" customHeight="1" x14ac:dyDescent="0.4">
      <c r="B32" s="39"/>
      <c r="C32" s="40"/>
      <c r="D32" s="41"/>
      <c r="E32" s="41"/>
      <c r="F32" s="42"/>
      <c r="K32" s="43"/>
    </row>
    <row r="33" spans="2:11" s="44" customFormat="1" ht="18" x14ac:dyDescent="0.4">
      <c r="B33" s="39" t="str">
        <f>Ф1!A57</f>
        <v>Главный бухгалтер</v>
      </c>
      <c r="C33" s="40"/>
      <c r="D33" s="14"/>
      <c r="E33" s="14" t="str">
        <f>Ф3!D72</f>
        <v>Есенгараева К.Д.</v>
      </c>
      <c r="F33" s="14"/>
    </row>
    <row r="34" spans="2:11" s="44" customFormat="1" ht="18" x14ac:dyDescent="0.4">
      <c r="B34" s="45"/>
      <c r="C34" s="40"/>
      <c r="D34" s="40"/>
      <c r="E34" s="40"/>
      <c r="F34" s="40"/>
      <c r="G34" s="40"/>
      <c r="H34" s="40"/>
      <c r="I34" s="40"/>
      <c r="J34" s="40"/>
      <c r="K34" s="40"/>
    </row>
  </sheetData>
  <mergeCells count="3">
    <mergeCell ref="B2:K2"/>
    <mergeCell ref="B3:K3"/>
    <mergeCell ref="C5:I5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rowBreaks count="1" manualBreakCount="1">
    <brk id="14" min="1" max="9" man="1"/>
  </rowBreaks>
  <ignoredErrors>
    <ignoredError sqref="C21:E21 K7 F21:I21 K8:K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Ф1</vt:lpstr>
      <vt:lpstr>Ф2</vt:lpstr>
      <vt:lpstr>Ф3</vt:lpstr>
      <vt:lpstr>Ф4</vt:lpstr>
      <vt:lpstr>Ф4!Заголовки_для_печати</vt:lpstr>
      <vt:lpstr>Ф1!Область_печати</vt:lpstr>
      <vt:lpstr>Ф4!Область_печати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Zhulayeva Zhanara</dc:creator>
  <cp:lastModifiedBy>Айнур Сандыбаева</cp:lastModifiedBy>
  <cp:lastPrinted>2019-05-14T10:22:26Z</cp:lastPrinted>
  <dcterms:created xsi:type="dcterms:W3CDTF">2017-02-27T03:37:51Z</dcterms:created>
  <dcterms:modified xsi:type="dcterms:W3CDTF">2020-11-20T06:00:42Z</dcterms:modified>
</cp:coreProperties>
</file>