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Doc_buh\Финансовая отчетность\2022\1 КВАРТАЛ\КАСЕ\"/>
    </mc:Choice>
  </mc:AlternateContent>
  <bookViews>
    <workbookView xWindow="0" yWindow="0" windowWidth="28800" windowHeight="11835" activeTab="3"/>
  </bookViews>
  <sheets>
    <sheet name="Ф1" sheetId="2" r:id="rId1"/>
    <sheet name="Ф2" sheetId="5" r:id="rId2"/>
    <sheet name="Ф3" sheetId="6" r:id="rId3"/>
    <sheet name="Ф4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terDatabaseActual" hidden="1">'[1]Gen Data'!$A$1:$B$309</definedName>
    <definedName name="_Hlk223318201" localSheetId="1">Ф2!#REF!</definedName>
    <definedName name="AccessDatabase">"C:\Мои документы\Базовая сводная обязательств1.mdb"</definedName>
    <definedName name="AS2DocOpenMode">"AS2DocumentEdit"</definedName>
    <definedName name="data1" localSheetId="1" hidden="1">#REF!</definedName>
    <definedName name="data1" localSheetId="2" hidden="1">#REF!</definedName>
    <definedName name="data1" localSheetId="3" hidden="1">#REF!</definedName>
    <definedName name="data1" hidden="1">#REF!</definedName>
    <definedName name="data2" localSheetId="1" hidden="1">#REF!</definedName>
    <definedName name="data2" localSheetId="2" hidden="1">#REF!</definedName>
    <definedName name="data2" localSheetId="3" hidden="1">#REF!</definedName>
    <definedName name="data2" hidden="1">#REF!</definedName>
    <definedName name="data3" localSheetId="1" hidden="1">#REF!</definedName>
    <definedName name="data3" localSheetId="2" hidden="1">#REF!</definedName>
    <definedName name="data3" localSheetId="3" hidden="1">#REF!</definedName>
    <definedName name="data3" hidden="1">#REF!</definedName>
    <definedName name="Discount" localSheetId="1" hidden="1">#REF!</definedName>
    <definedName name="Discount" localSheetId="2" hidden="1">#REF!</definedName>
    <definedName name="Discount" localSheetId="3" hidden="1">#REF!</definedName>
    <definedName name="Discount" hidden="1">#REF!</definedName>
    <definedName name="display_area_2" localSheetId="1" hidden="1">#REF!</definedName>
    <definedName name="display_area_2" localSheetId="2" hidden="1">#REF!</definedName>
    <definedName name="display_area_2" localSheetId="3" hidden="1">#REF!</definedName>
    <definedName name="display_area_2" hidden="1">#REF!</definedName>
    <definedName name="EV__EVCOM_OPTIONS__">10</definedName>
    <definedName name="FCode" localSheetId="1" hidden="1">#REF!</definedName>
    <definedName name="FCode" localSheetId="2" hidden="1">#REF!</definedName>
    <definedName name="FCode" localSheetId="3" hidden="1">#REF!</definedName>
    <definedName name="FCode" hidden="1">#REF!</definedName>
    <definedName name="HiddenRows" localSheetId="1" hidden="1">#REF!</definedName>
    <definedName name="HiddenRows" localSheetId="2" hidden="1">#REF!</definedName>
    <definedName name="HiddenRows" localSheetId="3" hidden="1">#REF!</definedName>
    <definedName name="HiddenRows" hidden="1">#REF!</definedName>
    <definedName name="OrderTable" localSheetId="1" hidden="1">#REF!</definedName>
    <definedName name="OrderTable" localSheetId="2" hidden="1">#REF!</definedName>
    <definedName name="OrderTable" localSheetId="3" hidden="1">#REF!</definedName>
    <definedName name="OrderTable" hidden="1">#REF!</definedName>
    <definedName name="ProdForm" localSheetId="1" hidden="1">#REF!</definedName>
    <definedName name="ProdForm" localSheetId="2" hidden="1">#REF!</definedName>
    <definedName name="ProdForm" localSheetId="3" hidden="1">#REF!</definedName>
    <definedName name="ProdForm" hidden="1">#REF!</definedName>
    <definedName name="Product" localSheetId="1" hidden="1">#REF!</definedName>
    <definedName name="Product" localSheetId="2" hidden="1">#REF!</definedName>
    <definedName name="Product" localSheetId="3" hidden="1">#REF!</definedName>
    <definedName name="Product" hidden="1">#REF!</definedName>
    <definedName name="RCArea" localSheetId="1" hidden="1">#REF!</definedName>
    <definedName name="RCArea" localSheetId="2" hidden="1">#REF!</definedName>
    <definedName name="RCArea" localSheetId="3" hidden="1">#REF!</definedName>
    <definedName name="RCArea" hidden="1">#REF!</definedName>
    <definedName name="ReportCreated">TRUE</definedName>
    <definedName name="SAPBEXhrIndnt">2</definedName>
    <definedName name="SAPBEXrevision">85</definedName>
    <definedName name="SAPBEXsysID">"MWP"</definedName>
    <definedName name="SAPBEXwbID">"4L3REJWHFBGXWYGQ7GKKCPU6K"</definedName>
    <definedName name="solver_lin">0</definedName>
    <definedName name="solver_num">0</definedName>
    <definedName name="solver_typ">1</definedName>
    <definedName name="solver_val">0</definedName>
    <definedName name="SpecialPrice" localSheetId="1" hidden="1">#REF!</definedName>
    <definedName name="SpecialPrice" localSheetId="2" hidden="1">#REF!</definedName>
    <definedName name="SpecialPrice" localSheetId="3" hidden="1">#REF!</definedName>
    <definedName name="SpecialPrice" hidden="1">#REF!</definedName>
    <definedName name="Taxes" hidden="1">[2]!Header1-1 &amp; "." &amp; MAX(1,COUNTA(INDEX(#REF!,MATCH([2]!Header1-1,#REF!,FALSE)):#REF!))</definedName>
    <definedName name="tbl_ProdInfo" localSheetId="1" hidden="1">#REF!</definedName>
    <definedName name="tbl_ProdInfo" localSheetId="2" hidden="1">#REF!</definedName>
    <definedName name="tbl_ProdInfo" localSheetId="3" hidden="1">#REF!</definedName>
    <definedName name="tbl_ProdInfo" hidden="1">#REF!</definedName>
    <definedName name="TextRefCopyRangeCount">3</definedName>
    <definedName name="Z_C37E65A7_9893_435E_9759_72E0D8A5DD87_.wvu.PrintTitles" localSheetId="1" hidden="1">#REF!</definedName>
    <definedName name="Z_C37E65A7_9893_435E_9759_72E0D8A5DD87_.wvu.PrintTitles" localSheetId="2" hidden="1">#REF!</definedName>
    <definedName name="Z_C37E65A7_9893_435E_9759_72E0D8A5DD87_.wvu.PrintTitles" localSheetId="3" hidden="1">#REF!</definedName>
    <definedName name="Z_C37E65A7_9893_435E_9759_72E0D8A5DD87_.wvu.PrintTitles" hidden="1">#REF!</definedName>
    <definedName name="Валюта">[3]Лист1!$A$61:$A$99</definedName>
    <definedName name="Валюты">[4]Лист1!$A$106:$A$144</definedName>
    <definedName name="_xlnm.Print_Titles" localSheetId="3">Ф4!#REF!</definedName>
    <definedName name="Инструмент2">[3]Лист1!$B$61:$B$80</definedName>
    <definedName name="Инструменты">[4]Лист1!$B$106:$B$126</definedName>
    <definedName name="Обеспечения">[4]Лист1!$C$106:$C$114</definedName>
    <definedName name="_xlnm.Print_Area" localSheetId="0">Ф1!$A$1:$E$58</definedName>
    <definedName name="_xlnm.Print_Area" localSheetId="3">Ф4!$B$1:$K$36</definedName>
    <definedName name="ф77" localSheetId="1">#REF!</definedName>
    <definedName name="ф77" localSheetId="2">#REF!</definedName>
    <definedName name="ф77" localSheetId="3">#REF!</definedName>
    <definedName name="ф77">#REF!</definedName>
    <definedName name="Финансовая_поддержка__инфраструктурных_проектов" localSheetId="1">'[5]2.4 ЦСП_ГЧП'!#REF!</definedName>
    <definedName name="Финансовая_поддержка__инфраструктурных_проектов" localSheetId="2">'[5]2.4 ЦСП_ГЧП'!#REF!</definedName>
    <definedName name="Финансовая_поддержка__инфраструктурных_проектов" localSheetId="3">'[5]2.4 ЦСП_ГЧП'!#REF!</definedName>
    <definedName name="Финансовая_поддержка__инфраструктурных_проектов">'[5]2.4 ЦСП_ГЧП'!#REF!</definedName>
    <definedName name="фывфыв" localSheetId="1" hidden="1">#REF!</definedName>
    <definedName name="фывфыв" localSheetId="2" hidden="1">#REF!</definedName>
    <definedName name="фывфыв" localSheetId="3" hidden="1">#REF!</definedName>
    <definedName name="фывфыв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7" l="1"/>
  <c r="D9" i="7"/>
  <c r="H8" i="7"/>
  <c r="B54" i="6"/>
  <c r="C48" i="5" l="1"/>
  <c r="C34" i="5"/>
  <c r="C26" i="5" l="1"/>
  <c r="C41" i="2"/>
  <c r="E41" i="2" l="1"/>
  <c r="E26" i="2"/>
  <c r="E51" i="2"/>
  <c r="K24" i="7" l="1"/>
  <c r="K23" i="7"/>
  <c r="K20" i="7"/>
  <c r="K19" i="7"/>
  <c r="J25" i="7"/>
  <c r="H25" i="7"/>
  <c r="G25" i="7"/>
  <c r="F25" i="7"/>
  <c r="E25" i="7"/>
  <c r="E13" i="7"/>
  <c r="D25" i="7"/>
  <c r="C25" i="7"/>
  <c r="I25" i="7" l="1"/>
  <c r="B39" i="6"/>
  <c r="I12" i="7"/>
  <c r="K12" i="7" s="1"/>
  <c r="I11" i="7"/>
  <c r="K11" i="7" s="1"/>
  <c r="D9" i="5"/>
  <c r="I7" i="7"/>
  <c r="K7" i="7" s="1"/>
  <c r="I8" i="7"/>
  <c r="I9" i="7"/>
  <c r="J10" i="7"/>
  <c r="J13" i="7"/>
  <c r="F50" i="2" s="1"/>
  <c r="C10" i="7"/>
  <c r="C13" i="7"/>
  <c r="F44" i="2" s="1"/>
  <c r="E10" i="7"/>
  <c r="F10" i="7"/>
  <c r="F13" i="7"/>
  <c r="F46" i="2" s="1"/>
  <c r="G10" i="7"/>
  <c r="G13" i="7"/>
  <c r="F47" i="2" s="1"/>
  <c r="H10" i="7"/>
  <c r="H13" i="7" s="1"/>
  <c r="F48" i="2" s="1"/>
  <c r="D10" i="7"/>
  <c r="D13" i="7" s="1"/>
  <c r="F45" i="2" s="1"/>
  <c r="K9" i="7"/>
  <c r="D17" i="6"/>
  <c r="D29" i="6" s="1"/>
  <c r="D53" i="6" s="1"/>
  <c r="D55" i="6" s="1"/>
  <c r="C49" i="2"/>
  <c r="C51" i="2" s="1"/>
  <c r="I21" i="7"/>
  <c r="J21" i="7"/>
  <c r="K21" i="7"/>
  <c r="C21" i="7"/>
  <c r="E21" i="7"/>
  <c r="F21" i="7"/>
  <c r="G21" i="7"/>
  <c r="H21" i="7"/>
  <c r="D21" i="7"/>
  <c r="B34" i="7"/>
  <c r="D49" i="6"/>
  <c r="B49" i="6"/>
  <c r="B17" i="6"/>
  <c r="B29" i="6" s="1"/>
  <c r="D39" i="6"/>
  <c r="A59" i="6"/>
  <c r="E50" i="5"/>
  <c r="E44" i="5"/>
  <c r="E17" i="5"/>
  <c r="E26" i="5" s="1"/>
  <c r="E30" i="5" s="1"/>
  <c r="E32" i="5" s="1"/>
  <c r="E10" i="5"/>
  <c r="E13" i="5"/>
  <c r="E36" i="5"/>
  <c r="A55" i="5"/>
  <c r="E36" i="7"/>
  <c r="E34" i="7"/>
  <c r="B3" i="7"/>
  <c r="D61" i="6"/>
  <c r="D59" i="6"/>
  <c r="E57" i="5"/>
  <c r="E55" i="5"/>
  <c r="C50" i="5"/>
  <c r="C44" i="5"/>
  <c r="C17" i="5"/>
  <c r="C10" i="5"/>
  <c r="C13" i="5" s="1"/>
  <c r="C30" i="5" s="1"/>
  <c r="C32" i="5" s="1"/>
  <c r="C36" i="5"/>
  <c r="E49" i="2"/>
  <c r="C26" i="2"/>
  <c r="I10" i="7" l="1"/>
  <c r="K10" i="7" s="1"/>
  <c r="K8" i="7"/>
  <c r="C45" i="5"/>
  <c r="E52" i="2"/>
  <c r="E53" i="2" s="1"/>
  <c r="I13" i="7"/>
  <c r="F49" i="2" s="1"/>
  <c r="K13" i="7"/>
  <c r="F51" i="2" s="1"/>
  <c r="K25" i="7"/>
  <c r="B53" i="6"/>
  <c r="B55" i="6" s="1"/>
  <c r="E45" i="5"/>
  <c r="C52" i="2"/>
  <c r="C53" i="2" s="1"/>
</calcChain>
</file>

<file path=xl/sharedStrings.xml><?xml version="1.0" encoding="utf-8"?>
<sst xmlns="http://schemas.openxmlformats.org/spreadsheetml/2006/main" count="223" uniqueCount="163">
  <si>
    <t>тыс. тенге</t>
  </si>
  <si>
    <t xml:space="preserve">Процентные расходы </t>
  </si>
  <si>
    <t xml:space="preserve">Чистый процентный доход </t>
  </si>
  <si>
    <t>Комиссионные доходы</t>
  </si>
  <si>
    <t>Прибыль до налогообложения</t>
  </si>
  <si>
    <t>АКТИВЫ</t>
  </si>
  <si>
    <t xml:space="preserve">Денежные средства и их эквиваленты </t>
  </si>
  <si>
    <t>Прочие активы</t>
  </si>
  <si>
    <t>Итого активов</t>
  </si>
  <si>
    <t>ОБЯЗАТЕЛЬСТВА</t>
  </si>
  <si>
    <t>Субординированный долг</t>
  </si>
  <si>
    <t>Прочие обязательства</t>
  </si>
  <si>
    <t>Итого обязательств</t>
  </si>
  <si>
    <t>Акционерный капитал</t>
  </si>
  <si>
    <t>СОБСТВЕННЫЙ КАПИТАЛ</t>
  </si>
  <si>
    <t xml:space="preserve">Итого собственного капитала </t>
  </si>
  <si>
    <t xml:space="preserve">Итого обязательств и собственного капитала </t>
  </si>
  <si>
    <t>Прочий совокупный (убыток)/ доход</t>
  </si>
  <si>
    <t xml:space="preserve">Расход по подоходному налогу </t>
  </si>
  <si>
    <t>Приме-</t>
  </si>
  <si>
    <t>чание</t>
  </si>
  <si>
    <t>Кредиты, выданные банкам и финансовым институтам</t>
  </si>
  <si>
    <t>Кредиты, выданные клиентам</t>
  </si>
  <si>
    <t>Инвестиционные ценные бумаги</t>
  </si>
  <si>
    <t xml:space="preserve">Дебиторская задолженность по финансовой аренде </t>
  </si>
  <si>
    <t>Предоплата по текущему подоходному налогу</t>
  </si>
  <si>
    <t>Актив по отложенному подоходному налогу</t>
  </si>
  <si>
    <t>Основные средства</t>
  </si>
  <si>
    <t>Нематериальные активы</t>
  </si>
  <si>
    <t>Прочие финансовые активы</t>
  </si>
  <si>
    <t>Средства клиентов</t>
  </si>
  <si>
    <t>Выпущенные долговые ценные бумаги</t>
  </si>
  <si>
    <t>Займы от банков и прочих финансовых институтов</t>
  </si>
  <si>
    <t>Займы от Правительства Республики Казахстан</t>
  </si>
  <si>
    <t>Обязательство по текущему подоходному налогу</t>
  </si>
  <si>
    <t xml:space="preserve">Обязательство по отложенному подоходному налогу </t>
  </si>
  <si>
    <t>Обязательства по договорам страхования</t>
  </si>
  <si>
    <t>Прочие финансовые обязательства</t>
  </si>
  <si>
    <t xml:space="preserve">Резерв изменения справедливой стоимости ценных бумаг </t>
  </si>
  <si>
    <t>Резерв накопленных курсовых разниц</t>
  </si>
  <si>
    <t>Резерв при объединении бизнеса и дополнительный оплаченный капитал</t>
  </si>
  <si>
    <t>Прочие резервы</t>
  </si>
  <si>
    <t>Нераспределенная прибыль</t>
  </si>
  <si>
    <t>Чистые активы, причитающиеся владельцам Холдинга</t>
  </si>
  <si>
    <t>Неконтролирующие доли</t>
  </si>
  <si>
    <t>Хамитов Е.Е.</t>
  </si>
  <si>
    <t>Чистый процентный доход после вычета резерва под обесценение кредитного портфеля</t>
  </si>
  <si>
    <t>Комиссионные расходы</t>
  </si>
  <si>
    <t>Чистая прибыль/(убыток) от операций с иностранной валютой</t>
  </si>
  <si>
    <t>Чистая прибыль/(убыток) от операций с финансовыми активами, оцениваемыми по справедливой стоимости через прочий совокупный доход</t>
  </si>
  <si>
    <t>Чистые заработанные страховые премии</t>
  </si>
  <si>
    <t xml:space="preserve">Прочие операционные (расходы)/ доходы, нетто </t>
  </si>
  <si>
    <t>Операционный доход</t>
  </si>
  <si>
    <t xml:space="preserve">Административные расходы </t>
  </si>
  <si>
    <t>Доля финансового результата ассоциированных и совместных предприятий</t>
  </si>
  <si>
    <t xml:space="preserve">Статьи, которые могут быть впоследствии реклассифицированы в состав прибыли или убытка: </t>
  </si>
  <si>
    <t xml:space="preserve"> -    Чистое изменение справедливой стоимости, перенесенное в состав прибыли или убытка</t>
  </si>
  <si>
    <t xml:space="preserve"> -    Чистое изменение справедливой стоимости</t>
  </si>
  <si>
    <t>Итого совокупного дохода, причитающегося:</t>
  </si>
  <si>
    <t xml:space="preserve"> - владельцам Холдинга</t>
  </si>
  <si>
    <t xml:space="preserve"> - неконтролирующим долям</t>
  </si>
  <si>
    <t>Базовая и разводненная прибыль на акцию, в тенге</t>
  </si>
  <si>
    <t>Денежные потоки от операционной деятельности</t>
  </si>
  <si>
    <t xml:space="preserve">Проценты полученные </t>
  </si>
  <si>
    <t xml:space="preserve">Проценты уплаченные </t>
  </si>
  <si>
    <t>Комиссионные доходы полученные</t>
  </si>
  <si>
    <t>Комиссионные расходы выплаченные</t>
  </si>
  <si>
    <t>Подоходный налог уплаченный</t>
  </si>
  <si>
    <t>Потоки денежных средств от операционной деятельности до изменения операционных активов и обязательств</t>
  </si>
  <si>
    <t>дебиторской задолженности по финансовой аренде</t>
  </si>
  <si>
    <t>Денежные потоки от инвестиционной деятельности</t>
  </si>
  <si>
    <t>Приобретение основных средств и нематериальных активов</t>
  </si>
  <si>
    <t>Денежные потоки от финансовой деятельности</t>
  </si>
  <si>
    <t>Резерв изменения справедливой стоимости ценных бумаг</t>
  </si>
  <si>
    <t>Нераспре-деленная прибыль</t>
  </si>
  <si>
    <t>Итого</t>
  </si>
  <si>
    <t>Неконтро-лирующие доли</t>
  </si>
  <si>
    <t>Итого собственного капитала</t>
  </si>
  <si>
    <t>Причитающийся владельцам Холдинга</t>
  </si>
  <si>
    <t>Резерв при объединении бизнеса и дополнитель-ный оплаченный капитал</t>
  </si>
  <si>
    <t>(в тысячах казахстанских тенге)</t>
  </si>
  <si>
    <t>Прибыль, причитающаяся:</t>
  </si>
  <si>
    <t>Процентный доход, расчитанный с использованием метода эффективной процентной ставки</t>
  </si>
  <si>
    <t>Прибыль за год</t>
  </si>
  <si>
    <t>ПРИБЫЛЬ ЗА ГОД</t>
  </si>
  <si>
    <t>Итого совокупного дохода за год</t>
  </si>
  <si>
    <t>Прочий совокупный (убыток)/доход за год</t>
  </si>
  <si>
    <t xml:space="preserve"> АО "Национальный управляющий холдинг "Байтерек"</t>
  </si>
  <si>
    <t>Консолидированный отчет о финансовом положении</t>
  </si>
  <si>
    <t>Консолидированный отчет о прибыли или убытке</t>
  </si>
  <si>
    <t>Консолидированный отчет о движении денежных средств</t>
  </si>
  <si>
    <t>Консолидированный отчет об изменениях в собственном капитале</t>
  </si>
  <si>
    <t>Прочие активы, оцениваемые по справедливой стоимости через прибыль или убыток</t>
  </si>
  <si>
    <t>Депозиты в банках и в финансовых институтах</t>
  </si>
  <si>
    <t>Инвестиции, учитываемые методом долевого участия</t>
  </si>
  <si>
    <t>Инвестиционная собственность</t>
  </si>
  <si>
    <t>Долгосрочные активы, предназначенные для продажи</t>
  </si>
  <si>
    <t>Государственные субсидии</t>
  </si>
  <si>
    <t>-</t>
  </si>
  <si>
    <t>Чистая прибыль/(убыток) от операций с активами, оцениваемыми по справедливой стоимости, изменения которой отражаются в составе прибыли или убытка за период</t>
  </si>
  <si>
    <t>Главный бухгалтер</t>
  </si>
  <si>
    <t>Есенгараева К.Д.</t>
  </si>
  <si>
    <t>Управляющий директор, член Правления</t>
  </si>
  <si>
    <t xml:space="preserve">Чистые расходы по страховым выплатам и по изменениям в резервах по договорам страхования </t>
  </si>
  <si>
    <t>Статьи, которые не будут впоследствии реклассифицированы в состав прибыли или убытка:</t>
  </si>
  <si>
    <t>Нетто-величина изменений справедливой стоимости долевых инструментов, оцениваемых по справедливой стоимости через прочий совокупный доход</t>
  </si>
  <si>
    <t>Резерв справедливой стоимости ценных бумаг:</t>
  </si>
  <si>
    <t xml:space="preserve">Административные и прочие операционные расходы уплаченные </t>
  </si>
  <si>
    <t>Чистый (прирост)/снижение по:</t>
  </si>
  <si>
    <t>активам, оцениваемым по справедливой стоимости, изменения которой отражаются в составе прибыли или убытка за период</t>
  </si>
  <si>
    <t>средствам в банках</t>
  </si>
  <si>
    <t>кредитам, выданным клиентам</t>
  </si>
  <si>
    <t>прочим финансовым активам</t>
  </si>
  <si>
    <t>прочим активам</t>
  </si>
  <si>
    <t>Чистое(снижение)/прирост по:</t>
  </si>
  <si>
    <t>средствам клиентов</t>
  </si>
  <si>
    <t>прочим финансовым обязательствам</t>
  </si>
  <si>
    <t>прочим обязательствам</t>
  </si>
  <si>
    <t>Чистые денежные средства, использованные в операционной деятельности</t>
  </si>
  <si>
    <t xml:space="preserve">Приобретение инвестиционных ценных бумаг </t>
  </si>
  <si>
    <t xml:space="preserve">Поступления от продажи и погашения инвестиционных ценных бумаг </t>
  </si>
  <si>
    <t>Поступления от выбытия основных средств</t>
  </si>
  <si>
    <t xml:space="preserve">Поступления от выбытия ассоциированных и совместных предприятий </t>
  </si>
  <si>
    <t>Чистые денежные средства, полученные от инвестиционной деятельности</t>
  </si>
  <si>
    <t>Получение займов от банков и прочих финансовых институтов</t>
  </si>
  <si>
    <t>Погашение займов от банков и прочих финансовых институтов</t>
  </si>
  <si>
    <t>Получение займов от Правительства Республики Казахстан</t>
  </si>
  <si>
    <t>Погашение займов от Правительства Республики Казахстан</t>
  </si>
  <si>
    <t>Поступления от выпуска обыкновенных акций</t>
  </si>
  <si>
    <t>Поступления от выпуска долговых ценных бумаг</t>
  </si>
  <si>
    <t xml:space="preserve">Погашение /выкуп долговых ценных бумаг выпущенных </t>
  </si>
  <si>
    <t>Чистые денежные средства, полученные от финансовой деятельности</t>
  </si>
  <si>
    <t>Влияние изменений обменных курсов на величину денежных средства и их эквиваленты</t>
  </si>
  <si>
    <t>Влияние изменений резерва под обесценение</t>
  </si>
  <si>
    <t>Чистое (уменьшение) / увеличение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</si>
  <si>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</si>
  <si>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</si>
  <si>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Итого совокупного дохода за период</t>
  </si>
  <si>
    <t>Резерв под обесценение ссудного портфеля и дебиторской задолженности по финансовой аренде</t>
  </si>
  <si>
    <t>Чистый комиссионный доход/(расход)</t>
  </si>
  <si>
    <t>не аудировано</t>
  </si>
  <si>
    <t>Три месяца, закончившиеся 
31 марта 2021 г.</t>
  </si>
  <si>
    <t>Восстановление/(создание) резерва под обесценение прочих финансовых активов и условных обязательств кредитного характера</t>
  </si>
  <si>
    <t>Прочие полученные операционные доходы/(уплаченные расходы)</t>
  </si>
  <si>
    <t>Уплаченные расходы на содержание персонала</t>
  </si>
  <si>
    <t>Прочее</t>
  </si>
  <si>
    <t>Остаток на 31 марта 2021 года</t>
  </si>
  <si>
    <t>Остаток на 1 января 2021 года</t>
  </si>
  <si>
    <t xml:space="preserve"> АО "Национальный управляющий холдинг "Байтерек" по состоянию на 31 марта 2022 года</t>
  </si>
  <si>
    <t>31 марта 2022 г.</t>
  </si>
  <si>
    <t>31 декабря 2021 г.</t>
  </si>
  <si>
    <t>Три месяца, закончившиеся 
31 марта 2022 г.</t>
  </si>
  <si>
    <t>Остаток на 1 января 2022 года</t>
  </si>
  <si>
    <t>Остаток на 31 марта 2022 года</t>
  </si>
  <si>
    <t>Выпуск акций - денежный взнос, не аудировано</t>
  </si>
  <si>
    <t>Прибыль за год, не аудировано</t>
  </si>
  <si>
    <t>Прочий совокупный доход, не аудировано</t>
  </si>
  <si>
    <t>Переводы и прочие движения, не аудировано</t>
  </si>
  <si>
    <t>Взносы в капитал (выпуск акций), связанные с объединением бизнеса,не аудировано</t>
  </si>
  <si>
    <t>Государственные субсидии к получению</t>
  </si>
  <si>
    <t>Обязательства, непосредственно связанные с выбывающими группами, предназначенными для продажи</t>
  </si>
  <si>
    <t>Чистый убыток от прекращения признания финансовых активов, оцениваемых по амортизированной стоимости</t>
  </si>
  <si>
    <t>Поступление средств в результате объединения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</si>
</sst>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* #,##0_);* \(#,##0\);&quot;-&quot;??_);@"/>
    <numFmt numFmtId="165" formatCode="_-* #,##0\ _₽_-;\-* #,##0\ _₽_-;_-* &quot;-&quot;??\ _₽_-;_-@_-"/>
    <numFmt numFmtId="166" formatCode="#,###;\(#,###\)"/>
  </numFmts>
  <fonts count="3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Courier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Arial Cyr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8.5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  <xf numFmtId="164" fontId="16" fillId="0" borderId="0" applyFill="0" applyBorder="0" applyProtection="0"/>
    <xf numFmtId="43" fontId="18" fillId="0" borderId="0" applyFont="0" applyFill="0" applyBorder="0" applyAlignment="0" applyProtection="0"/>
    <xf numFmtId="0" fontId="22" fillId="0" borderId="0"/>
    <xf numFmtId="0" fontId="5" fillId="0" borderId="0"/>
    <xf numFmtId="0" fontId="34" fillId="0" borderId="0"/>
  </cellStyleXfs>
  <cellXfs count="191">
    <xf numFmtId="0" fontId="0" fillId="0" borderId="0" xfId="0"/>
    <xf numFmtId="0" fontId="1" fillId="0" borderId="0" xfId="0" applyFont="1"/>
    <xf numFmtId="0" fontId="3" fillId="0" borderId="0" xfId="1" applyFont="1" applyAlignment="1"/>
    <xf numFmtId="0" fontId="1" fillId="0" borderId="0" xfId="1" applyFont="1" applyFill="1" applyAlignment="1">
      <alignment horizontal="right"/>
    </xf>
    <xf numFmtId="3" fontId="1" fillId="0" borderId="0" xfId="1" applyNumberFormat="1" applyFont="1" applyAlignment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4" fillId="0" borderId="0" xfId="0" applyFont="1" applyBorder="1" applyAlignment="1"/>
    <xf numFmtId="0" fontId="8" fillId="0" borderId="2" xfId="0" applyFont="1" applyBorder="1" applyAlignment="1">
      <alignment horizontal="center" vertical="center" wrapText="1"/>
    </xf>
    <xf numFmtId="0" fontId="10" fillId="0" borderId="0" xfId="0" applyFont="1" applyBorder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3" fontId="12" fillId="0" borderId="0" xfId="1" applyNumberFormat="1" applyFont="1" applyFill="1" applyAlignment="1"/>
    <xf numFmtId="0" fontId="15" fillId="0" borderId="0" xfId="0" applyFont="1"/>
    <xf numFmtId="0" fontId="12" fillId="0" borderId="0" xfId="0" applyFont="1"/>
    <xf numFmtId="3" fontId="12" fillId="0" borderId="0" xfId="1" applyNumberFormat="1" applyFont="1" applyAlignment="1"/>
    <xf numFmtId="0" fontId="17" fillId="0" borderId="0" xfId="0" applyFont="1"/>
    <xf numFmtId="0" fontId="13" fillId="0" borderId="0" xfId="1" applyFont="1" applyAlignment="1"/>
    <xf numFmtId="0" fontId="12" fillId="0" borderId="0" xfId="1" applyFont="1" applyFill="1" applyAlignment="1">
      <alignment horizontal="right"/>
    </xf>
    <xf numFmtId="0" fontId="14" fillId="0" borderId="0" xfId="0" applyFont="1" applyAlignment="1"/>
    <xf numFmtId="0" fontId="8" fillId="0" borderId="0" xfId="0" applyFont="1" applyAlignment="1">
      <alignment wrapText="1"/>
    </xf>
    <xf numFmtId="0" fontId="9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3" fontId="8" fillId="0" borderId="0" xfId="1" applyNumberFormat="1" applyFont="1" applyAlignment="1"/>
    <xf numFmtId="3" fontId="1" fillId="0" borderId="0" xfId="1" applyNumberFormat="1" applyFont="1" applyBorder="1" applyAlignment="1"/>
    <xf numFmtId="0" fontId="20" fillId="0" borderId="0" xfId="0" applyFont="1" applyAlignment="1"/>
    <xf numFmtId="0" fontId="10" fillId="0" borderId="0" xfId="0" applyFont="1" applyAlignment="1">
      <alignment horizontal="left"/>
    </xf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1" fillId="0" borderId="0" xfId="3" applyFont="1" applyFill="1" applyAlignment="1">
      <alignment horizontal="right"/>
    </xf>
    <xf numFmtId="0" fontId="21" fillId="0" borderId="0" xfId="2" applyFont="1" applyFill="1"/>
    <xf numFmtId="0" fontId="1" fillId="0" borderId="0" xfId="2" applyFont="1" applyFill="1" applyAlignment="1">
      <alignment wrapText="1"/>
    </xf>
    <xf numFmtId="0" fontId="3" fillId="0" borderId="0" xfId="2" applyFont="1" applyFill="1" applyAlignment="1">
      <alignment wrapText="1"/>
    </xf>
    <xf numFmtId="0" fontId="12" fillId="0" borderId="0" xfId="1" applyFont="1" applyFill="1"/>
    <xf numFmtId="0" fontId="13" fillId="0" borderId="0" xfId="2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7" fontId="13" fillId="0" borderId="0" xfId="2" applyNumberFormat="1" applyFont="1" applyFill="1" applyAlignment="1">
      <alignment horizontal="right"/>
    </xf>
    <xf numFmtId="164" fontId="13" fillId="0" borderId="0" xfId="2" applyNumberFormat="1" applyFont="1" applyFill="1"/>
    <xf numFmtId="0" fontId="13" fillId="0" borderId="0" xfId="2" applyFont="1" applyFill="1"/>
    <xf numFmtId="0" fontId="14" fillId="0" borderId="0" xfId="4" applyFont="1" applyFill="1"/>
    <xf numFmtId="0" fontId="10" fillId="0" borderId="0" xfId="0" applyFont="1" applyAlignment="1"/>
    <xf numFmtId="0" fontId="11" fillId="0" borderId="0" xfId="0" applyFont="1" applyAlignment="1">
      <alignment wrapText="1"/>
    </xf>
    <xf numFmtId="0" fontId="1" fillId="0" borderId="0" xfId="0" applyFont="1" applyAlignment="1"/>
    <xf numFmtId="0" fontId="8" fillId="0" borderId="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3" fillId="0" borderId="0" xfId="0" applyFont="1"/>
    <xf numFmtId="3" fontId="3" fillId="0" borderId="0" xfId="2" applyNumberFormat="1" applyFont="1" applyFill="1"/>
    <xf numFmtId="164" fontId="6" fillId="0" borderId="4" xfId="4" applyNumberFormat="1" applyFont="1" applyFill="1" applyBorder="1" applyAlignment="1" applyProtection="1"/>
    <xf numFmtId="164" fontId="7" fillId="0" borderId="0" xfId="4" applyNumberFormat="1" applyFont="1" applyFill="1" applyBorder="1" applyAlignment="1" applyProtection="1"/>
    <xf numFmtId="164" fontId="7" fillId="0" borderId="2" xfId="4" applyNumberFormat="1" applyFont="1" applyFill="1" applyBorder="1" applyAlignment="1" applyProtection="1"/>
    <xf numFmtId="3" fontId="1" fillId="0" borderId="3" xfId="4" applyNumberFormat="1" applyFont="1" applyFill="1" applyBorder="1" applyAlignment="1" applyProtection="1">
      <alignment wrapText="1"/>
    </xf>
    <xf numFmtId="164" fontId="6" fillId="0" borderId="3" xfId="4" applyNumberFormat="1" applyFont="1" applyFill="1" applyBorder="1" applyAlignment="1" applyProtection="1"/>
    <xf numFmtId="3" fontId="3" fillId="0" borderId="0" xfId="4" applyNumberFormat="1" applyFont="1" applyFill="1" applyAlignment="1"/>
    <xf numFmtId="164" fontId="6" fillId="0" borderId="0" xfId="4" applyNumberFormat="1" applyFont="1" applyFill="1" applyBorder="1" applyAlignment="1" applyProtection="1"/>
    <xf numFmtId="3" fontId="1" fillId="0" borderId="0" xfId="4" applyNumberFormat="1" applyFont="1" applyFill="1" applyBorder="1" applyAlignment="1" applyProtection="1">
      <alignment wrapText="1"/>
    </xf>
    <xf numFmtId="3" fontId="1" fillId="0" borderId="4" xfId="4" applyNumberFormat="1" applyFont="1" applyFill="1" applyBorder="1" applyAlignment="1" applyProtection="1">
      <alignment wrapText="1"/>
    </xf>
    <xf numFmtId="3" fontId="3" fillId="0" borderId="0" xfId="2" applyNumberFormat="1" applyFont="1" applyFill="1" applyAlignment="1"/>
    <xf numFmtId="166" fontId="9" fillId="0" borderId="0" xfId="0" applyNumberFormat="1" applyFont="1" applyAlignment="1">
      <alignment wrapText="1"/>
    </xf>
    <xf numFmtId="166" fontId="9" fillId="0" borderId="0" xfId="0" applyNumberFormat="1" applyFont="1" applyBorder="1" applyAlignment="1">
      <alignment wrapText="1"/>
    </xf>
    <xf numFmtId="166" fontId="7" fillId="0" borderId="2" xfId="4" applyNumberFormat="1" applyFont="1" applyFill="1" applyBorder="1" applyAlignment="1" applyProtection="1">
      <alignment horizontal="right"/>
    </xf>
    <xf numFmtId="166" fontId="7" fillId="0" borderId="0" xfId="4" applyNumberFormat="1" applyFont="1" applyFill="1" applyBorder="1" applyAlignment="1" applyProtection="1">
      <alignment horizontal="right"/>
    </xf>
    <xf numFmtId="166" fontId="8" fillId="0" borderId="3" xfId="0" applyNumberFormat="1" applyFont="1" applyBorder="1" applyAlignment="1">
      <alignment wrapText="1"/>
    </xf>
    <xf numFmtId="166" fontId="8" fillId="0" borderId="0" xfId="0" applyNumberFormat="1" applyFont="1" applyBorder="1" applyAlignment="1">
      <alignment wrapText="1"/>
    </xf>
    <xf numFmtId="166" fontId="6" fillId="0" borderId="2" xfId="4" applyNumberFormat="1" applyFont="1" applyFill="1" applyBorder="1" applyAlignment="1" applyProtection="1">
      <alignment horizontal="right"/>
    </xf>
    <xf numFmtId="166" fontId="3" fillId="0" borderId="0" xfId="4" applyNumberFormat="1" applyFont="1" applyFill="1" applyBorder="1" applyAlignment="1" applyProtection="1">
      <alignment horizontal="right"/>
    </xf>
    <xf numFmtId="166" fontId="1" fillId="0" borderId="0" xfId="0" applyNumberFormat="1" applyFont="1" applyBorder="1" applyAlignment="1">
      <alignment wrapText="1"/>
    </xf>
    <xf numFmtId="166" fontId="10" fillId="0" borderId="0" xfId="0" applyNumberFormat="1" applyFont="1"/>
    <xf numFmtId="166" fontId="1" fillId="0" borderId="0" xfId="0" applyNumberFormat="1" applyFont="1" applyAlignment="1">
      <alignment wrapText="1"/>
    </xf>
    <xf numFmtId="166" fontId="1" fillId="0" borderId="2" xfId="0" applyNumberFormat="1" applyFont="1" applyBorder="1" applyAlignment="1">
      <alignment wrapText="1"/>
    </xf>
    <xf numFmtId="166" fontId="8" fillId="0" borderId="0" xfId="0" applyNumberFormat="1" applyFont="1" applyAlignment="1">
      <alignment wrapText="1"/>
    </xf>
    <xf numFmtId="166" fontId="6" fillId="0" borderId="0" xfId="4" applyNumberFormat="1" applyFont="1" applyFill="1" applyBorder="1" applyAlignment="1" applyProtection="1">
      <alignment horizontal="right"/>
    </xf>
    <xf numFmtId="166" fontId="10" fillId="0" borderId="0" xfId="0" applyNumberFormat="1" applyFont="1" applyAlignment="1"/>
    <xf numFmtId="166" fontId="10" fillId="0" borderId="0" xfId="0" applyNumberFormat="1" applyFont="1" applyBorder="1"/>
    <xf numFmtId="166" fontId="15" fillId="0" borderId="0" xfId="0" applyNumberFormat="1" applyFont="1"/>
    <xf numFmtId="3" fontId="3" fillId="0" borderId="0" xfId="2" applyNumberFormat="1" applyFont="1" applyFill="1" applyAlignment="1">
      <alignment horizontal="right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3" fontId="13" fillId="0" borderId="0" xfId="4" applyNumberFormat="1" applyFont="1" applyFill="1" applyAlignment="1">
      <alignment horizontal="right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3" fontId="19" fillId="0" borderId="3" xfId="0" applyNumberFormat="1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3" fontId="23" fillId="0" borderId="0" xfId="0" applyNumberFormat="1" applyFont="1" applyAlignment="1">
      <alignment vertical="center" wrapText="1"/>
    </xf>
    <xf numFmtId="164" fontId="24" fillId="0" borderId="0" xfId="4" applyNumberFormat="1" applyFont="1" applyFill="1" applyBorder="1" applyAlignment="1" applyProtection="1">
      <alignment horizontal="right"/>
    </xf>
    <xf numFmtId="3" fontId="19" fillId="0" borderId="1" xfId="0" applyNumberFormat="1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right" vertical="center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Alignment="1">
      <alignment vertical="center" wrapText="1"/>
    </xf>
    <xf numFmtId="3" fontId="26" fillId="0" borderId="0" xfId="4" applyNumberFormat="1" applyFont="1" applyFill="1" applyAlignment="1">
      <alignment horizontal="right"/>
    </xf>
    <xf numFmtId="164" fontId="27" fillId="0" borderId="0" xfId="4" applyNumberFormat="1" applyFont="1" applyFill="1" applyBorder="1" applyAlignment="1" applyProtection="1">
      <alignment horizontal="right"/>
    </xf>
    <xf numFmtId="164" fontId="26" fillId="0" borderId="0" xfId="4" applyNumberFormat="1" applyFont="1" applyFill="1" applyBorder="1" applyAlignment="1" applyProtection="1">
      <alignment horizontal="right"/>
    </xf>
    <xf numFmtId="164" fontId="26" fillId="0" borderId="2" xfId="4" applyNumberFormat="1" applyFont="1" applyFill="1" applyBorder="1" applyAlignment="1" applyProtection="1">
      <alignment horizontal="right"/>
    </xf>
    <xf numFmtId="165" fontId="25" fillId="0" borderId="3" xfId="6" applyNumberFormat="1" applyFont="1" applyBorder="1" applyAlignment="1">
      <alignment horizontal="right" vertical="center" wrapText="1"/>
    </xf>
    <xf numFmtId="165" fontId="26" fillId="0" borderId="0" xfId="6" applyNumberFormat="1" applyFont="1" applyAlignment="1">
      <alignment horizontal="right" vertical="center" wrapText="1"/>
    </xf>
    <xf numFmtId="165" fontId="26" fillId="0" borderId="0" xfId="6" applyNumberFormat="1" applyFont="1" applyBorder="1" applyAlignment="1">
      <alignment horizontal="right" vertical="center" wrapText="1"/>
    </xf>
    <xf numFmtId="165" fontId="25" fillId="0" borderId="0" xfId="6" applyNumberFormat="1" applyFont="1" applyAlignment="1">
      <alignment horizontal="right" vertical="center" wrapText="1"/>
    </xf>
    <xf numFmtId="164" fontId="29" fillId="0" borderId="0" xfId="4" applyNumberFormat="1" applyFont="1" applyFill="1" applyBorder="1" applyAlignment="1" applyProtection="1">
      <alignment horizontal="right"/>
    </xf>
    <xf numFmtId="164" fontId="25" fillId="0" borderId="2" xfId="4" applyNumberFormat="1" applyFont="1" applyFill="1" applyBorder="1" applyAlignment="1" applyProtection="1">
      <alignment horizontal="right"/>
    </xf>
    <xf numFmtId="164" fontId="25" fillId="0" borderId="3" xfId="4" applyNumberFormat="1" applyFont="1" applyFill="1" applyBorder="1" applyAlignment="1" applyProtection="1">
      <alignment horizontal="right"/>
    </xf>
    <xf numFmtId="165" fontId="26" fillId="0" borderId="3" xfId="6" applyNumberFormat="1" applyFont="1" applyBorder="1" applyAlignment="1">
      <alignment horizontal="right" vertical="center" wrapText="1"/>
    </xf>
    <xf numFmtId="165" fontId="25" fillId="0" borderId="1" xfId="6" applyNumberFormat="1" applyFont="1" applyBorder="1" applyAlignment="1">
      <alignment horizontal="right" vertical="center" wrapText="1"/>
    </xf>
    <xf numFmtId="0" fontId="3" fillId="0" borderId="0" xfId="0" applyFont="1" applyAlignment="1"/>
    <xf numFmtId="3" fontId="19" fillId="0" borderId="0" xfId="0" applyNumberFormat="1" applyFont="1" applyBorder="1" applyAlignment="1">
      <alignment vertical="center" wrapText="1"/>
    </xf>
    <xf numFmtId="166" fontId="9" fillId="0" borderId="2" xfId="0" applyNumberFormat="1" applyFont="1" applyBorder="1" applyAlignment="1">
      <alignment wrapText="1"/>
    </xf>
    <xf numFmtId="0" fontId="9" fillId="0" borderId="0" xfId="0" applyFont="1" applyAlignment="1">
      <alignment horizontal="left" vertical="top" wrapText="1"/>
    </xf>
    <xf numFmtId="0" fontId="30" fillId="0" borderId="0" xfId="0" applyFont="1" applyAlignment="1">
      <alignment vertical="center" wrapText="1"/>
    </xf>
    <xf numFmtId="164" fontId="31" fillId="0" borderId="0" xfId="4" applyNumberFormat="1" applyFont="1" applyFill="1" applyBorder="1" applyAlignment="1" applyProtection="1">
      <alignment horizontal="right"/>
    </xf>
    <xf numFmtId="0" fontId="8" fillId="0" borderId="0" xfId="0" applyFont="1" applyAlignment="1">
      <alignment horizontal="center" vertical="center" wrapText="1"/>
    </xf>
    <xf numFmtId="43" fontId="3" fillId="0" borderId="0" xfId="6" applyFont="1" applyFill="1" applyAlignment="1" applyProtection="1"/>
    <xf numFmtId="164" fontId="6" fillId="0" borderId="2" xfId="4" applyNumberFormat="1" applyFont="1" applyFill="1" applyBorder="1" applyAlignment="1" applyProtection="1"/>
    <xf numFmtId="43" fontId="3" fillId="0" borderId="5" xfId="6" applyFont="1" applyFill="1" applyBorder="1" applyAlignment="1" applyProtection="1"/>
    <xf numFmtId="43" fontId="3" fillId="0" borderId="0" xfId="6" applyFont="1" applyFill="1" applyAlignment="1"/>
    <xf numFmtId="0" fontId="32" fillId="0" borderId="0" xfId="2" applyFont="1" applyFill="1" applyAlignment="1">
      <alignment wrapText="1"/>
    </xf>
    <xf numFmtId="166" fontId="9" fillId="0" borderId="5" xfId="0" applyNumberFormat="1" applyFont="1" applyBorder="1" applyAlignment="1">
      <alignment wrapText="1"/>
    </xf>
    <xf numFmtId="43" fontId="7" fillId="0" borderId="0" xfId="6" applyFont="1" applyFill="1" applyBorder="1" applyAlignment="1" applyProtection="1"/>
    <xf numFmtId="43" fontId="6" fillId="0" borderId="3" xfId="6" applyFont="1" applyFill="1" applyBorder="1" applyAlignment="1" applyProtection="1"/>
    <xf numFmtId="0" fontId="8" fillId="0" borderId="0" xfId="0" applyFont="1" applyAlignment="1">
      <alignment horizontal="center" vertical="center" wrapText="1"/>
    </xf>
    <xf numFmtId="164" fontId="31" fillId="0" borderId="3" xfId="4" applyNumberFormat="1" applyFont="1" applyFill="1" applyBorder="1" applyAlignment="1" applyProtection="1">
      <alignment horizontal="right"/>
    </xf>
    <xf numFmtId="3" fontId="3" fillId="0" borderId="0" xfId="6" applyNumberFormat="1" applyFont="1" applyFill="1" applyAlignment="1">
      <alignment horizontal="right"/>
    </xf>
    <xf numFmtId="3" fontId="13" fillId="0" borderId="0" xfId="2" applyNumberFormat="1" applyFont="1" applyFill="1" applyAlignment="1">
      <alignment horizontal="right"/>
    </xf>
    <xf numFmtId="3" fontId="13" fillId="0" borderId="0" xfId="2" applyNumberFormat="1" applyFont="1" applyFill="1"/>
    <xf numFmtId="0" fontId="9" fillId="0" borderId="0" xfId="0" applyFont="1" applyAlignment="1">
      <alignment horizontal="left" vertical="center" wrapText="1"/>
    </xf>
    <xf numFmtId="165" fontId="1" fillId="0" borderId="4" xfId="6" applyNumberFormat="1" applyFont="1" applyFill="1" applyBorder="1" applyAlignment="1" applyProtection="1">
      <alignment wrapText="1"/>
    </xf>
    <xf numFmtId="165" fontId="1" fillId="0" borderId="4" xfId="6" applyNumberFormat="1" applyFont="1" applyFill="1" applyBorder="1" applyAlignment="1" applyProtection="1">
      <alignment horizontal="right" wrapText="1"/>
    </xf>
    <xf numFmtId="0" fontId="1" fillId="0" borderId="3" xfId="2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vertical="center" wrapText="1"/>
    </xf>
    <xf numFmtId="0" fontId="33" fillId="0" borderId="0" xfId="0" applyFont="1" applyAlignment="1">
      <alignment vertical="center" wrapText="1"/>
    </xf>
    <xf numFmtId="3" fontId="35" fillId="0" borderId="0" xfId="0" applyNumberFormat="1" applyFont="1"/>
    <xf numFmtId="0" fontId="35" fillId="0" borderId="0" xfId="0" applyFont="1"/>
    <xf numFmtId="164" fontId="35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165" fontId="25" fillId="0" borderId="0" xfId="6" applyNumberFormat="1" applyFont="1" applyBorder="1" applyAlignment="1">
      <alignment horizontal="right" vertical="center" wrapText="1"/>
    </xf>
    <xf numFmtId="0" fontId="12" fillId="0" borderId="0" xfId="2" applyFont="1" applyFill="1" applyAlignment="1">
      <alignment horizontal="center" vertical="justify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2" applyFont="1" applyFill="1" applyAlignment="1">
      <alignment horizontal="center" vertical="justify"/>
    </xf>
    <xf numFmtId="3" fontId="3" fillId="0" borderId="1" xfId="5" applyNumberFormat="1" applyFont="1" applyFill="1" applyBorder="1" applyAlignment="1"/>
    <xf numFmtId="0" fontId="26" fillId="0" borderId="0" xfId="0" applyFont="1"/>
    <xf numFmtId="0" fontId="28" fillId="0" borderId="0" xfId="0" applyFont="1" applyAlignment="1">
      <alignment vertical="center" wrapText="1"/>
    </xf>
    <xf numFmtId="164" fontId="28" fillId="0" borderId="0" xfId="4" applyNumberFormat="1" applyFont="1" applyFill="1" applyBorder="1" applyAlignment="1" applyProtection="1">
      <alignment horizontal="right"/>
    </xf>
    <xf numFmtId="43" fontId="7" fillId="0" borderId="2" xfId="6" applyFont="1" applyFill="1" applyBorder="1" applyAlignment="1" applyProtection="1"/>
    <xf numFmtId="0" fontId="8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64" fontId="6" fillId="0" borderId="1" xfId="4" applyNumberFormat="1" applyFont="1" applyFill="1" applyBorder="1" applyAlignment="1" applyProtection="1"/>
    <xf numFmtId="3" fontId="3" fillId="0" borderId="0" xfId="4" applyNumberFormat="1" applyFont="1" applyFill="1" applyAlignment="1">
      <alignment horizontal="right"/>
    </xf>
    <xf numFmtId="164" fontId="7" fillId="0" borderId="2" xfId="4" applyNumberFormat="1" applyFont="1" applyFill="1" applyBorder="1" applyAlignment="1" applyProtection="1">
      <alignment horizontal="right"/>
    </xf>
    <xf numFmtId="164" fontId="6" fillId="0" borderId="0" xfId="4" applyNumberFormat="1" applyFont="1" applyFill="1" applyBorder="1" applyAlignment="1" applyProtection="1">
      <alignment horizontal="right"/>
    </xf>
    <xf numFmtId="43" fontId="7" fillId="0" borderId="0" xfId="6" applyFont="1" applyFill="1" applyBorder="1" applyAlignment="1" applyProtection="1">
      <alignment horizontal="right"/>
    </xf>
    <xf numFmtId="0" fontId="23" fillId="0" borderId="0" xfId="0" applyFont="1" applyAlignment="1">
      <alignment vertical="center" wrapText="1"/>
    </xf>
    <xf numFmtId="43" fontId="6" fillId="0" borderId="0" xfId="6" applyFont="1" applyFill="1" applyBorder="1" applyAlignment="1" applyProtection="1"/>
    <xf numFmtId="0" fontId="9" fillId="0" borderId="0" xfId="0" applyFont="1" applyAlignment="1">
      <alignment wrapText="1"/>
    </xf>
    <xf numFmtId="0" fontId="23" fillId="0" borderId="0" xfId="0" applyFont="1" applyAlignment="1">
      <alignment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justify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12" fillId="0" borderId="0" xfId="2" applyFont="1" applyFill="1" applyAlignment="1">
      <alignment horizontal="center" vertical="justify" wrapText="1"/>
    </xf>
    <xf numFmtId="0" fontId="12" fillId="0" borderId="0" xfId="2" applyFont="1" applyFill="1" applyAlignment="1">
      <alignment horizontal="center" vertical="justify"/>
    </xf>
    <xf numFmtId="0" fontId="1" fillId="0" borderId="0" xfId="2" applyFont="1" applyFill="1" applyBorder="1" applyAlignment="1">
      <alignment horizontal="center"/>
    </xf>
    <xf numFmtId="166" fontId="9" fillId="0" borderId="2" xfId="0" applyNumberFormat="1" applyFont="1" applyBorder="1" applyAlignment="1">
      <alignment horizontal="right" wrapText="1"/>
    </xf>
    <xf numFmtId="164" fontId="6" fillId="0" borderId="3" xfId="4" applyNumberFormat="1" applyFont="1" applyFill="1" applyBorder="1" applyAlignment="1" applyProtection="1">
      <alignment horizontal="right"/>
    </xf>
    <xf numFmtId="164" fontId="7" fillId="0" borderId="0" xfId="4" applyNumberFormat="1" applyFont="1" applyFill="1" applyBorder="1" applyAlignment="1" applyProtection="1">
      <alignment horizontal="right"/>
    </xf>
    <xf numFmtId="43" fontId="3" fillId="0" borderId="0" xfId="6" applyFont="1" applyFill="1" applyAlignment="1">
      <alignment horizontal="right"/>
    </xf>
    <xf numFmtId="164" fontId="6" fillId="0" borderId="4" xfId="4" applyNumberFormat="1" applyFont="1" applyFill="1" applyBorder="1" applyAlignment="1" applyProtection="1">
      <alignment horizontal="right"/>
    </xf>
    <xf numFmtId="0" fontId="9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</cellXfs>
  <cellStyles count="10">
    <cellStyle name="Debit" xfId="5"/>
    <cellStyle name="Обычный" xfId="0" builtinId="0"/>
    <cellStyle name="Обычный 10 3 2" xfId="8"/>
    <cellStyle name="Обычный 2" xfId="7"/>
    <cellStyle name="Обычный 2 5" xfId="4"/>
    <cellStyle name="Обычный 3 3" xfId="2"/>
    <cellStyle name="Обычный 4 2" xfId="1"/>
    <cellStyle name="Обычный 4 3" xfId="3"/>
    <cellStyle name="Обычный 63" xfId="9"/>
    <cellStyle name="Финансовый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Public\DOCUME~1\FINANC~1\LOCALS~1\Temp\AES%20Folder\Old_Reports\June_00\Hot%20Sparks%20TETS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KZHO~1\AppData\Local\Temp\notesF3B52A\Non-financial\&#1051;&#1086;&#1075;%20&#1080;&#1079;&#1084;&#1077;&#1085;&#1077;&#1085;&#1080;&#1081;_28.11.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7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6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ten001\AppData\Local\Temp\notesF3B52A\Non-financial%20KPIs_SR_v7_17_10_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_buh/&#1060;&#1080;&#1085;&#1072;&#1085;&#1089;&#1086;&#1074;&#1072;&#1103;%20&#1086;&#1090;&#1095;&#1077;&#1090;&#1085;&#1086;&#1089;&#1090;&#1100;/2020/1%20&#1050;&#1042;&#1040;&#1056;&#1058;&#1040;&#1051;/KASE/Cons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"/>
      <sheetName val="Resource Sheet"/>
      <sheetName val="Operations Data Sheet"/>
      <sheetName val="Financing Data Sheet"/>
      <sheetName val="Income Statement"/>
      <sheetName val="Balance Sheet"/>
      <sheetName val="Cashflow Statement"/>
      <sheetName val="Executive Summary"/>
      <sheetName val="Available Projects - 1998"/>
      <sheetName val="Available Finance - 1998"/>
      <sheetName val="Gen Data"/>
      <sheetName val="instruqcia"/>
      <sheetName val="FES"/>
      <sheetName val="Содержание"/>
      <sheetName val="Справочники"/>
      <sheetName val="Prelim Cost"/>
      <sheetName val="Cabre0703"/>
      <sheetName val="ESH.0703"/>
      <sheetName val="LOE0703"/>
      <sheetName val="NEG06-0703"/>
      <sheetName val="WG09-0703"/>
      <sheetName val="Hot Sparks TETS_1"/>
      <sheetName val="Overall Cost Report"/>
      <sheetName val="ÅäÈçì"/>
      <sheetName val="Ïðåäïð"/>
      <sheetName val="Бюджет(помесячн.разбивка)"/>
      <sheetName val="Служеб Акта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1.1.3 Список КПД и ПД по ДО"/>
      <sheetName val="У4.1 Госпрограммы"/>
      <sheetName val="Усл обознач к нефин показ"/>
      <sheetName val="Лог изменений_28.11.2014"/>
    </sheetNames>
    <definedNames>
      <definedName name="Header1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 refreshError="1"/>
      <sheetData sheetId="1">
        <row r="61">
          <cell r="A61" t="str">
            <v>Прочие виды валют</v>
          </cell>
          <cell r="B61" t="str">
            <v>Долговые ценные бумаги-Еврооблигации</v>
          </cell>
        </row>
        <row r="62">
          <cell r="A62" t="str">
            <v>Тенге</v>
          </cell>
          <cell r="B62" t="str">
            <v>Долговые ценные бумаги-Иные облигации</v>
          </cell>
        </row>
        <row r="63">
          <cell r="A63" t="str">
            <v>Доллар США</v>
          </cell>
          <cell r="B63" t="str">
            <v>Долговые ценные бумаги-Вексель</v>
          </cell>
        </row>
        <row r="64">
          <cell r="A64" t="str">
            <v>Евро</v>
          </cell>
          <cell r="B64" t="str">
            <v>Кредит-Банковский кредит</v>
          </cell>
        </row>
        <row r="65">
          <cell r="A65" t="str">
            <v>Российский рубль</v>
          </cell>
          <cell r="B65" t="str">
            <v>Кредит-Овердрафт</v>
          </cell>
        </row>
        <row r="66">
          <cell r="A66" t="str">
            <v>Швейцарские франки</v>
          </cell>
          <cell r="B66" t="str">
            <v>Кредит-Бюджетный кредит</v>
          </cell>
        </row>
        <row r="67">
          <cell r="A67" t="str">
            <v>Японские йены</v>
          </cell>
          <cell r="B67" t="str">
            <v>Кредит-Невозобновляемая кредитная линия</v>
          </cell>
        </row>
        <row r="68">
          <cell r="A68" t="str">
            <v>Австрийский доллар</v>
          </cell>
          <cell r="B68" t="str">
            <v>Долговые ценные бумаги-Проектное финансирование</v>
          </cell>
        </row>
        <row r="69">
          <cell r="A69" t="str">
            <v>Английский фунт стерлингов</v>
          </cell>
          <cell r="B69" t="str">
            <v>Долговые ценные бумаги-Отсроченный платеж</v>
          </cell>
        </row>
        <row r="70">
          <cell r="A70" t="str">
            <v>Белорусский рубль</v>
          </cell>
          <cell r="B70" t="str">
            <v>Кредитная линия-Отсроченный платеж</v>
          </cell>
        </row>
        <row r="71">
          <cell r="A71" t="str">
            <v>Венгерский форинт</v>
          </cell>
          <cell r="B71" t="str">
            <v>Кредитная линия-Финансирование на условиях Сarry</v>
          </cell>
        </row>
        <row r="72">
          <cell r="A72" t="str">
            <v>Датская крона</v>
          </cell>
          <cell r="B72" t="str">
            <v>Долговые ценные бумаги-Финансовая помощь</v>
          </cell>
        </row>
        <row r="73">
          <cell r="A73" t="str">
            <v>Дирхам ОАЭ</v>
          </cell>
          <cell r="B73" t="str">
            <v>Прочее-Финансовый лизинг</v>
          </cell>
        </row>
        <row r="74">
          <cell r="A74" t="str">
            <v>Канадский доллар</v>
          </cell>
          <cell r="B74" t="str">
            <v>Прочее-Сделка репо</v>
          </cell>
        </row>
        <row r="75">
          <cell r="A75" t="str">
            <v>Китайский юань</v>
          </cell>
          <cell r="B75" t="str">
            <v>Прочее-Торговое финансирование</v>
          </cell>
        </row>
        <row r="76">
          <cell r="A76" t="str">
            <v>Кувейтский динар</v>
          </cell>
          <cell r="B76" t="str">
            <v>Прочее-Прочее</v>
          </cell>
        </row>
        <row r="77">
          <cell r="A77" t="str">
            <v>Кыргызский сом</v>
          </cell>
          <cell r="B77" t="str">
            <v>Гарантии с обеспечением-Платная гарантия</v>
          </cell>
        </row>
        <row r="78">
          <cell r="A78" t="str">
            <v>Латвийский лат</v>
          </cell>
          <cell r="B78" t="str">
            <v>Гарантии с обеспечением-Бесплатная гарантия</v>
          </cell>
        </row>
        <row r="79">
          <cell r="A79" t="str">
            <v>Литовский лит</v>
          </cell>
          <cell r="B79" t="str">
            <v>Гарантии без обеспечения-Платная гарантия</v>
          </cell>
        </row>
        <row r="80">
          <cell r="A80" t="str">
            <v>Молдавский лей</v>
          </cell>
          <cell r="B80" t="str">
            <v>Гарантии без обеспечения-Бесплатная гарантия</v>
          </cell>
        </row>
        <row r="81">
          <cell r="A81" t="str">
            <v>Норвежская крона</v>
          </cell>
        </row>
        <row r="82">
          <cell r="A82" t="str">
            <v>Польский злотый</v>
          </cell>
        </row>
        <row r="83">
          <cell r="A83" t="str">
            <v>Риял Саудовской Аравии</v>
          </cell>
        </row>
        <row r="84">
          <cell r="A84" t="str">
            <v>СДР</v>
          </cell>
        </row>
        <row r="85">
          <cell r="A85" t="str">
            <v>Сингапурский доллар</v>
          </cell>
        </row>
        <row r="86">
          <cell r="A86" t="str">
            <v>Таджикский сомони</v>
          </cell>
        </row>
        <row r="87">
          <cell r="A87" t="str">
            <v>Турецкая лира</v>
          </cell>
        </row>
        <row r="88">
          <cell r="A88" t="str">
            <v>Узбекский сум</v>
          </cell>
        </row>
        <row r="89">
          <cell r="A89" t="str">
            <v>Украинская гривна</v>
          </cell>
        </row>
        <row r="90">
          <cell r="A90" t="str">
            <v>Чешская крона</v>
          </cell>
        </row>
        <row r="91">
          <cell r="A91" t="str">
            <v>Шведская крона</v>
          </cell>
        </row>
        <row r="92">
          <cell r="A92" t="str">
            <v>Южно-Африканский ранд</v>
          </cell>
        </row>
        <row r="93">
          <cell r="A93" t="str">
            <v>100 Южно-Корейских вон</v>
          </cell>
        </row>
        <row r="94">
          <cell r="A94" t="str">
            <v>Грузинский лари</v>
          </cell>
        </row>
        <row r="95">
          <cell r="A95" t="str">
            <v>Румынский лей</v>
          </cell>
        </row>
        <row r="96">
          <cell r="A96" t="str">
            <v>Индийский рупий</v>
          </cell>
        </row>
        <row r="97">
          <cell r="A97" t="str">
            <v>Тайский бат</v>
          </cell>
        </row>
        <row r="98">
          <cell r="A98" t="str">
            <v>Азербайджанский манат</v>
          </cell>
        </row>
        <row r="99">
          <cell r="A99" t="str">
            <v>Малагасийский ренегат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/>
      <sheetData sheetId="1">
        <row r="106">
          <cell r="A106" t="str">
            <v>Прочие виды валют</v>
          </cell>
          <cell r="B106" t="str">
            <v>Долговые ценные бумаги-Еврооблигации</v>
          </cell>
          <cell r="C106" t="str">
            <v>Гарантия-Корпоративная</v>
          </cell>
        </row>
        <row r="107">
          <cell r="A107" t="str">
            <v>Тенге</v>
          </cell>
          <cell r="B107" t="str">
            <v>Долговые ценные бумаги-Иные облигации</v>
          </cell>
          <cell r="C107" t="str">
            <v>Гарантия-Государственная</v>
          </cell>
        </row>
        <row r="108">
          <cell r="A108" t="str">
            <v>Доллар США</v>
          </cell>
          <cell r="B108" t="str">
            <v>Долговые ценные бумаги-Вексель</v>
          </cell>
          <cell r="C108" t="str">
            <v>Поручительство-Корпоративная</v>
          </cell>
        </row>
        <row r="109">
          <cell r="A109" t="str">
            <v>Евро</v>
          </cell>
          <cell r="B109" t="str">
            <v>Кредит-Банковский кредит</v>
          </cell>
          <cell r="C109" t="str">
            <v>Поручительство-Государственная</v>
          </cell>
        </row>
        <row r="110">
          <cell r="A110" t="str">
            <v>Российский рубль</v>
          </cell>
          <cell r="B110" t="str">
            <v>Кредит-Овердрафт</v>
          </cell>
          <cell r="C110" t="str">
            <v>Залог-Движимого имущества</v>
          </cell>
        </row>
        <row r="111">
          <cell r="A111" t="str">
            <v>Швейцарские франки</v>
          </cell>
          <cell r="B111" t="str">
            <v>Кредит-Бюджетный кредит</v>
          </cell>
          <cell r="C111" t="str">
            <v>Залог-Недвижимого имущества</v>
          </cell>
        </row>
        <row r="112">
          <cell r="A112" t="str">
            <v>Японские йены</v>
          </cell>
          <cell r="B112" t="str">
            <v>Кредит-Невозобновляемая кредитная линия</v>
          </cell>
          <cell r="C112" t="str">
            <v>Залог-Имущества поступающего в будущем</v>
          </cell>
        </row>
        <row r="113">
          <cell r="A113" t="str">
            <v>Австрийский доллар</v>
          </cell>
          <cell r="B113" t="str">
            <v>Кредит-Возобновляемая кредитная линия</v>
          </cell>
          <cell r="C113" t="str">
            <v>Залог-Иное</v>
          </cell>
        </row>
        <row r="114">
          <cell r="A114" t="str">
            <v>Английский фунт стерлингов</v>
          </cell>
          <cell r="B114" t="str">
            <v>Долговые ценные бумаги-Проектное финансирование</v>
          </cell>
          <cell r="C114" t="str">
            <v>Без обеспечения</v>
          </cell>
        </row>
        <row r="115">
          <cell r="A115" t="str">
            <v>Белорусский рубль</v>
          </cell>
          <cell r="B115" t="str">
            <v>Долговые ценные бумаги-Отсроченный платеж</v>
          </cell>
        </row>
        <row r="116">
          <cell r="A116" t="str">
            <v>Венгерский форинт</v>
          </cell>
          <cell r="B116" t="str">
            <v>Кредитная линия-Отсроченный платеж</v>
          </cell>
        </row>
        <row r="117">
          <cell r="A117" t="str">
            <v>Датская крона</v>
          </cell>
          <cell r="B117" t="str">
            <v>Кредитная линия-Финансирование на условиях Сarry</v>
          </cell>
        </row>
        <row r="118">
          <cell r="A118" t="str">
            <v>Дирхам ОАЭ</v>
          </cell>
          <cell r="B118" t="str">
            <v>Долговые ценные бумаги-Финансовая помощь</v>
          </cell>
        </row>
        <row r="119">
          <cell r="A119" t="str">
            <v>Канадский доллар</v>
          </cell>
          <cell r="B119" t="str">
            <v>Прочее-Финансовый лизинг</v>
          </cell>
        </row>
        <row r="120">
          <cell r="A120" t="str">
            <v>Китайский юань</v>
          </cell>
          <cell r="B120" t="str">
            <v>Прочее-Сделка репо</v>
          </cell>
        </row>
        <row r="121">
          <cell r="A121" t="str">
            <v>Кувейтский динар</v>
          </cell>
          <cell r="B121" t="str">
            <v>Прочее-Торговое финансирование</v>
          </cell>
        </row>
        <row r="122">
          <cell r="A122" t="str">
            <v>Кыргызский сом</v>
          </cell>
          <cell r="B122" t="str">
            <v>Прочее-Прочее</v>
          </cell>
        </row>
        <row r="123">
          <cell r="A123" t="str">
            <v>Латвийский лат</v>
          </cell>
          <cell r="B123" t="str">
            <v>Гарантии с обеспечением-Платная гарантия</v>
          </cell>
        </row>
        <row r="124">
          <cell r="A124" t="str">
            <v>Литовский лит</v>
          </cell>
          <cell r="B124" t="str">
            <v>Гарантии с обеспечением-Бесплатная гарантия</v>
          </cell>
        </row>
        <row r="125">
          <cell r="A125" t="str">
            <v>Молдавский лей</v>
          </cell>
          <cell r="B125" t="str">
            <v>Гарантии без обеспечения-Платная гарантия</v>
          </cell>
        </row>
        <row r="126">
          <cell r="A126" t="str">
            <v>Норвежская крона</v>
          </cell>
          <cell r="B126" t="str">
            <v>Гарантии без обеспечения-Бесплатная гарантия</v>
          </cell>
        </row>
        <row r="127">
          <cell r="A127" t="str">
            <v>Польский злотый</v>
          </cell>
        </row>
        <row r="128">
          <cell r="A128" t="str">
            <v>Риял Саудовской Аравии</v>
          </cell>
        </row>
        <row r="129">
          <cell r="A129" t="str">
            <v>СДР</v>
          </cell>
        </row>
        <row r="130">
          <cell r="A130" t="str">
            <v>Сингапурский доллар</v>
          </cell>
        </row>
        <row r="131">
          <cell r="A131" t="str">
            <v>Таджикский сомони</v>
          </cell>
        </row>
        <row r="132">
          <cell r="A132" t="str">
            <v>Турецкая лира</v>
          </cell>
        </row>
        <row r="133">
          <cell r="A133" t="str">
            <v>Узбекский сум</v>
          </cell>
        </row>
        <row r="134">
          <cell r="A134" t="str">
            <v>Украинская гривна</v>
          </cell>
        </row>
        <row r="135">
          <cell r="A135" t="str">
            <v>Чешская крона</v>
          </cell>
        </row>
        <row r="136">
          <cell r="A136" t="str">
            <v>Шведская крона</v>
          </cell>
        </row>
        <row r="137">
          <cell r="A137" t="str">
            <v>Южно-Африканский ранд</v>
          </cell>
        </row>
        <row r="138">
          <cell r="A138" t="str">
            <v>100 Южно-Корейских вон</v>
          </cell>
        </row>
        <row r="139">
          <cell r="A139" t="str">
            <v>Грузинский лари</v>
          </cell>
        </row>
        <row r="140">
          <cell r="A140" t="str">
            <v>Румынский лей</v>
          </cell>
        </row>
        <row r="141">
          <cell r="A141" t="str">
            <v>Индийский рупий</v>
          </cell>
        </row>
        <row r="142">
          <cell r="A142" t="str">
            <v>Тайский бат</v>
          </cell>
        </row>
        <row r="143">
          <cell r="A143" t="str">
            <v>Азербайджанский манат</v>
          </cell>
        </row>
        <row r="144">
          <cell r="A144" t="str">
            <v>Малагасийский ренегат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резюме"/>
      <sheetName val="1. Холдинг"/>
      <sheetName val="2.1. брк"/>
      <sheetName val="2.2. даму"/>
      <sheetName val="2.3. жссбк"/>
      <sheetName val="2.4 ЦСП_ГЧП"/>
      <sheetName val="2.4.1.Проекты ГЧП"/>
      <sheetName val="2.1.ККМ_ИФК"/>
      <sheetName val="2.1.1. Проекты ККМ"/>
      <sheetName val="4.КЕГ"/>
      <sheetName val=" 3.4.Госпрограммы"/>
      <sheetName val="3.4.1.Приложение_1"/>
      <sheetName val="3.4.3.Приложение_2"/>
      <sheetName val="3.1. Отрасли и регионы"/>
      <sheetName val="3.2. Проекты БРК"/>
      <sheetName val="3.3. Программы Даму"/>
      <sheetName val="3.4. Гос программы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Ф3"/>
      <sheetName val="Ф4"/>
    </sheetNames>
    <sheetDataSet>
      <sheetData sheetId="0">
        <row r="56">
          <cell r="E56" t="str">
            <v>Хамитов Е.Е.</v>
          </cell>
        </row>
        <row r="58">
          <cell r="E58" t="str">
            <v>Есенгараева К.Д.</v>
          </cell>
        </row>
      </sheetData>
      <sheetData sheetId="1">
        <row r="57">
          <cell r="E57" t="str">
            <v>Хамитов Е.Е.</v>
          </cell>
        </row>
        <row r="59">
          <cell r="E59" t="str">
            <v>Есенгараева К.Д.</v>
          </cell>
        </row>
      </sheetData>
      <sheetData sheetId="2">
        <row r="3">
          <cell r="A3" t="str">
            <v xml:space="preserve"> АО "Национальный управляющий холдинг "Байтерек"</v>
          </cell>
        </row>
        <row r="75">
          <cell r="D75" t="str">
            <v>Есенгараева К.Д.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8"/>
  <sheetViews>
    <sheetView view="pageBreakPreview" topLeftCell="A26" zoomScale="60" zoomScaleNormal="100" workbookViewId="0">
      <selection activeCell="B45" sqref="B45"/>
    </sheetView>
  </sheetViews>
  <sheetFormatPr defaultColWidth="9.140625" defaultRowHeight="15.75" x14ac:dyDescent="0.25"/>
  <cols>
    <col min="1" max="1" width="76.85546875" style="7" customWidth="1"/>
    <col min="2" max="2" width="8.85546875" style="85" customWidth="1"/>
    <col min="3" max="3" width="21.140625" style="7" customWidth="1"/>
    <col min="4" max="4" width="1.85546875" style="7" customWidth="1"/>
    <col min="5" max="5" width="22.28515625" style="7" customWidth="1"/>
    <col min="6" max="6" width="14.85546875" style="7" customWidth="1"/>
    <col min="7" max="7" width="11" style="7" bestFit="1" customWidth="1"/>
    <col min="8" max="16384" width="9.140625" style="7"/>
  </cols>
  <sheetData>
    <row r="2" spans="1:6" ht="18.75" x14ac:dyDescent="0.3">
      <c r="A2" s="170" t="s">
        <v>88</v>
      </c>
      <c r="B2" s="170"/>
      <c r="C2" s="170"/>
      <c r="D2" s="170"/>
      <c r="E2" s="170"/>
    </row>
    <row r="3" spans="1:6" ht="18.75" x14ac:dyDescent="0.3">
      <c r="A3" s="171" t="s">
        <v>148</v>
      </c>
      <c r="B3" s="171"/>
      <c r="C3" s="171"/>
      <c r="D3" s="171"/>
      <c r="E3" s="171"/>
    </row>
    <row r="5" spans="1:6" x14ac:dyDescent="0.25">
      <c r="B5" s="80" t="s">
        <v>19</v>
      </c>
      <c r="C5" s="11" t="s">
        <v>140</v>
      </c>
      <c r="E5" s="13"/>
    </row>
    <row r="6" spans="1:6" ht="33" customHeight="1" x14ac:dyDescent="0.25">
      <c r="A6" s="172"/>
      <c r="B6" s="80" t="s">
        <v>20</v>
      </c>
      <c r="C6" s="123" t="s">
        <v>149</v>
      </c>
      <c r="D6" s="173"/>
      <c r="E6" s="132" t="s">
        <v>150</v>
      </c>
    </row>
    <row r="7" spans="1:6" x14ac:dyDescent="0.25">
      <c r="A7" s="172"/>
      <c r="B7" s="88"/>
      <c r="C7" s="9" t="s">
        <v>0</v>
      </c>
      <c r="D7" s="173"/>
      <c r="E7" s="9" t="s">
        <v>0</v>
      </c>
    </row>
    <row r="8" spans="1:6" x14ac:dyDescent="0.25">
      <c r="A8" s="5" t="s">
        <v>5</v>
      </c>
      <c r="B8" s="80"/>
      <c r="C8" s="6"/>
      <c r="D8" s="6"/>
      <c r="E8" s="12"/>
    </row>
    <row r="9" spans="1:6" ht="24.95" customHeight="1" x14ac:dyDescent="0.3">
      <c r="A9" s="166" t="s">
        <v>6</v>
      </c>
      <c r="B9" s="91">
        <v>3</v>
      </c>
      <c r="C9" s="92">
        <v>2188160666</v>
      </c>
      <c r="D9" s="92"/>
      <c r="E9" s="92">
        <v>1389045232</v>
      </c>
    </row>
    <row r="10" spans="1:6" ht="37.5" x14ac:dyDescent="0.3">
      <c r="A10" s="166" t="s">
        <v>92</v>
      </c>
      <c r="B10" s="91"/>
      <c r="C10" s="92">
        <v>156340945</v>
      </c>
      <c r="D10" s="92"/>
      <c r="E10" s="92">
        <v>154118280</v>
      </c>
    </row>
    <row r="11" spans="1:6" ht="24.95" customHeight="1" x14ac:dyDescent="0.3">
      <c r="A11" s="166" t="s">
        <v>21</v>
      </c>
      <c r="B11" s="91"/>
      <c r="C11" s="92">
        <v>191889771</v>
      </c>
      <c r="D11" s="92"/>
      <c r="E11" s="92">
        <v>367879233</v>
      </c>
    </row>
    <row r="12" spans="1:6" ht="24.95" customHeight="1" x14ac:dyDescent="0.3">
      <c r="A12" s="166" t="s">
        <v>93</v>
      </c>
      <c r="B12" s="91"/>
      <c r="C12" s="92">
        <v>217171683</v>
      </c>
      <c r="D12" s="92"/>
      <c r="E12" s="92">
        <v>217171683</v>
      </c>
    </row>
    <row r="13" spans="1:6" ht="24.95" customHeight="1" x14ac:dyDescent="0.3">
      <c r="A13" s="166" t="s">
        <v>22</v>
      </c>
      <c r="B13" s="91">
        <v>4</v>
      </c>
      <c r="C13" s="92">
        <v>4874958269</v>
      </c>
      <c r="D13" s="92"/>
      <c r="E13" s="92">
        <v>4704073545</v>
      </c>
    </row>
    <row r="14" spans="1:6" ht="24.95" customHeight="1" x14ac:dyDescent="0.3">
      <c r="A14" s="166" t="s">
        <v>23</v>
      </c>
      <c r="B14" s="91">
        <v>5</v>
      </c>
      <c r="C14" s="92">
        <v>1655200601</v>
      </c>
      <c r="D14" s="92"/>
      <c r="E14" s="92">
        <v>1785415690</v>
      </c>
      <c r="F14" s="142"/>
    </row>
    <row r="15" spans="1:6" ht="24.95" customHeight="1" x14ac:dyDescent="0.3">
      <c r="A15" s="166" t="s">
        <v>24</v>
      </c>
      <c r="B15" s="91"/>
      <c r="C15" s="92">
        <v>936454874</v>
      </c>
      <c r="D15" s="92"/>
      <c r="E15" s="92">
        <v>929926219</v>
      </c>
      <c r="F15" s="142"/>
    </row>
    <row r="16" spans="1:6" ht="24.95" customHeight="1" x14ac:dyDescent="0.3">
      <c r="A16" s="166" t="s">
        <v>94</v>
      </c>
      <c r="B16" s="91"/>
      <c r="C16" s="92">
        <v>555065</v>
      </c>
      <c r="D16" s="92"/>
      <c r="E16" s="92">
        <v>555065</v>
      </c>
    </row>
    <row r="17" spans="1:5" ht="24.95" customHeight="1" x14ac:dyDescent="0.3">
      <c r="A17" s="166" t="s">
        <v>95</v>
      </c>
      <c r="B17" s="91"/>
      <c r="C17" s="92">
        <v>10052746</v>
      </c>
      <c r="D17" s="92"/>
      <c r="E17" s="92">
        <v>10230182</v>
      </c>
    </row>
    <row r="18" spans="1:5" ht="24.95" customHeight="1" x14ac:dyDescent="0.3">
      <c r="A18" s="166" t="s">
        <v>25</v>
      </c>
      <c r="B18" s="91"/>
      <c r="C18" s="92">
        <v>27495646</v>
      </c>
      <c r="D18" s="92"/>
      <c r="E18" s="92">
        <v>25359231</v>
      </c>
    </row>
    <row r="19" spans="1:5" ht="24.95" customHeight="1" x14ac:dyDescent="0.3">
      <c r="A19" s="166" t="s">
        <v>26</v>
      </c>
      <c r="B19" s="91"/>
      <c r="C19" s="92">
        <v>35005461</v>
      </c>
      <c r="D19" s="92"/>
      <c r="E19" s="92">
        <v>33955310</v>
      </c>
    </row>
    <row r="20" spans="1:5" ht="24.95" customHeight="1" x14ac:dyDescent="0.3">
      <c r="A20" s="166" t="s">
        <v>27</v>
      </c>
      <c r="B20" s="91"/>
      <c r="C20" s="92">
        <v>18766079</v>
      </c>
      <c r="D20" s="92"/>
      <c r="E20" s="92">
        <v>17997190</v>
      </c>
    </row>
    <row r="21" spans="1:5" ht="24.95" customHeight="1" x14ac:dyDescent="0.3">
      <c r="A21" s="166" t="s">
        <v>28</v>
      </c>
      <c r="B21" s="91"/>
      <c r="C21" s="92">
        <v>9168175</v>
      </c>
      <c r="D21" s="92"/>
      <c r="E21" s="92">
        <v>9091019</v>
      </c>
    </row>
    <row r="22" spans="1:5" ht="24.95" hidden="1" customHeight="1" x14ac:dyDescent="0.3">
      <c r="A22" s="166" t="s">
        <v>159</v>
      </c>
      <c r="B22" s="91"/>
      <c r="C22" s="92"/>
      <c r="D22" s="92"/>
      <c r="E22" s="92"/>
    </row>
    <row r="23" spans="1:5" ht="24.95" customHeight="1" x14ac:dyDescent="0.3">
      <c r="A23" s="166" t="s">
        <v>96</v>
      </c>
      <c r="B23" s="91"/>
      <c r="C23" s="92">
        <v>3299206</v>
      </c>
      <c r="D23" s="92"/>
      <c r="E23" s="92">
        <v>3463876</v>
      </c>
    </row>
    <row r="24" spans="1:5" ht="24.95" customHeight="1" x14ac:dyDescent="0.3">
      <c r="A24" s="166" t="s">
        <v>29</v>
      </c>
      <c r="B24" s="91"/>
      <c r="C24" s="92">
        <v>24799603</v>
      </c>
      <c r="D24" s="92"/>
      <c r="E24" s="92">
        <v>30694738</v>
      </c>
    </row>
    <row r="25" spans="1:5" ht="24.95" customHeight="1" x14ac:dyDescent="0.3">
      <c r="A25" s="166" t="s">
        <v>7</v>
      </c>
      <c r="B25" s="91"/>
      <c r="C25" s="92">
        <v>198299854</v>
      </c>
      <c r="D25" s="92"/>
      <c r="E25" s="92">
        <v>190898868</v>
      </c>
    </row>
    <row r="26" spans="1:5" ht="24.95" customHeight="1" x14ac:dyDescent="0.25">
      <c r="A26" s="93" t="s">
        <v>8</v>
      </c>
      <c r="B26" s="94"/>
      <c r="C26" s="95">
        <f>SUM(C9:C25)</f>
        <v>10547618644</v>
      </c>
      <c r="D26" s="93"/>
      <c r="E26" s="95">
        <f>SUM(E9:E25)</f>
        <v>9869875361</v>
      </c>
    </row>
    <row r="27" spans="1:5" ht="24.95" customHeight="1" x14ac:dyDescent="0.25">
      <c r="A27" s="93"/>
      <c r="B27" s="94"/>
      <c r="C27" s="174"/>
      <c r="D27" s="169"/>
      <c r="E27" s="174"/>
    </row>
    <row r="28" spans="1:5" ht="24.95" customHeight="1" x14ac:dyDescent="0.25">
      <c r="A28" s="93" t="s">
        <v>9</v>
      </c>
      <c r="B28" s="94"/>
      <c r="C28" s="169"/>
      <c r="D28" s="169"/>
      <c r="E28" s="169"/>
    </row>
    <row r="29" spans="1:5" ht="24.95" customHeight="1" x14ac:dyDescent="0.3">
      <c r="A29" s="166" t="s">
        <v>30</v>
      </c>
      <c r="B29" s="91">
        <v>6</v>
      </c>
      <c r="C29" s="92">
        <v>2170560685</v>
      </c>
      <c r="D29" s="92"/>
      <c r="E29" s="92">
        <v>1788020886</v>
      </c>
    </row>
    <row r="30" spans="1:5" ht="18.75" x14ac:dyDescent="0.3">
      <c r="A30" s="166" t="s">
        <v>31</v>
      </c>
      <c r="B30" s="91">
        <v>7</v>
      </c>
      <c r="C30" s="92">
        <v>4178890400</v>
      </c>
      <c r="D30" s="92"/>
      <c r="E30" s="92">
        <v>4065432159</v>
      </c>
    </row>
    <row r="31" spans="1:5" ht="24.95" customHeight="1" x14ac:dyDescent="0.3">
      <c r="A31" s="166" t="s">
        <v>10</v>
      </c>
      <c r="B31" s="91"/>
      <c r="C31" s="92">
        <v>7630849</v>
      </c>
      <c r="D31" s="92"/>
      <c r="E31" s="92">
        <v>7502151</v>
      </c>
    </row>
    <row r="32" spans="1:5" ht="24.95" customHeight="1" x14ac:dyDescent="0.3">
      <c r="A32" s="166" t="s">
        <v>32</v>
      </c>
      <c r="B32" s="91">
        <v>8</v>
      </c>
      <c r="C32" s="92">
        <v>695654954.36916995</v>
      </c>
      <c r="D32" s="92"/>
      <c r="E32" s="92">
        <v>652462122</v>
      </c>
    </row>
    <row r="33" spans="1:6" ht="24.95" customHeight="1" x14ac:dyDescent="0.3">
      <c r="A33" s="166" t="s">
        <v>33</v>
      </c>
      <c r="B33" s="91">
        <v>9</v>
      </c>
      <c r="C33" s="92">
        <v>654071445.63083005</v>
      </c>
      <c r="D33" s="92"/>
      <c r="E33" s="92">
        <v>577428415</v>
      </c>
    </row>
    <row r="34" spans="1:6" ht="24.95" customHeight="1" x14ac:dyDescent="0.3">
      <c r="A34" s="166" t="s">
        <v>34</v>
      </c>
      <c r="B34" s="91"/>
      <c r="C34" s="92">
        <v>2149826</v>
      </c>
      <c r="D34" s="92"/>
      <c r="E34" s="92">
        <v>1915356</v>
      </c>
    </row>
    <row r="35" spans="1:6" ht="24.95" customHeight="1" x14ac:dyDescent="0.3">
      <c r="A35" s="166" t="s">
        <v>35</v>
      </c>
      <c r="B35" s="91"/>
      <c r="C35" s="92">
        <v>41487332</v>
      </c>
      <c r="D35" s="92"/>
      <c r="E35" s="92">
        <v>40257423</v>
      </c>
    </row>
    <row r="36" spans="1:6" ht="24.95" customHeight="1" x14ac:dyDescent="0.3">
      <c r="A36" s="166" t="s">
        <v>36</v>
      </c>
      <c r="B36" s="91"/>
      <c r="C36" s="92">
        <v>42176400</v>
      </c>
      <c r="D36" s="92"/>
      <c r="E36" s="92">
        <v>41554777</v>
      </c>
    </row>
    <row r="37" spans="1:6" ht="42" hidden="1" customHeight="1" x14ac:dyDescent="0.3">
      <c r="A37" s="166" t="s">
        <v>160</v>
      </c>
      <c r="B37" s="91"/>
      <c r="C37" s="92"/>
      <c r="D37" s="92"/>
      <c r="E37" s="92"/>
    </row>
    <row r="38" spans="1:6" ht="24.95" customHeight="1" x14ac:dyDescent="0.3">
      <c r="A38" s="166" t="s">
        <v>37</v>
      </c>
      <c r="B38" s="91"/>
      <c r="C38" s="92">
        <v>164784034</v>
      </c>
      <c r="D38" s="92"/>
      <c r="E38" s="92">
        <v>200188894</v>
      </c>
    </row>
    <row r="39" spans="1:6" ht="24.95" customHeight="1" x14ac:dyDescent="0.3">
      <c r="A39" s="166" t="s">
        <v>97</v>
      </c>
      <c r="B39" s="91"/>
      <c r="C39" s="92">
        <v>757883464</v>
      </c>
      <c r="D39" s="92"/>
      <c r="E39" s="92">
        <v>741637963</v>
      </c>
    </row>
    <row r="40" spans="1:6" ht="24.95" customHeight="1" x14ac:dyDescent="0.3">
      <c r="A40" s="166" t="s">
        <v>11</v>
      </c>
      <c r="B40" s="91"/>
      <c r="C40" s="92">
        <v>97106312</v>
      </c>
      <c r="D40" s="92"/>
      <c r="E40" s="92">
        <v>83922988</v>
      </c>
    </row>
    <row r="41" spans="1:6" ht="24.95" customHeight="1" x14ac:dyDescent="0.25">
      <c r="A41" s="93" t="s">
        <v>12</v>
      </c>
      <c r="B41" s="94"/>
      <c r="C41" s="95">
        <f>SUM(C29:C40)</f>
        <v>8812395702</v>
      </c>
      <c r="D41" s="93"/>
      <c r="E41" s="95">
        <f>SUM(E29:E40)</f>
        <v>8200323134</v>
      </c>
    </row>
    <row r="42" spans="1:6" ht="24.95" customHeight="1" x14ac:dyDescent="0.25">
      <c r="A42" s="93"/>
      <c r="B42" s="94"/>
      <c r="C42" s="96"/>
      <c r="D42" s="169"/>
      <c r="E42" s="96"/>
    </row>
    <row r="43" spans="1:6" ht="24.95" customHeight="1" x14ac:dyDescent="0.25">
      <c r="A43" s="93" t="s">
        <v>14</v>
      </c>
      <c r="B43" s="94"/>
      <c r="C43" s="90"/>
      <c r="D43" s="169"/>
      <c r="E43" s="90"/>
    </row>
    <row r="44" spans="1:6" ht="24.95" customHeight="1" x14ac:dyDescent="0.25">
      <c r="A44" s="166" t="s">
        <v>13</v>
      </c>
      <c r="B44" s="91">
        <v>10</v>
      </c>
      <c r="C44" s="97">
        <v>1266238962</v>
      </c>
      <c r="D44" s="90"/>
      <c r="E44" s="97">
        <v>1266238962</v>
      </c>
      <c r="F44" s="143">
        <f>C44-Ф4!C13</f>
        <v>0</v>
      </c>
    </row>
    <row r="45" spans="1:6" ht="24.95" customHeight="1" x14ac:dyDescent="0.3">
      <c r="A45" s="166" t="s">
        <v>38</v>
      </c>
      <c r="B45" s="91"/>
      <c r="C45" s="98">
        <v>-49374184</v>
      </c>
      <c r="D45" s="98"/>
      <c r="E45" s="98">
        <v>-16554288</v>
      </c>
      <c r="F45" s="145">
        <f>C45-Ф4!D13</f>
        <v>0</v>
      </c>
    </row>
    <row r="46" spans="1:6" ht="37.5" x14ac:dyDescent="0.3">
      <c r="A46" s="166" t="s">
        <v>40</v>
      </c>
      <c r="B46" s="91"/>
      <c r="C46" s="98">
        <v>212364605</v>
      </c>
      <c r="D46" s="92"/>
      <c r="E46" s="98">
        <v>211640338</v>
      </c>
      <c r="F46" s="145">
        <f>C46-Ф4!F13</f>
        <v>0</v>
      </c>
    </row>
    <row r="47" spans="1:6" ht="24.95" customHeight="1" x14ac:dyDescent="0.3">
      <c r="A47" s="166" t="s">
        <v>41</v>
      </c>
      <c r="B47" s="91"/>
      <c r="C47" s="98">
        <v>33456403</v>
      </c>
      <c r="D47" s="92"/>
      <c r="E47" s="98">
        <v>32466050</v>
      </c>
      <c r="F47" s="145">
        <f>C47-Ф4!G13</f>
        <v>0</v>
      </c>
    </row>
    <row r="48" spans="1:6" ht="24.95" customHeight="1" x14ac:dyDescent="0.3">
      <c r="A48" s="166" t="s">
        <v>42</v>
      </c>
      <c r="B48" s="91"/>
      <c r="C48" s="98">
        <v>272537156</v>
      </c>
      <c r="D48" s="98"/>
      <c r="E48" s="98">
        <v>175761165</v>
      </c>
      <c r="F48" s="145">
        <f>C48-Ф4!H13</f>
        <v>0</v>
      </c>
    </row>
    <row r="49" spans="1:6" ht="24.95" customHeight="1" x14ac:dyDescent="0.25">
      <c r="A49" s="93" t="s">
        <v>43</v>
      </c>
      <c r="B49" s="94"/>
      <c r="C49" s="95">
        <f>SUM(C44:C48)</f>
        <v>1735222942</v>
      </c>
      <c r="D49" s="93"/>
      <c r="E49" s="95">
        <f>SUM(E44:E48)</f>
        <v>1669552227</v>
      </c>
      <c r="F49" s="143">
        <f>C49-Ф4!I13</f>
        <v>0</v>
      </c>
    </row>
    <row r="50" spans="1:6" ht="24.95" customHeight="1" x14ac:dyDescent="0.25">
      <c r="A50" s="93" t="s">
        <v>44</v>
      </c>
      <c r="B50" s="94"/>
      <c r="C50" s="95">
        <v>0</v>
      </c>
      <c r="D50" s="93"/>
      <c r="E50" s="95">
        <v>0</v>
      </c>
      <c r="F50" s="143">
        <f>C50-Ф4!J13</f>
        <v>0</v>
      </c>
    </row>
    <row r="51" spans="1:6" ht="24.95" customHeight="1" x14ac:dyDescent="0.25">
      <c r="A51" s="93" t="s">
        <v>15</v>
      </c>
      <c r="B51" s="94"/>
      <c r="C51" s="118">
        <f>C49+C50</f>
        <v>1735222942</v>
      </c>
      <c r="D51" s="93"/>
      <c r="E51" s="118">
        <f>E49+E50</f>
        <v>1669552227</v>
      </c>
      <c r="F51" s="143">
        <f>C51-Ф4!K13</f>
        <v>0</v>
      </c>
    </row>
    <row r="52" spans="1:6" ht="24.95" customHeight="1" thickBot="1" x14ac:dyDescent="0.3">
      <c r="A52" s="93" t="s">
        <v>16</v>
      </c>
      <c r="B52" s="94"/>
      <c r="C52" s="99">
        <f>C41+C51</f>
        <v>10547618644</v>
      </c>
      <c r="D52" s="93"/>
      <c r="E52" s="99">
        <f>E41+E51</f>
        <v>9869875361</v>
      </c>
    </row>
    <row r="53" spans="1:6" ht="16.5" thickTop="1" x14ac:dyDescent="0.25">
      <c r="C53" s="143">
        <f>C52-C26</f>
        <v>0</v>
      </c>
      <c r="D53" s="144"/>
      <c r="E53" s="143">
        <f>E52-E26</f>
        <v>0</v>
      </c>
    </row>
    <row r="56" spans="1:6" s="18" customFormat="1" ht="18.75" x14ac:dyDescent="0.3">
      <c r="A56" s="16" t="s">
        <v>102</v>
      </c>
      <c r="B56" s="79"/>
      <c r="C56" s="17"/>
      <c r="D56" s="17"/>
      <c r="E56" s="17" t="s">
        <v>45</v>
      </c>
      <c r="F56" s="17"/>
    </row>
    <row r="57" spans="1:6" s="18" customFormat="1" ht="18.75" x14ac:dyDescent="0.3">
      <c r="A57" s="19"/>
      <c r="B57" s="89"/>
      <c r="C57" s="20"/>
      <c r="D57" s="21"/>
    </row>
    <row r="58" spans="1:6" s="18" customFormat="1" ht="18.75" x14ac:dyDescent="0.3">
      <c r="A58" s="16" t="s">
        <v>100</v>
      </c>
      <c r="B58" s="79"/>
      <c r="C58" s="17"/>
      <c r="D58" s="17"/>
      <c r="E58" s="14" t="s">
        <v>101</v>
      </c>
      <c r="F58" s="17"/>
    </row>
  </sheetData>
  <mergeCells count="8">
    <mergeCell ref="D42:D43"/>
    <mergeCell ref="A2:E2"/>
    <mergeCell ref="A3:E3"/>
    <mergeCell ref="A6:A7"/>
    <mergeCell ref="D6:D7"/>
    <mergeCell ref="C27:C28"/>
    <mergeCell ref="D27:D28"/>
    <mergeCell ref="E27:E28"/>
  </mergeCells>
  <pageMargins left="0.98425196850393704" right="0.4" top="0.59055118110236204" bottom="0.59055118110236204" header="0.31496062992126" footer="0.31496062992126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7"/>
  <sheetViews>
    <sheetView topLeftCell="A40" zoomScale="80" zoomScaleNormal="80" zoomScaleSheetLayoutView="100" workbookViewId="0">
      <selection activeCell="B62" sqref="B62"/>
    </sheetView>
  </sheetViews>
  <sheetFormatPr defaultColWidth="9.140625" defaultRowHeight="15.75" x14ac:dyDescent="0.25"/>
  <cols>
    <col min="1" max="1" width="64.42578125" style="44" customWidth="1"/>
    <col min="2" max="2" width="7.85546875" style="85" customWidth="1"/>
    <col min="3" max="3" width="20.85546875" style="44" customWidth="1"/>
    <col min="4" max="4" width="1.140625" style="10" customWidth="1"/>
    <col min="5" max="5" width="21.140625" style="15" customWidth="1"/>
    <col min="6" max="16384" width="9.140625" style="7"/>
  </cols>
  <sheetData>
    <row r="2" spans="1:5" x14ac:dyDescent="0.25">
      <c r="A2" s="175" t="s">
        <v>89</v>
      </c>
      <c r="B2" s="175"/>
      <c r="C2" s="175"/>
      <c r="D2" s="175"/>
      <c r="E2" s="175"/>
    </row>
    <row r="3" spans="1:5" x14ac:dyDescent="0.25">
      <c r="A3" s="176" t="s">
        <v>87</v>
      </c>
      <c r="B3" s="176"/>
      <c r="C3" s="176"/>
      <c r="D3" s="176"/>
      <c r="E3" s="176"/>
    </row>
    <row r="5" spans="1:5" x14ac:dyDescent="0.25">
      <c r="B5" s="146" t="s">
        <v>19</v>
      </c>
      <c r="C5" s="47" t="s">
        <v>140</v>
      </c>
      <c r="E5" s="47" t="s">
        <v>140</v>
      </c>
    </row>
    <row r="6" spans="1:5" ht="50.25" customHeight="1" x14ac:dyDescent="0.25">
      <c r="A6" s="177"/>
      <c r="B6" s="81" t="s">
        <v>20</v>
      </c>
      <c r="C6" s="151" t="s">
        <v>151</v>
      </c>
      <c r="D6" s="178"/>
      <c r="E6" s="158" t="s">
        <v>141</v>
      </c>
    </row>
    <row r="7" spans="1:5" x14ac:dyDescent="0.25">
      <c r="A7" s="177"/>
      <c r="B7" s="82"/>
      <c r="C7" s="48" t="s">
        <v>0</v>
      </c>
      <c r="D7" s="178"/>
      <c r="E7" s="160" t="s">
        <v>0</v>
      </c>
    </row>
    <row r="8" spans="1:5" ht="31.5" x14ac:dyDescent="0.25">
      <c r="A8" s="150" t="s">
        <v>82</v>
      </c>
      <c r="B8" s="189">
        <v>11</v>
      </c>
      <c r="C8" s="61">
        <v>235768966</v>
      </c>
      <c r="D8" s="62"/>
      <c r="E8" s="61">
        <v>153923348</v>
      </c>
    </row>
    <row r="9" spans="1:5" x14ac:dyDescent="0.25">
      <c r="A9" s="150" t="s">
        <v>1</v>
      </c>
      <c r="B9" s="189">
        <v>11</v>
      </c>
      <c r="C9" s="63">
        <v>-119022236</v>
      </c>
      <c r="D9" s="64">
        <f>Ф2!G2</f>
        <v>0</v>
      </c>
      <c r="E9" s="63">
        <v>-76949537</v>
      </c>
    </row>
    <row r="10" spans="1:5" x14ac:dyDescent="0.25">
      <c r="A10" s="22" t="s">
        <v>2</v>
      </c>
      <c r="B10" s="190">
        <v>11</v>
      </c>
      <c r="C10" s="65">
        <f>SUM(C8:C9)</f>
        <v>116746730</v>
      </c>
      <c r="D10" s="66"/>
      <c r="E10" s="65">
        <f>SUM(E8:E9)</f>
        <v>76973811</v>
      </c>
    </row>
    <row r="11" spans="1:5" x14ac:dyDescent="0.25">
      <c r="A11" s="147"/>
      <c r="B11" s="82"/>
      <c r="C11" s="62"/>
      <c r="D11" s="62"/>
      <c r="E11" s="62"/>
    </row>
    <row r="12" spans="1:5" ht="31.5" x14ac:dyDescent="0.25">
      <c r="A12" s="147" t="s">
        <v>138</v>
      </c>
      <c r="B12" s="82"/>
      <c r="C12" s="119">
        <v>3188620</v>
      </c>
      <c r="D12" s="62"/>
      <c r="E12" s="119">
        <v>-6119406</v>
      </c>
    </row>
    <row r="13" spans="1:5" ht="31.5" x14ac:dyDescent="0.25">
      <c r="A13" s="22" t="s">
        <v>46</v>
      </c>
      <c r="B13" s="83"/>
      <c r="C13" s="67">
        <f>SUM(C10:C12)</f>
        <v>119935350</v>
      </c>
      <c r="D13" s="66"/>
      <c r="E13" s="67">
        <f>SUM(E10:E12)</f>
        <v>70854405</v>
      </c>
    </row>
    <row r="14" spans="1:5" x14ac:dyDescent="0.25">
      <c r="A14" s="147"/>
      <c r="B14" s="82"/>
      <c r="C14" s="62"/>
      <c r="D14" s="62"/>
      <c r="E14" s="62"/>
    </row>
    <row r="15" spans="1:5" x14ac:dyDescent="0.25">
      <c r="A15" s="147" t="s">
        <v>3</v>
      </c>
      <c r="B15" s="82"/>
      <c r="C15" s="62">
        <v>6080703</v>
      </c>
      <c r="D15" s="62"/>
      <c r="E15" s="62">
        <v>3956442</v>
      </c>
    </row>
    <row r="16" spans="1:5" x14ac:dyDescent="0.25">
      <c r="A16" s="147" t="s">
        <v>47</v>
      </c>
      <c r="B16" s="82"/>
      <c r="C16" s="119">
        <v>-1972178</v>
      </c>
      <c r="D16" s="62"/>
      <c r="E16" s="119">
        <v>-2056522</v>
      </c>
    </row>
    <row r="17" spans="1:5" x14ac:dyDescent="0.25">
      <c r="A17" s="22" t="s">
        <v>139</v>
      </c>
      <c r="B17" s="83"/>
      <c r="C17" s="66">
        <f>SUM(C15:C16)</f>
        <v>4108525</v>
      </c>
      <c r="D17" s="66"/>
      <c r="E17" s="66">
        <f>SUM(E15:E16)</f>
        <v>1899920</v>
      </c>
    </row>
    <row r="18" spans="1:5" x14ac:dyDescent="0.25">
      <c r="A18" s="147"/>
      <c r="B18" s="82"/>
      <c r="C18" s="62"/>
      <c r="D18" s="62"/>
      <c r="E18" s="62"/>
    </row>
    <row r="19" spans="1:5" ht="47.25" x14ac:dyDescent="0.25">
      <c r="A19" s="147" t="s">
        <v>99</v>
      </c>
      <c r="B19" s="82"/>
      <c r="C19" s="64">
        <v>-6181047</v>
      </c>
      <c r="D19" s="64"/>
      <c r="E19" s="64">
        <v>-1541236</v>
      </c>
    </row>
    <row r="20" spans="1:5" ht="17.25" customHeight="1" x14ac:dyDescent="0.25">
      <c r="A20" s="137" t="s">
        <v>48</v>
      </c>
      <c r="B20" s="82"/>
      <c r="C20" s="64">
        <v>3153654</v>
      </c>
      <c r="D20" s="64"/>
      <c r="E20" s="64">
        <v>1785182</v>
      </c>
    </row>
    <row r="21" spans="1:5" ht="47.25" x14ac:dyDescent="0.25">
      <c r="A21" s="147" t="s">
        <v>49</v>
      </c>
      <c r="B21" s="82"/>
      <c r="C21" s="64">
        <v>8684</v>
      </c>
      <c r="D21" s="64"/>
      <c r="E21" s="64">
        <v>71495</v>
      </c>
    </row>
    <row r="22" spans="1:5" ht="31.5" x14ac:dyDescent="0.25">
      <c r="A22" s="168" t="s">
        <v>161</v>
      </c>
      <c r="B22" s="82"/>
      <c r="C22" s="64">
        <v>17479816</v>
      </c>
      <c r="D22" s="64"/>
      <c r="E22" s="64" t="s">
        <v>98</v>
      </c>
    </row>
    <row r="23" spans="1:5" x14ac:dyDescent="0.25">
      <c r="A23" s="147" t="s">
        <v>50</v>
      </c>
      <c r="B23" s="82"/>
      <c r="C23" s="64">
        <v>1645387</v>
      </c>
      <c r="D23" s="64"/>
      <c r="E23" s="64">
        <v>877534</v>
      </c>
    </row>
    <row r="24" spans="1:5" ht="31.5" x14ac:dyDescent="0.25">
      <c r="A24" s="147" t="s">
        <v>103</v>
      </c>
      <c r="B24" s="82"/>
      <c r="C24" s="64">
        <v>-1821437</v>
      </c>
      <c r="D24" s="64"/>
      <c r="E24" s="64">
        <v>-2906106</v>
      </c>
    </row>
    <row r="25" spans="1:5" x14ac:dyDescent="0.25">
      <c r="A25" s="147" t="s">
        <v>51</v>
      </c>
      <c r="B25" s="82"/>
      <c r="C25" s="63">
        <v>-2006708</v>
      </c>
      <c r="D25" s="64"/>
      <c r="E25" s="63">
        <v>-9598673</v>
      </c>
    </row>
    <row r="26" spans="1:5" x14ac:dyDescent="0.25">
      <c r="A26" s="22" t="s">
        <v>52</v>
      </c>
      <c r="B26" s="83"/>
      <c r="C26" s="69">
        <f>SUM(C19:C25,C17,C13)</f>
        <v>136322224</v>
      </c>
      <c r="D26" s="66"/>
      <c r="E26" s="69">
        <f>SUM(E19:E25,E17,E13)</f>
        <v>61442521</v>
      </c>
    </row>
    <row r="27" spans="1:5" ht="47.25" x14ac:dyDescent="0.25">
      <c r="A27" s="150" t="s">
        <v>142</v>
      </c>
      <c r="B27" s="82"/>
      <c r="C27" s="64">
        <v>-15809684</v>
      </c>
      <c r="D27" s="62"/>
      <c r="E27" s="64">
        <v>-18425115</v>
      </c>
    </row>
    <row r="28" spans="1:5" x14ac:dyDescent="0.25">
      <c r="A28" s="147" t="s">
        <v>53</v>
      </c>
      <c r="B28" s="82"/>
      <c r="C28" s="68">
        <v>-16261895</v>
      </c>
      <c r="D28" s="70"/>
      <c r="E28" s="68">
        <v>-15265086</v>
      </c>
    </row>
    <row r="29" spans="1:5" ht="31.5" x14ac:dyDescent="0.25">
      <c r="A29" s="147" t="s">
        <v>54</v>
      </c>
      <c r="B29" s="82"/>
      <c r="C29" s="63" t="s">
        <v>98</v>
      </c>
      <c r="D29" s="62"/>
      <c r="E29" s="63">
        <v>-2388</v>
      </c>
    </row>
    <row r="30" spans="1:5" x14ac:dyDescent="0.25">
      <c r="A30" s="22" t="s">
        <v>4</v>
      </c>
      <c r="B30" s="83"/>
      <c r="C30" s="71">
        <f>SUM(C26:C29)</f>
        <v>104250645</v>
      </c>
      <c r="D30" s="66"/>
      <c r="E30" s="71">
        <f>SUM(E26:E29)</f>
        <v>27749932</v>
      </c>
    </row>
    <row r="31" spans="1:5" x14ac:dyDescent="0.25">
      <c r="A31" s="147" t="s">
        <v>18</v>
      </c>
      <c r="B31" s="82"/>
      <c r="C31" s="63">
        <v>-6484301</v>
      </c>
      <c r="D31" s="62"/>
      <c r="E31" s="63">
        <v>-7519792</v>
      </c>
    </row>
    <row r="32" spans="1:5" x14ac:dyDescent="0.25">
      <c r="A32" s="22" t="s">
        <v>83</v>
      </c>
      <c r="B32" s="83"/>
      <c r="C32" s="72">
        <f>SUM(C30:C31)</f>
        <v>97766344</v>
      </c>
      <c r="D32" s="66"/>
      <c r="E32" s="72">
        <f>SUM(E30:E31)</f>
        <v>20230140</v>
      </c>
    </row>
    <row r="33" spans="1:5" x14ac:dyDescent="0.25">
      <c r="A33" s="22" t="s">
        <v>81</v>
      </c>
      <c r="B33" s="83"/>
      <c r="C33" s="73"/>
      <c r="D33" s="66"/>
      <c r="E33" s="73"/>
    </row>
    <row r="34" spans="1:5" x14ac:dyDescent="0.25">
      <c r="A34" s="147" t="s">
        <v>59</v>
      </c>
      <c r="B34" s="82"/>
      <c r="C34" s="129">
        <f>C32</f>
        <v>97766344</v>
      </c>
      <c r="D34" s="62"/>
      <c r="E34" s="129">
        <v>20231754</v>
      </c>
    </row>
    <row r="35" spans="1:5" x14ac:dyDescent="0.25">
      <c r="A35" s="147" t="s">
        <v>60</v>
      </c>
      <c r="B35" s="82"/>
      <c r="C35" s="184" t="s">
        <v>98</v>
      </c>
      <c r="D35" s="62"/>
      <c r="E35" s="119">
        <v>-1614</v>
      </c>
    </row>
    <row r="36" spans="1:5" x14ac:dyDescent="0.25">
      <c r="A36" s="22" t="s">
        <v>84</v>
      </c>
      <c r="B36" s="83"/>
      <c r="C36" s="73">
        <f>SUM(C34:C35)</f>
        <v>97766344</v>
      </c>
      <c r="D36" s="66"/>
      <c r="E36" s="73">
        <f>SUM(E34:E35)</f>
        <v>20230140</v>
      </c>
    </row>
    <row r="37" spans="1:5" x14ac:dyDescent="0.25">
      <c r="A37" s="22" t="s">
        <v>17</v>
      </c>
      <c r="B37" s="83"/>
      <c r="C37" s="73"/>
      <c r="D37" s="66"/>
      <c r="E37" s="73"/>
    </row>
    <row r="38" spans="1:5" ht="31.5" x14ac:dyDescent="0.25">
      <c r="A38" s="45" t="s">
        <v>104</v>
      </c>
      <c r="B38" s="84"/>
      <c r="C38" s="73"/>
      <c r="D38" s="66"/>
      <c r="E38" s="73"/>
    </row>
    <row r="39" spans="1:5" ht="47.25" x14ac:dyDescent="0.25">
      <c r="A39" s="147" t="s">
        <v>105</v>
      </c>
      <c r="B39" s="84"/>
      <c r="C39" s="61">
        <v>-601430</v>
      </c>
      <c r="D39" s="62"/>
      <c r="E39" s="61">
        <v>413704</v>
      </c>
    </row>
    <row r="40" spans="1:5" ht="31.5" x14ac:dyDescent="0.25">
      <c r="A40" s="45" t="s">
        <v>55</v>
      </c>
      <c r="B40" s="84"/>
      <c r="C40" s="61"/>
      <c r="D40" s="62"/>
      <c r="E40" s="61"/>
    </row>
    <row r="41" spans="1:5" x14ac:dyDescent="0.25">
      <c r="A41" s="147" t="s">
        <v>106</v>
      </c>
      <c r="B41" s="84"/>
      <c r="C41" s="61"/>
      <c r="D41" s="62"/>
      <c r="E41" s="61"/>
    </row>
    <row r="42" spans="1:5" x14ac:dyDescent="0.25">
      <c r="A42" s="147" t="s">
        <v>57</v>
      </c>
      <c r="B42" s="82"/>
      <c r="C42" s="64">
        <v>-32211972</v>
      </c>
      <c r="D42" s="62"/>
      <c r="E42" s="64">
        <v>-4699170</v>
      </c>
    </row>
    <row r="43" spans="1:5" ht="31.5" x14ac:dyDescent="0.25">
      <c r="A43" s="120" t="s">
        <v>56</v>
      </c>
      <c r="B43" s="82"/>
      <c r="C43" s="64">
        <v>-6494</v>
      </c>
      <c r="D43" s="62"/>
      <c r="E43" s="64">
        <v>168899</v>
      </c>
    </row>
    <row r="44" spans="1:5" x14ac:dyDescent="0.25">
      <c r="A44" s="22" t="s">
        <v>86</v>
      </c>
      <c r="B44" s="83"/>
      <c r="C44" s="67">
        <f>SUM(C39:C43)</f>
        <v>-32819896</v>
      </c>
      <c r="D44" s="74"/>
      <c r="E44" s="67">
        <f>SUM(E39:E43)</f>
        <v>-4116567</v>
      </c>
    </row>
    <row r="45" spans="1:5" x14ac:dyDescent="0.25">
      <c r="A45" s="22" t="s">
        <v>85</v>
      </c>
      <c r="B45" s="83"/>
      <c r="C45" s="67">
        <f>C44+C32</f>
        <v>64946448</v>
      </c>
      <c r="D45" s="66"/>
      <c r="E45" s="67">
        <f>E44+E32</f>
        <v>16113573</v>
      </c>
    </row>
    <row r="46" spans="1:5" x14ac:dyDescent="0.25">
      <c r="A46" s="22"/>
      <c r="B46" s="83"/>
      <c r="C46" s="74"/>
      <c r="D46" s="66"/>
      <c r="E46" s="74"/>
    </row>
    <row r="47" spans="1:5" x14ac:dyDescent="0.25">
      <c r="A47" s="22" t="s">
        <v>58</v>
      </c>
      <c r="B47" s="83"/>
      <c r="C47" s="74"/>
      <c r="D47" s="66"/>
      <c r="E47" s="74"/>
    </row>
    <row r="48" spans="1:5" x14ac:dyDescent="0.25">
      <c r="A48" s="147" t="s">
        <v>59</v>
      </c>
      <c r="B48" s="83"/>
      <c r="C48" s="64">
        <f>C45</f>
        <v>64946448</v>
      </c>
      <c r="D48" s="62"/>
      <c r="E48" s="64">
        <v>16115187</v>
      </c>
    </row>
    <row r="49" spans="1:5" x14ac:dyDescent="0.25">
      <c r="A49" s="147" t="s">
        <v>60</v>
      </c>
      <c r="B49" s="83"/>
      <c r="C49" s="63" t="s">
        <v>98</v>
      </c>
      <c r="D49" s="62"/>
      <c r="E49" s="63">
        <v>-1614</v>
      </c>
    </row>
    <row r="50" spans="1:5" x14ac:dyDescent="0.25">
      <c r="A50" s="22" t="s">
        <v>85</v>
      </c>
      <c r="B50" s="83"/>
      <c r="C50" s="67">
        <f>SUM(C48:C49)</f>
        <v>64946448</v>
      </c>
      <c r="D50" s="66"/>
      <c r="E50" s="67">
        <f>SUM(E48:E49)</f>
        <v>16113573</v>
      </c>
    </row>
    <row r="51" spans="1:5" x14ac:dyDescent="0.25">
      <c r="A51" s="147"/>
      <c r="B51" s="83"/>
      <c r="C51" s="74"/>
      <c r="D51" s="66"/>
      <c r="E51" s="74"/>
    </row>
    <row r="52" spans="1:5" ht="16.5" thickBot="1" x14ac:dyDescent="0.3">
      <c r="A52" s="117" t="s">
        <v>61</v>
      </c>
      <c r="B52" s="82">
        <v>10</v>
      </c>
      <c r="C52" s="153">
        <v>78.14</v>
      </c>
      <c r="E52" s="153">
        <v>17</v>
      </c>
    </row>
    <row r="53" spans="1:5" ht="16.5" thickTop="1" x14ac:dyDescent="0.25">
      <c r="C53" s="75"/>
      <c r="D53" s="76"/>
      <c r="E53" s="77"/>
    </row>
    <row r="55" spans="1:5" x14ac:dyDescent="0.25">
      <c r="A55" s="46" t="str">
        <f>Ф1!A56</f>
        <v>Управляющий директор, член Правления</v>
      </c>
      <c r="B55" s="86"/>
      <c r="C55" s="4"/>
      <c r="D55" s="4"/>
      <c r="E55" s="4" t="str">
        <f>[6]Ф1!E56</f>
        <v>Хамитов Е.Е.</v>
      </c>
    </row>
    <row r="56" spans="1:5" ht="19.5" customHeight="1" x14ac:dyDescent="0.25">
      <c r="A56" s="2"/>
      <c r="B56" s="87"/>
      <c r="C56" s="3"/>
      <c r="D56" s="8"/>
    </row>
    <row r="57" spans="1:5" x14ac:dyDescent="0.25">
      <c r="A57" s="46" t="s">
        <v>100</v>
      </c>
      <c r="B57" s="86"/>
      <c r="C57" s="4"/>
      <c r="D57" s="4"/>
      <c r="E57" s="4" t="str">
        <f>[6]Ф1!E58</f>
        <v>Есенгараева К.Д.</v>
      </c>
    </row>
  </sheetData>
  <mergeCells count="4">
    <mergeCell ref="A2:E2"/>
    <mergeCell ref="A3:E3"/>
    <mergeCell ref="A6:A7"/>
    <mergeCell ref="D6:D7"/>
  </mergeCells>
  <pageMargins left="0.98425196850393704" right="0.39" top="0.59055118110236204" bottom="0.59055118110236204" header="0.31496062992126" footer="0.31496062992126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1"/>
  <sheetViews>
    <sheetView zoomScale="80" zoomScaleNormal="80" workbookViewId="0">
      <selection activeCell="B55" sqref="B55"/>
    </sheetView>
  </sheetViews>
  <sheetFormatPr defaultColWidth="9.140625" defaultRowHeight="15.75" x14ac:dyDescent="0.25"/>
  <cols>
    <col min="1" max="1" width="84.7109375" style="23" customWidth="1"/>
    <col min="2" max="2" width="21.140625" style="26" customWidth="1"/>
    <col min="3" max="3" width="1.85546875" style="25" customWidth="1"/>
    <col min="4" max="4" width="20.5703125" style="26" customWidth="1"/>
    <col min="5" max="16384" width="9.140625" style="23"/>
  </cols>
  <sheetData>
    <row r="2" spans="1:4" ht="18.75" x14ac:dyDescent="0.3">
      <c r="A2" s="179" t="s">
        <v>90</v>
      </c>
      <c r="B2" s="179"/>
      <c r="C2" s="179"/>
      <c r="D2" s="179"/>
    </row>
    <row r="3" spans="1:4" ht="18.75" x14ac:dyDescent="0.3">
      <c r="A3" s="179" t="s">
        <v>87</v>
      </c>
      <c r="B3" s="179"/>
      <c r="C3" s="179"/>
      <c r="D3" s="179"/>
    </row>
    <row r="4" spans="1:4" x14ac:dyDescent="0.25">
      <c r="A4" s="24"/>
      <c r="B4" s="24"/>
      <c r="C4" s="24"/>
      <c r="D4" s="24"/>
    </row>
    <row r="5" spans="1:4" x14ac:dyDescent="0.25">
      <c r="B5" s="47" t="s">
        <v>140</v>
      </c>
      <c r="C5" s="10"/>
      <c r="D5" s="47" t="s">
        <v>140</v>
      </c>
    </row>
    <row r="6" spans="1:4" ht="47.25" x14ac:dyDescent="0.25">
      <c r="A6" s="180"/>
      <c r="B6" s="151" t="s">
        <v>151</v>
      </c>
      <c r="C6" s="178"/>
      <c r="D6" s="158" t="s">
        <v>141</v>
      </c>
    </row>
    <row r="7" spans="1:4" x14ac:dyDescent="0.25">
      <c r="A7" s="180"/>
      <c r="B7" s="48" t="s">
        <v>0</v>
      </c>
      <c r="C7" s="178"/>
      <c r="D7" s="160" t="s">
        <v>0</v>
      </c>
    </row>
    <row r="8" spans="1:4" ht="16.5" x14ac:dyDescent="0.25">
      <c r="A8" s="100" t="s">
        <v>62</v>
      </c>
      <c r="B8" s="101"/>
      <c r="C8" s="102"/>
      <c r="D8" s="101"/>
    </row>
    <row r="9" spans="1:4" ht="20.100000000000001" customHeight="1" x14ac:dyDescent="0.25">
      <c r="A9" s="103" t="s">
        <v>63</v>
      </c>
      <c r="B9" s="104">
        <v>144914666</v>
      </c>
      <c r="C9" s="105"/>
      <c r="D9" s="104">
        <v>92405123</v>
      </c>
    </row>
    <row r="10" spans="1:4" ht="20.100000000000001" customHeight="1" x14ac:dyDescent="0.25">
      <c r="A10" s="103" t="s">
        <v>64</v>
      </c>
      <c r="B10" s="106">
        <v>-49339314</v>
      </c>
      <c r="C10" s="105"/>
      <c r="D10" s="106">
        <v>-31745043</v>
      </c>
    </row>
    <row r="11" spans="1:4" ht="20.100000000000001" customHeight="1" x14ac:dyDescent="0.25">
      <c r="A11" s="103" t="s">
        <v>65</v>
      </c>
      <c r="B11" s="104">
        <v>5463445</v>
      </c>
      <c r="C11" s="105"/>
      <c r="D11" s="104">
        <v>9094705</v>
      </c>
    </row>
    <row r="12" spans="1:4" ht="20.100000000000001" customHeight="1" x14ac:dyDescent="0.25">
      <c r="A12" s="103" t="s">
        <v>66</v>
      </c>
      <c r="B12" s="106">
        <v>-2103579</v>
      </c>
      <c r="C12" s="105"/>
      <c r="D12" s="106">
        <v>-2385159</v>
      </c>
    </row>
    <row r="13" spans="1:4" ht="20.100000000000001" customHeight="1" x14ac:dyDescent="0.25">
      <c r="A13" s="103" t="s">
        <v>143</v>
      </c>
      <c r="B13" s="106">
        <v>-1754655</v>
      </c>
      <c r="C13" s="105"/>
      <c r="D13" s="106">
        <v>1068646</v>
      </c>
    </row>
    <row r="14" spans="1:4" ht="20.100000000000001" customHeight="1" x14ac:dyDescent="0.25">
      <c r="A14" s="103" t="s">
        <v>144</v>
      </c>
      <c r="B14" s="106">
        <v>-8921680</v>
      </c>
      <c r="C14" s="105"/>
      <c r="D14" s="106">
        <v>-7845947</v>
      </c>
    </row>
    <row r="15" spans="1:4" ht="20.100000000000001" customHeight="1" x14ac:dyDescent="0.25">
      <c r="A15" s="103" t="s">
        <v>107</v>
      </c>
      <c r="B15" s="106">
        <v>-7016320</v>
      </c>
      <c r="C15" s="105"/>
      <c r="D15" s="106">
        <v>-5799209</v>
      </c>
    </row>
    <row r="16" spans="1:4" ht="20.100000000000001" customHeight="1" x14ac:dyDescent="0.25">
      <c r="A16" s="103" t="s">
        <v>67</v>
      </c>
      <c r="B16" s="106">
        <v>-8012584</v>
      </c>
      <c r="C16" s="105"/>
      <c r="D16" s="106">
        <v>-8251658</v>
      </c>
    </row>
    <row r="17" spans="1:4" ht="33" x14ac:dyDescent="0.25">
      <c r="A17" s="100" t="s">
        <v>68</v>
      </c>
      <c r="B17" s="108">
        <f>SUM(B9:B16)</f>
        <v>73229979</v>
      </c>
      <c r="C17" s="148"/>
      <c r="D17" s="108">
        <f>SUM(D9:D16)</f>
        <v>46541458</v>
      </c>
    </row>
    <row r="18" spans="1:4" ht="20.100000000000001" customHeight="1" x14ac:dyDescent="0.25">
      <c r="A18" s="121" t="s">
        <v>108</v>
      </c>
      <c r="B18" s="109"/>
      <c r="C18" s="110"/>
      <c r="D18" s="109"/>
    </row>
    <row r="19" spans="1:4" ht="33" x14ac:dyDescent="0.25">
      <c r="A19" s="103" t="s">
        <v>109</v>
      </c>
      <c r="B19" s="106">
        <v>-973057</v>
      </c>
      <c r="C19" s="106"/>
      <c r="D19" s="106">
        <v>-13973518</v>
      </c>
    </row>
    <row r="20" spans="1:4" ht="20.100000000000001" customHeight="1" x14ac:dyDescent="0.25">
      <c r="A20" s="103" t="s">
        <v>110</v>
      </c>
      <c r="B20" s="106">
        <v>134357308</v>
      </c>
      <c r="C20" s="106"/>
      <c r="D20" s="106">
        <v>16231607</v>
      </c>
    </row>
    <row r="21" spans="1:4" ht="20.100000000000001" customHeight="1" x14ac:dyDescent="0.25">
      <c r="A21" s="103" t="s">
        <v>111</v>
      </c>
      <c r="B21" s="106">
        <v>-72075077</v>
      </c>
      <c r="C21" s="106"/>
      <c r="D21" s="106">
        <v>31269266</v>
      </c>
    </row>
    <row r="22" spans="1:4" ht="20.100000000000001" customHeight="1" x14ac:dyDescent="0.25">
      <c r="A22" s="103" t="s">
        <v>69</v>
      </c>
      <c r="B22" s="106">
        <v>22743559</v>
      </c>
      <c r="C22" s="106"/>
      <c r="D22" s="106">
        <v>9962225</v>
      </c>
    </row>
    <row r="23" spans="1:4" ht="20.100000000000001" customHeight="1" x14ac:dyDescent="0.25">
      <c r="A23" s="103" t="s">
        <v>112</v>
      </c>
      <c r="B23" s="106">
        <v>59402192</v>
      </c>
      <c r="C23" s="106"/>
      <c r="D23" s="106">
        <v>-6435755</v>
      </c>
    </row>
    <row r="24" spans="1:4" ht="20.100000000000001" customHeight="1" x14ac:dyDescent="0.25">
      <c r="A24" s="103" t="s">
        <v>113</v>
      </c>
      <c r="B24" s="106">
        <v>-21885928</v>
      </c>
      <c r="C24" s="154"/>
      <c r="D24" s="106">
        <v>-13893706</v>
      </c>
    </row>
    <row r="25" spans="1:4" ht="20.100000000000001" customHeight="1" x14ac:dyDescent="0.25">
      <c r="A25" s="121" t="s">
        <v>114</v>
      </c>
      <c r="B25" s="106"/>
      <c r="C25" s="106"/>
      <c r="D25" s="106"/>
    </row>
    <row r="26" spans="1:4" ht="20.100000000000001" customHeight="1" x14ac:dyDescent="0.25">
      <c r="A26" s="103" t="s">
        <v>115</v>
      </c>
      <c r="B26" s="104">
        <v>383649143</v>
      </c>
      <c r="C26" s="106"/>
      <c r="D26" s="104">
        <v>352818108</v>
      </c>
    </row>
    <row r="27" spans="1:4" ht="20.100000000000001" customHeight="1" x14ac:dyDescent="0.25">
      <c r="A27" s="103" t="s">
        <v>116</v>
      </c>
      <c r="B27" s="106">
        <v>-40153838</v>
      </c>
      <c r="C27" s="106"/>
      <c r="D27" s="106">
        <v>3563623</v>
      </c>
    </row>
    <row r="28" spans="1:4" ht="20.100000000000001" customHeight="1" x14ac:dyDescent="0.25">
      <c r="A28" s="103" t="s">
        <v>117</v>
      </c>
      <c r="B28" s="107">
        <v>7145347</v>
      </c>
      <c r="C28" s="104"/>
      <c r="D28" s="107">
        <v>2425192</v>
      </c>
    </row>
    <row r="29" spans="1:4" ht="40.5" customHeight="1" x14ac:dyDescent="0.25">
      <c r="A29" s="100" t="s">
        <v>118</v>
      </c>
      <c r="B29" s="113">
        <f>SUM(B17:B28)</f>
        <v>545439628</v>
      </c>
      <c r="C29" s="112"/>
      <c r="D29" s="113">
        <f>SUM(D17:D28)</f>
        <v>428508500</v>
      </c>
    </row>
    <row r="30" spans="1:4" ht="20.100000000000001" customHeight="1" x14ac:dyDescent="0.25">
      <c r="A30" s="100"/>
      <c r="B30" s="148"/>
      <c r="C30" s="148"/>
      <c r="D30" s="148"/>
    </row>
    <row r="31" spans="1:4" ht="16.5" x14ac:dyDescent="0.25">
      <c r="A31" s="100" t="s">
        <v>70</v>
      </c>
      <c r="B31" s="109"/>
      <c r="C31" s="110"/>
      <c r="D31" s="109"/>
    </row>
    <row r="32" spans="1:4" ht="16.5" x14ac:dyDescent="0.25">
      <c r="A32" s="155" t="s">
        <v>119</v>
      </c>
      <c r="B32" s="106">
        <v>-217463573</v>
      </c>
      <c r="C32" s="105"/>
      <c r="D32" s="106">
        <v>-213637832</v>
      </c>
    </row>
    <row r="33" spans="1:4" ht="20.100000000000001" customHeight="1" x14ac:dyDescent="0.25">
      <c r="A33" s="155" t="s">
        <v>120</v>
      </c>
      <c r="B33" s="156">
        <v>362304875</v>
      </c>
      <c r="C33" s="105"/>
      <c r="D33" s="156">
        <v>369034240</v>
      </c>
    </row>
    <row r="34" spans="1:4" ht="24" customHeight="1" x14ac:dyDescent="0.25">
      <c r="A34" s="155" t="s">
        <v>162</v>
      </c>
      <c r="B34" s="156" t="s">
        <v>98</v>
      </c>
      <c r="C34" s="105"/>
      <c r="D34" s="156">
        <v>358042749</v>
      </c>
    </row>
    <row r="35" spans="1:4" ht="20.100000000000001" customHeight="1" x14ac:dyDescent="0.25">
      <c r="A35" s="155" t="s">
        <v>71</v>
      </c>
      <c r="B35" s="156">
        <v>-943594</v>
      </c>
      <c r="C35" s="105"/>
      <c r="D35" s="156">
        <v>-1008021</v>
      </c>
    </row>
    <row r="36" spans="1:4" ht="20.100000000000001" customHeight="1" x14ac:dyDescent="0.25">
      <c r="A36" s="155" t="s">
        <v>121</v>
      </c>
      <c r="B36" s="156">
        <v>61205</v>
      </c>
      <c r="C36" s="105"/>
      <c r="D36" s="156">
        <v>412528.5</v>
      </c>
    </row>
    <row r="37" spans="1:4" ht="20.100000000000001" hidden="1" customHeight="1" x14ac:dyDescent="0.25">
      <c r="A37" s="155" t="s">
        <v>122</v>
      </c>
      <c r="B37" s="156"/>
      <c r="C37" s="105"/>
      <c r="D37" s="156" t="s">
        <v>98</v>
      </c>
    </row>
    <row r="38" spans="1:4" ht="20.100000000000001" customHeight="1" x14ac:dyDescent="0.25">
      <c r="A38" s="155" t="s">
        <v>145</v>
      </c>
      <c r="B38" s="156">
        <v>48823</v>
      </c>
      <c r="C38" s="105"/>
      <c r="D38" s="156">
        <v>-481258</v>
      </c>
    </row>
    <row r="39" spans="1:4" ht="33" x14ac:dyDescent="0.25">
      <c r="A39" s="100" t="s">
        <v>123</v>
      </c>
      <c r="B39" s="114">
        <f>SUM(B32:B38)</f>
        <v>144007736</v>
      </c>
      <c r="C39" s="112"/>
      <c r="D39" s="114">
        <f>SUM(D32:D38)</f>
        <v>512362406.5</v>
      </c>
    </row>
    <row r="40" spans="1:4" ht="20.100000000000001" customHeight="1" x14ac:dyDescent="0.25">
      <c r="A40" s="100"/>
      <c r="B40" s="111"/>
      <c r="C40" s="148"/>
      <c r="D40" s="111"/>
    </row>
    <row r="41" spans="1:4" ht="20.100000000000001" customHeight="1" x14ac:dyDescent="0.25">
      <c r="A41" s="100" t="s">
        <v>72</v>
      </c>
      <c r="B41" s="111"/>
      <c r="C41" s="148"/>
      <c r="D41" s="111"/>
    </row>
    <row r="42" spans="1:4" ht="20.100000000000001" customHeight="1" x14ac:dyDescent="0.25">
      <c r="A42" s="103" t="s">
        <v>124</v>
      </c>
      <c r="B42" s="109">
        <v>28787800</v>
      </c>
      <c r="C42" s="110"/>
      <c r="D42" s="109">
        <v>8400000</v>
      </c>
    </row>
    <row r="43" spans="1:4" ht="20.100000000000001" customHeight="1" x14ac:dyDescent="0.25">
      <c r="A43" s="103" t="s">
        <v>125</v>
      </c>
      <c r="B43" s="156">
        <v>-24862602</v>
      </c>
      <c r="C43" s="110"/>
      <c r="D43" s="156">
        <v>-64637465</v>
      </c>
    </row>
    <row r="44" spans="1:4" ht="20.100000000000001" customHeight="1" x14ac:dyDescent="0.25">
      <c r="A44" s="103" t="s">
        <v>126</v>
      </c>
      <c r="B44" s="156">
        <v>111572400</v>
      </c>
      <c r="C44" s="110"/>
      <c r="D44" s="156">
        <v>18383309</v>
      </c>
    </row>
    <row r="45" spans="1:4" ht="20.100000000000001" customHeight="1" x14ac:dyDescent="0.25">
      <c r="A45" s="103" t="s">
        <v>127</v>
      </c>
      <c r="B45" s="156">
        <v>-6735907</v>
      </c>
      <c r="C45" s="110"/>
      <c r="D45" s="156">
        <v>-7955697</v>
      </c>
    </row>
    <row r="46" spans="1:4" ht="20.100000000000001" customHeight="1" x14ac:dyDescent="0.25">
      <c r="A46" s="103" t="s">
        <v>128</v>
      </c>
      <c r="B46" s="156" t="s">
        <v>98</v>
      </c>
      <c r="C46" s="110"/>
      <c r="D46" s="156">
        <v>5000000</v>
      </c>
    </row>
    <row r="47" spans="1:4" ht="20.100000000000001" customHeight="1" x14ac:dyDescent="0.25">
      <c r="A47" s="103" t="s">
        <v>129</v>
      </c>
      <c r="B47" s="156">
        <v>1257977</v>
      </c>
      <c r="C47" s="110"/>
      <c r="D47" s="156">
        <v>76232010</v>
      </c>
    </row>
    <row r="48" spans="1:4" ht="20.100000000000001" customHeight="1" x14ac:dyDescent="0.25">
      <c r="A48" s="103" t="s">
        <v>130</v>
      </c>
      <c r="B48" s="156" t="s">
        <v>98</v>
      </c>
      <c r="C48" s="110"/>
      <c r="D48" s="156">
        <v>-65000000</v>
      </c>
    </row>
    <row r="49" spans="1:4" ht="20.100000000000001" customHeight="1" x14ac:dyDescent="0.25">
      <c r="A49" s="100" t="s">
        <v>131</v>
      </c>
      <c r="B49" s="122">
        <f>SUM(B42:B48)</f>
        <v>110019668</v>
      </c>
      <c r="C49" s="148"/>
      <c r="D49" s="122">
        <f>SUM(D42:D48)</f>
        <v>-29577843</v>
      </c>
    </row>
    <row r="50" spans="1:4" ht="20.100000000000001" customHeight="1" x14ac:dyDescent="0.25">
      <c r="A50" s="103"/>
      <c r="B50" s="159"/>
      <c r="C50" s="110"/>
      <c r="D50" s="109"/>
    </row>
    <row r="51" spans="1:4" ht="33" customHeight="1" x14ac:dyDescent="0.25">
      <c r="A51" s="103" t="s">
        <v>132</v>
      </c>
      <c r="B51" s="106">
        <v>-18250</v>
      </c>
      <c r="C51" s="105"/>
      <c r="D51" s="106">
        <v>926788.5</v>
      </c>
    </row>
    <row r="52" spans="1:4" ht="16.5" x14ac:dyDescent="0.25">
      <c r="A52" s="103" t="s">
        <v>133</v>
      </c>
      <c r="B52" s="156">
        <v>-333348</v>
      </c>
      <c r="C52" s="105"/>
      <c r="D52" s="156">
        <v>-18645</v>
      </c>
    </row>
    <row r="53" spans="1:4" ht="34.5" customHeight="1" x14ac:dyDescent="0.25">
      <c r="A53" s="100" t="s">
        <v>134</v>
      </c>
      <c r="B53" s="133">
        <f>SUM(B51:B52,B49,B39,B29)</f>
        <v>799115434</v>
      </c>
      <c r="C53" s="112"/>
      <c r="D53" s="133">
        <f>SUM(D51:D52,D49,D39,D29)</f>
        <v>912201207</v>
      </c>
    </row>
    <row r="54" spans="1:4" ht="20.100000000000001" customHeight="1" x14ac:dyDescent="0.25">
      <c r="A54" s="103" t="s">
        <v>135</v>
      </c>
      <c r="B54" s="115">
        <f>Ф1!E9</f>
        <v>1389045232</v>
      </c>
      <c r="C54" s="110"/>
      <c r="D54" s="115">
        <v>577623210</v>
      </c>
    </row>
    <row r="55" spans="1:4" ht="20.100000000000001" customHeight="1" thickBot="1" x14ac:dyDescent="0.3">
      <c r="A55" s="100" t="s">
        <v>136</v>
      </c>
      <c r="B55" s="116">
        <f>SUM(B53:B54)</f>
        <v>2188160666</v>
      </c>
      <c r="C55" s="148"/>
      <c r="D55" s="116">
        <f>SUM(D53:D54)</f>
        <v>1489824417</v>
      </c>
    </row>
    <row r="56" spans="1:4" ht="16.5" thickTop="1" x14ac:dyDescent="0.25"/>
    <row r="59" spans="1:4" s="49" customFormat="1" ht="18.75" x14ac:dyDescent="0.3">
      <c r="A59" s="1" t="str">
        <f>Ф1!A56</f>
        <v>Управляющий директор, член Правления</v>
      </c>
      <c r="B59" s="27"/>
      <c r="C59" s="28"/>
      <c r="D59" s="4" t="str">
        <f>[6]Ф2!E57</f>
        <v>Хамитов Е.Е.</v>
      </c>
    </row>
    <row r="60" spans="1:4" s="49" customFormat="1" ht="21" customHeight="1" x14ac:dyDescent="0.3">
      <c r="A60" s="2"/>
      <c r="B60" s="29"/>
      <c r="C60" s="8"/>
      <c r="D60" s="30"/>
    </row>
    <row r="61" spans="1:4" s="49" customFormat="1" ht="18.75" x14ac:dyDescent="0.3">
      <c r="A61" s="46" t="s">
        <v>100</v>
      </c>
      <c r="B61" s="27"/>
      <c r="C61" s="28"/>
      <c r="D61" s="4" t="str">
        <f>[6]Ф2!E59</f>
        <v>Есенгараева К.Д.</v>
      </c>
    </row>
  </sheetData>
  <mergeCells count="4">
    <mergeCell ref="A2:D2"/>
    <mergeCell ref="A3:D3"/>
    <mergeCell ref="A6:A7"/>
    <mergeCell ref="C6:C7"/>
  </mergeCells>
  <pageMargins left="0.98425196850393704" right="0.39370078740157483" top="0.59055118110236227" bottom="0.59055118110236227" header="0.31496062992125984" footer="0.31496062992125984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37"/>
  <sheetViews>
    <sheetView tabSelected="1" zoomScale="70" zoomScaleNormal="70" zoomScaleSheetLayoutView="85" workbookViewId="0">
      <selection activeCell="F29" sqref="F29"/>
    </sheetView>
  </sheetViews>
  <sheetFormatPr defaultColWidth="9.140625" defaultRowHeight="15.75" x14ac:dyDescent="0.25"/>
  <cols>
    <col min="1" max="1" width="1.85546875" style="31" customWidth="1"/>
    <col min="2" max="2" width="75.140625" style="31" customWidth="1"/>
    <col min="3" max="3" width="16.28515625" style="32" customWidth="1"/>
    <col min="4" max="4" width="16.140625" style="32" customWidth="1"/>
    <col min="5" max="5" width="20.28515625" style="32" customWidth="1"/>
    <col min="6" max="6" width="19.7109375" style="32" customWidth="1"/>
    <col min="7" max="10" width="17.28515625" style="32" customWidth="1"/>
    <col min="11" max="11" width="16.85546875" style="32" customWidth="1"/>
    <col min="12" max="12" width="8.85546875" style="31" customWidth="1"/>
    <col min="13" max="13" width="9.140625" style="31"/>
    <col min="14" max="14" width="11.85546875" style="31" bestFit="1" customWidth="1"/>
    <col min="15" max="16384" width="9.140625" style="31"/>
  </cols>
  <sheetData>
    <row r="2" spans="2:14" ht="18.75" x14ac:dyDescent="0.25">
      <c r="B2" s="181" t="s">
        <v>91</v>
      </c>
      <c r="C2" s="181"/>
      <c r="D2" s="181"/>
      <c r="E2" s="181"/>
      <c r="F2" s="181"/>
      <c r="G2" s="181"/>
      <c r="H2" s="181"/>
      <c r="I2" s="181"/>
      <c r="J2" s="181"/>
      <c r="K2" s="181"/>
    </row>
    <row r="3" spans="2:14" ht="18.75" x14ac:dyDescent="0.25">
      <c r="B3" s="182" t="str">
        <f>[6]Ф3!A3</f>
        <v xml:space="preserve"> АО "Национальный управляющий холдинг "Байтерек"</v>
      </c>
      <c r="C3" s="182"/>
      <c r="D3" s="182"/>
      <c r="E3" s="182"/>
      <c r="F3" s="182"/>
      <c r="G3" s="182"/>
      <c r="H3" s="182"/>
      <c r="I3" s="182"/>
      <c r="J3" s="182"/>
      <c r="K3" s="182"/>
    </row>
    <row r="4" spans="2:14" ht="18.75" x14ac:dyDescent="0.25"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spans="2:14" x14ac:dyDescent="0.25">
      <c r="C5" s="183" t="s">
        <v>78</v>
      </c>
      <c r="D5" s="183"/>
      <c r="E5" s="183"/>
      <c r="F5" s="183"/>
      <c r="G5" s="183"/>
      <c r="H5" s="183"/>
      <c r="I5" s="183"/>
      <c r="K5" s="33"/>
    </row>
    <row r="6" spans="2:14" s="34" customFormat="1" ht="106.5" customHeight="1" x14ac:dyDescent="0.25">
      <c r="B6" s="128" t="s">
        <v>80</v>
      </c>
      <c r="C6" s="140" t="s">
        <v>13</v>
      </c>
      <c r="D6" s="140" t="s">
        <v>73</v>
      </c>
      <c r="E6" s="140" t="s">
        <v>39</v>
      </c>
      <c r="F6" s="140" t="s">
        <v>79</v>
      </c>
      <c r="G6" s="140" t="s">
        <v>41</v>
      </c>
      <c r="H6" s="140" t="s">
        <v>74</v>
      </c>
      <c r="I6" s="140" t="s">
        <v>75</v>
      </c>
      <c r="J6" s="140" t="s">
        <v>76</v>
      </c>
      <c r="K6" s="141" t="s">
        <v>77</v>
      </c>
    </row>
    <row r="7" spans="2:14" x14ac:dyDescent="0.25">
      <c r="B7" s="35" t="s">
        <v>152</v>
      </c>
      <c r="C7" s="54">
        <v>1266238962</v>
      </c>
      <c r="D7" s="55">
        <v>-16554288</v>
      </c>
      <c r="E7" s="55"/>
      <c r="F7" s="55">
        <v>211640338</v>
      </c>
      <c r="G7" s="55">
        <v>32466050</v>
      </c>
      <c r="H7" s="55">
        <v>175761165</v>
      </c>
      <c r="I7" s="55">
        <f>SUM(C7:H7)</f>
        <v>1669552227</v>
      </c>
      <c r="J7" s="185" t="s">
        <v>98</v>
      </c>
      <c r="K7" s="55">
        <f>SUM(I7:J7)</f>
        <v>1669552227</v>
      </c>
    </row>
    <row r="8" spans="2:14" x14ac:dyDescent="0.25">
      <c r="B8" s="36" t="s">
        <v>155</v>
      </c>
      <c r="C8" s="124">
        <v>0</v>
      </c>
      <c r="D8" s="126">
        <v>0</v>
      </c>
      <c r="E8" s="124">
        <v>0</v>
      </c>
      <c r="F8" s="124">
        <v>0</v>
      </c>
      <c r="G8" s="124">
        <v>0</v>
      </c>
      <c r="H8" s="56">
        <f>Ф2!C36</f>
        <v>97766344</v>
      </c>
      <c r="I8" s="56">
        <f>SUM(C8:H8)</f>
        <v>97766344</v>
      </c>
      <c r="J8" s="186" t="s">
        <v>98</v>
      </c>
      <c r="K8" s="56">
        <f t="shared" ref="K8:K12" si="0">SUM(I8:J8)</f>
        <v>97766344</v>
      </c>
    </row>
    <row r="9" spans="2:14" x14ac:dyDescent="0.25">
      <c r="B9" s="36" t="s">
        <v>156</v>
      </c>
      <c r="C9" s="124">
        <v>0</v>
      </c>
      <c r="D9" s="53">
        <f>Ф2!C44</f>
        <v>-32819896</v>
      </c>
      <c r="E9" s="157">
        <v>0</v>
      </c>
      <c r="F9" s="124">
        <v>0</v>
      </c>
      <c r="G9" s="127">
        <v>0</v>
      </c>
      <c r="H9" s="127">
        <v>0</v>
      </c>
      <c r="I9" s="53">
        <f>SUM(C9:H9)</f>
        <v>-32819896</v>
      </c>
      <c r="J9" s="187" t="s">
        <v>98</v>
      </c>
      <c r="K9" s="53">
        <f t="shared" si="0"/>
        <v>-32819896</v>
      </c>
    </row>
    <row r="10" spans="2:14" x14ac:dyDescent="0.25">
      <c r="B10" s="35" t="s">
        <v>137</v>
      </c>
      <c r="C10" s="131">
        <f t="shared" ref="C10:J10" si="1">SUM(C8:C9)</f>
        <v>0</v>
      </c>
      <c r="D10" s="125">
        <f t="shared" si="1"/>
        <v>-32819896</v>
      </c>
      <c r="E10" s="131">
        <f t="shared" si="1"/>
        <v>0</v>
      </c>
      <c r="F10" s="131">
        <f t="shared" si="1"/>
        <v>0</v>
      </c>
      <c r="G10" s="131">
        <f t="shared" si="1"/>
        <v>0</v>
      </c>
      <c r="H10" s="55">
        <f t="shared" si="1"/>
        <v>97766344</v>
      </c>
      <c r="I10" s="55">
        <f t="shared" si="1"/>
        <v>64946448</v>
      </c>
      <c r="J10" s="185">
        <f t="shared" si="1"/>
        <v>0</v>
      </c>
      <c r="K10" s="55">
        <f t="shared" si="0"/>
        <v>64946448</v>
      </c>
    </row>
    <row r="11" spans="2:14" x14ac:dyDescent="0.25">
      <c r="B11" s="36" t="s">
        <v>154</v>
      </c>
      <c r="C11" s="56"/>
      <c r="D11" s="162" t="s">
        <v>98</v>
      </c>
      <c r="E11" s="162" t="s">
        <v>98</v>
      </c>
      <c r="F11" s="162" t="s">
        <v>98</v>
      </c>
      <c r="G11" s="162" t="s">
        <v>98</v>
      </c>
      <c r="H11" s="162" t="s">
        <v>98</v>
      </c>
      <c r="I11" s="52">
        <f>SUM(C11:H11)</f>
        <v>0</v>
      </c>
      <c r="J11" s="164" t="s">
        <v>98</v>
      </c>
      <c r="K11" s="52">
        <f>I11</f>
        <v>0</v>
      </c>
    </row>
    <row r="12" spans="2:14" x14ac:dyDescent="0.25">
      <c r="B12" s="36" t="s">
        <v>157</v>
      </c>
      <c r="C12" s="130">
        <v>0</v>
      </c>
      <c r="D12" s="163" t="s">
        <v>98</v>
      </c>
      <c r="E12" s="52">
        <v>0</v>
      </c>
      <c r="F12" s="52">
        <v>724267</v>
      </c>
      <c r="G12" s="53">
        <v>990353</v>
      </c>
      <c r="H12" s="52">
        <f>-G12</f>
        <v>-990353</v>
      </c>
      <c r="I12" s="52">
        <f t="shared" ref="I12" si="2">SUM(C12:H12)</f>
        <v>724267</v>
      </c>
      <c r="J12" s="52">
        <v>0</v>
      </c>
      <c r="K12" s="52">
        <f t="shared" si="0"/>
        <v>724267</v>
      </c>
      <c r="N12" s="50"/>
    </row>
    <row r="13" spans="2:14" ht="16.5" thickBot="1" x14ac:dyDescent="0.3">
      <c r="B13" s="35" t="s">
        <v>153</v>
      </c>
      <c r="C13" s="59">
        <f>SUM(C7:C12)</f>
        <v>1266238962</v>
      </c>
      <c r="D13" s="161">
        <f>D10+D7</f>
        <v>-49374184</v>
      </c>
      <c r="E13" s="138">
        <f>SUM(E7:E12)</f>
        <v>0</v>
      </c>
      <c r="F13" s="139">
        <f>SUM(F7:F12)</f>
        <v>212364605</v>
      </c>
      <c r="G13" s="161">
        <f>SUM(G7:G12)</f>
        <v>33456403</v>
      </c>
      <c r="H13" s="139">
        <f>SUM(H7:H12)-H8</f>
        <v>272537156</v>
      </c>
      <c r="I13" s="51">
        <f>SUM(C13:H13)</f>
        <v>1735222942</v>
      </c>
      <c r="J13" s="188">
        <f>SUM(J7:J8)</f>
        <v>0</v>
      </c>
      <c r="K13" s="59">
        <f>K12+K11+K10+K7</f>
        <v>1735222942</v>
      </c>
    </row>
    <row r="14" spans="2:14" ht="19.5" thickTop="1" x14ac:dyDescent="0.25">
      <c r="B14" s="152"/>
      <c r="C14" s="152"/>
      <c r="D14" s="152"/>
      <c r="E14" s="152"/>
      <c r="F14" s="152"/>
      <c r="G14" s="152"/>
      <c r="H14" s="152"/>
      <c r="I14" s="152"/>
      <c r="J14" s="152"/>
      <c r="K14" s="152"/>
    </row>
    <row r="15" spans="2:14" ht="18.75" x14ac:dyDescent="0.25">
      <c r="B15" s="152"/>
      <c r="C15" s="152"/>
      <c r="D15" s="152"/>
      <c r="E15" s="152"/>
      <c r="F15" s="152"/>
      <c r="G15" s="152"/>
      <c r="H15" s="152"/>
      <c r="I15" s="152"/>
      <c r="J15" s="152"/>
      <c r="K15" s="152"/>
    </row>
    <row r="16" spans="2:14" x14ac:dyDescent="0.25">
      <c r="C16" s="183" t="s">
        <v>78</v>
      </c>
      <c r="D16" s="183"/>
      <c r="E16" s="183"/>
      <c r="F16" s="183"/>
      <c r="G16" s="183"/>
      <c r="H16" s="183"/>
      <c r="I16" s="183"/>
      <c r="K16" s="33"/>
    </row>
    <row r="17" spans="2:14" s="34" customFormat="1" ht="106.5" customHeight="1" x14ac:dyDescent="0.25">
      <c r="B17" s="128" t="s">
        <v>80</v>
      </c>
      <c r="C17" s="140" t="s">
        <v>13</v>
      </c>
      <c r="D17" s="140" t="s">
        <v>73</v>
      </c>
      <c r="E17" s="140" t="s">
        <v>39</v>
      </c>
      <c r="F17" s="140" t="s">
        <v>79</v>
      </c>
      <c r="G17" s="140" t="s">
        <v>41</v>
      </c>
      <c r="H17" s="140" t="s">
        <v>74</v>
      </c>
      <c r="I17" s="140" t="s">
        <v>75</v>
      </c>
      <c r="J17" s="140" t="s">
        <v>76</v>
      </c>
      <c r="K17" s="141" t="s">
        <v>77</v>
      </c>
    </row>
    <row r="18" spans="2:14" x14ac:dyDescent="0.25">
      <c r="B18" s="35" t="s">
        <v>147</v>
      </c>
      <c r="C18" s="54">
        <v>1046504712</v>
      </c>
      <c r="D18" s="55">
        <v>-6153857</v>
      </c>
      <c r="E18" s="55" t="s">
        <v>98</v>
      </c>
      <c r="F18" s="55">
        <v>174459214</v>
      </c>
      <c r="G18" s="55">
        <v>19021258</v>
      </c>
      <c r="H18" s="55">
        <v>196767022</v>
      </c>
      <c r="I18" s="55">
        <v>1430598349</v>
      </c>
      <c r="J18" s="55">
        <v>91457</v>
      </c>
      <c r="K18" s="54">
        <v>1430689806</v>
      </c>
    </row>
    <row r="19" spans="2:14" x14ac:dyDescent="0.25">
      <c r="B19" s="36" t="s">
        <v>155</v>
      </c>
      <c r="C19" s="124">
        <v>0</v>
      </c>
      <c r="D19" s="126">
        <v>0</v>
      </c>
      <c r="E19" s="124">
        <v>0</v>
      </c>
      <c r="F19" s="124">
        <v>0</v>
      </c>
      <c r="G19" s="124">
        <v>0</v>
      </c>
      <c r="H19" s="56">
        <v>20231754</v>
      </c>
      <c r="I19" s="56">
        <v>20231754</v>
      </c>
      <c r="J19" s="52">
        <v>-1614</v>
      </c>
      <c r="K19" s="56">
        <f>SUM(I19:J19)</f>
        <v>20230140</v>
      </c>
    </row>
    <row r="20" spans="2:14" x14ac:dyDescent="0.25">
      <c r="B20" s="36" t="s">
        <v>156</v>
      </c>
      <c r="C20" s="124">
        <v>0</v>
      </c>
      <c r="D20" s="53">
        <v>-4116567</v>
      </c>
      <c r="E20" s="157">
        <v>0</v>
      </c>
      <c r="F20" s="124">
        <v>0</v>
      </c>
      <c r="G20" s="127">
        <v>0</v>
      </c>
      <c r="H20" s="127">
        <v>0</v>
      </c>
      <c r="I20" s="53">
        <v>-4116567</v>
      </c>
      <c r="J20" s="127">
        <v>0</v>
      </c>
      <c r="K20" s="56">
        <f>SUM(I20:J20)</f>
        <v>-4116567</v>
      </c>
    </row>
    <row r="21" spans="2:14" x14ac:dyDescent="0.25">
      <c r="B21" s="35" t="s">
        <v>137</v>
      </c>
      <c r="C21" s="131">
        <f t="shared" ref="C21:J21" si="3">SUM(C19:C20)</f>
        <v>0</v>
      </c>
      <c r="D21" s="125">
        <f t="shared" si="3"/>
        <v>-4116567</v>
      </c>
      <c r="E21" s="131">
        <f t="shared" si="3"/>
        <v>0</v>
      </c>
      <c r="F21" s="131">
        <f t="shared" si="3"/>
        <v>0</v>
      </c>
      <c r="G21" s="131">
        <f t="shared" si="3"/>
        <v>0</v>
      </c>
      <c r="H21" s="55">
        <f t="shared" si="3"/>
        <v>20231754</v>
      </c>
      <c r="I21" s="55">
        <f t="shared" si="3"/>
        <v>16115187</v>
      </c>
      <c r="J21" s="55">
        <f t="shared" si="3"/>
        <v>-1614</v>
      </c>
      <c r="K21" s="55">
        <f t="shared" ref="K21" si="4">SUM(I21:J21)</f>
        <v>16113573</v>
      </c>
    </row>
    <row r="22" spans="2:14" x14ac:dyDescent="0.25">
      <c r="B22" s="36" t="s">
        <v>154</v>
      </c>
      <c r="C22" s="56">
        <v>5000000</v>
      </c>
      <c r="D22" s="57"/>
      <c r="E22" s="167"/>
      <c r="F22" s="167"/>
      <c r="G22" s="167"/>
      <c r="H22" s="57"/>
      <c r="I22" s="57"/>
      <c r="J22" s="57"/>
      <c r="K22" s="57"/>
    </row>
    <row r="23" spans="2:14" ht="31.5" x14ac:dyDescent="0.25">
      <c r="B23" s="36" t="s">
        <v>158</v>
      </c>
      <c r="C23" s="56">
        <v>214734250</v>
      </c>
      <c r="D23" s="162" t="s">
        <v>98</v>
      </c>
      <c r="E23" s="162" t="s">
        <v>98</v>
      </c>
      <c r="F23" s="56">
        <v>55570513</v>
      </c>
      <c r="G23" s="52">
        <v>-125477754</v>
      </c>
      <c r="H23" s="56">
        <v>27849146</v>
      </c>
      <c r="I23" s="52">
        <v>177676155</v>
      </c>
      <c r="J23" s="164" t="s">
        <v>98</v>
      </c>
      <c r="K23" s="56">
        <f>SUM(I23:J23)</f>
        <v>177676155</v>
      </c>
    </row>
    <row r="24" spans="2:14" x14ac:dyDescent="0.25">
      <c r="B24" s="36" t="s">
        <v>157</v>
      </c>
      <c r="C24" s="130">
        <v>0</v>
      </c>
      <c r="D24" s="163" t="s">
        <v>98</v>
      </c>
      <c r="E24" s="52">
        <v>0</v>
      </c>
      <c r="F24" s="52">
        <v>6560517</v>
      </c>
      <c r="G24" s="53">
        <v>-1727760</v>
      </c>
      <c r="H24" s="52">
        <v>1727760</v>
      </c>
      <c r="I24" s="52">
        <v>6560517</v>
      </c>
      <c r="J24" s="165">
        <v>0</v>
      </c>
      <c r="K24" s="56">
        <f>SUM(I24:J24)</f>
        <v>6560517</v>
      </c>
      <c r="N24" s="50"/>
    </row>
    <row r="25" spans="2:14" ht="16.5" thickBot="1" x14ac:dyDescent="0.3">
      <c r="B25" s="35" t="s">
        <v>146</v>
      </c>
      <c r="C25" s="59">
        <f>SUM(C18:C24)</f>
        <v>1266238962</v>
      </c>
      <c r="D25" s="59">
        <f>D21+D18</f>
        <v>-10270424</v>
      </c>
      <c r="E25" s="59">
        <f>SUM(E18:E24)</f>
        <v>0</v>
      </c>
      <c r="F25" s="59">
        <f>SUM(F18:F24)</f>
        <v>236590244</v>
      </c>
      <c r="G25" s="59">
        <f>SUM(G18:G24)</f>
        <v>-108184256</v>
      </c>
      <c r="H25" s="59">
        <f>SUM(H18:H24)-H21</f>
        <v>246575682</v>
      </c>
      <c r="I25" s="59">
        <f>SUM(C25:H25)</f>
        <v>1630950208</v>
      </c>
      <c r="J25" s="59">
        <f>SUM(J18:J24)-J21</f>
        <v>89843</v>
      </c>
      <c r="K25" s="59">
        <f>SUM(K21:K24)+K18</f>
        <v>1631040051</v>
      </c>
    </row>
    <row r="26" spans="2:14" ht="19.5" thickTop="1" x14ac:dyDescent="0.25">
      <c r="B26" s="152"/>
      <c r="C26" s="152"/>
      <c r="D26" s="152"/>
      <c r="E26" s="152"/>
      <c r="F26" s="152"/>
      <c r="G26" s="152"/>
      <c r="H26" s="152"/>
      <c r="I26" s="152"/>
      <c r="J26" s="152"/>
      <c r="K26" s="152"/>
    </row>
    <row r="27" spans="2:14" x14ac:dyDescent="0.25">
      <c r="B27" s="35"/>
      <c r="C27" s="58"/>
      <c r="D27" s="58"/>
      <c r="E27" s="58"/>
      <c r="F27" s="58"/>
      <c r="G27" s="57"/>
      <c r="H27" s="57"/>
      <c r="I27" s="57"/>
      <c r="J27" s="57"/>
      <c r="K27" s="58"/>
    </row>
    <row r="28" spans="2:14" x14ac:dyDescent="0.25">
      <c r="B28" s="35"/>
      <c r="C28" s="58"/>
      <c r="D28" s="58"/>
      <c r="E28" s="58"/>
      <c r="F28" s="58"/>
      <c r="G28" s="57"/>
      <c r="H28" s="57"/>
      <c r="I28" s="57"/>
      <c r="J28" s="57"/>
      <c r="K28" s="58"/>
    </row>
    <row r="29" spans="2:14" x14ac:dyDescent="0.25">
      <c r="C29" s="60"/>
      <c r="D29" s="60"/>
      <c r="E29" s="60"/>
      <c r="F29" s="60"/>
      <c r="G29" s="60"/>
      <c r="H29" s="60"/>
      <c r="I29" s="60"/>
      <c r="J29" s="60"/>
      <c r="K29" s="60"/>
    </row>
    <row r="30" spans="2:14" x14ac:dyDescent="0.25">
      <c r="C30" s="60"/>
      <c r="D30" s="60"/>
      <c r="E30" s="60"/>
      <c r="F30" s="60"/>
      <c r="G30" s="60"/>
      <c r="H30" s="60"/>
      <c r="I30" s="60"/>
      <c r="J30" s="60"/>
      <c r="K30" s="60"/>
    </row>
    <row r="31" spans="2:14" x14ac:dyDescent="0.25">
      <c r="C31" s="78"/>
      <c r="D31" s="78"/>
      <c r="E31" s="78"/>
      <c r="F31" s="78"/>
      <c r="G31" s="134"/>
      <c r="H31" s="134"/>
      <c r="I31" s="134"/>
      <c r="J31" s="134"/>
      <c r="K31" s="78"/>
    </row>
    <row r="32" spans="2:14" x14ac:dyDescent="0.25">
      <c r="C32" s="78"/>
      <c r="D32" s="78"/>
      <c r="E32" s="78"/>
      <c r="F32" s="78"/>
      <c r="G32" s="134"/>
      <c r="H32" s="134"/>
      <c r="I32" s="134"/>
      <c r="J32" s="134"/>
      <c r="K32" s="78"/>
    </row>
    <row r="33" spans="2:11" x14ac:dyDescent="0.25">
      <c r="C33" s="78"/>
      <c r="D33" s="78"/>
      <c r="E33" s="78"/>
      <c r="F33" s="78"/>
      <c r="G33" s="134"/>
      <c r="H33" s="134"/>
      <c r="I33" s="134"/>
      <c r="J33" s="134"/>
      <c r="K33" s="78"/>
    </row>
    <row r="34" spans="2:11" s="42" customFormat="1" ht="18.75" x14ac:dyDescent="0.3">
      <c r="B34" s="16" t="str">
        <f>Ф1!A56</f>
        <v>Управляющий директор, член Правления</v>
      </c>
      <c r="C34" s="135"/>
      <c r="D34" s="14"/>
      <c r="E34" s="4" t="str">
        <f>[6]Ф2!E57</f>
        <v>Хамитов Е.Е.</v>
      </c>
      <c r="F34" s="135"/>
      <c r="G34" s="136"/>
      <c r="H34" s="136"/>
      <c r="I34" s="136"/>
      <c r="J34" s="136"/>
      <c r="K34" s="136"/>
    </row>
    <row r="35" spans="2:11" s="42" customFormat="1" ht="28.5" customHeight="1" x14ac:dyDescent="0.3">
      <c r="B35" s="37"/>
      <c r="C35" s="38"/>
      <c r="D35" s="39"/>
      <c r="E35" s="39"/>
      <c r="F35" s="40"/>
      <c r="K35" s="41"/>
    </row>
    <row r="36" spans="2:11" s="42" customFormat="1" ht="18.75" x14ac:dyDescent="0.3">
      <c r="B36" s="37" t="s">
        <v>100</v>
      </c>
      <c r="C36" s="38"/>
      <c r="D36" s="14"/>
      <c r="E36" s="14" t="str">
        <f>[6]Ф3!D75</f>
        <v>Есенгараева К.Д.</v>
      </c>
      <c r="F36" s="14"/>
    </row>
    <row r="37" spans="2:11" s="42" customFormat="1" ht="18.75" x14ac:dyDescent="0.3">
      <c r="B37" s="43"/>
      <c r="C37" s="38"/>
      <c r="D37" s="38"/>
      <c r="E37" s="38"/>
      <c r="F37" s="38"/>
      <c r="G37" s="38"/>
      <c r="H37" s="38"/>
      <c r="I37" s="38"/>
      <c r="J37" s="38"/>
      <c r="K37" s="38"/>
    </row>
  </sheetData>
  <mergeCells count="4">
    <mergeCell ref="B2:K2"/>
    <mergeCell ref="B3:K3"/>
    <mergeCell ref="C16:I16"/>
    <mergeCell ref="C5:I5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rowBreaks count="1" manualBreakCount="1">
    <brk id="26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Ф1!Область_печати</vt:lpstr>
      <vt:lpstr>Ф4!Область_печати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Zhulayeva Zhanara</dc:creator>
  <cp:lastModifiedBy>Айнур Сандыбаева</cp:lastModifiedBy>
  <cp:lastPrinted>2019-05-14T10:22:26Z</cp:lastPrinted>
  <dcterms:created xsi:type="dcterms:W3CDTF">2017-02-27T03:37:51Z</dcterms:created>
  <dcterms:modified xsi:type="dcterms:W3CDTF">2022-05-20T11:07:54Z</dcterms:modified>
</cp:coreProperties>
</file>