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C43E11-A0C3-4B36-AF14-8928B30D73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ух.баланс" sheetId="11" r:id="rId1"/>
    <sheet name="ОПиУ" sheetId="5" r:id="rId2"/>
    <sheet name="ДДС" sheetId="10" r:id="rId3"/>
    <sheet name="Изменения в капитале" sheetId="9" r:id="rId4"/>
  </sheets>
  <calcPr calcId="181029"/>
</workbook>
</file>

<file path=xl/calcChain.xml><?xml version="1.0" encoding="utf-8"?>
<calcChain xmlns="http://schemas.openxmlformats.org/spreadsheetml/2006/main">
  <c r="B18" i="10" l="1"/>
  <c r="D13" i="10"/>
  <c r="D10" i="11"/>
  <c r="D11" i="11"/>
  <c r="C7" i="11"/>
  <c r="C30" i="11"/>
  <c r="C11" i="11"/>
  <c r="C28" i="11"/>
  <c r="C13" i="5"/>
  <c r="C15" i="5" s="1"/>
  <c r="C17" i="5" s="1"/>
  <c r="C8" i="5"/>
  <c r="C21" i="11"/>
  <c r="E11" i="9"/>
  <c r="E8" i="9"/>
  <c r="C41" i="10"/>
  <c r="B41" i="10"/>
  <c r="B34" i="10"/>
  <c r="B42" i="10" s="1"/>
  <c r="C34" i="10"/>
  <c r="C28" i="10"/>
  <c r="C25" i="10"/>
  <c r="C29" i="10" s="1"/>
  <c r="C18" i="10"/>
  <c r="B11" i="10"/>
  <c r="B28" i="10"/>
  <c r="B25" i="10"/>
  <c r="B29" i="10" s="1"/>
  <c r="B19" i="10" l="1"/>
  <c r="C42" i="10"/>
  <c r="C33" i="11"/>
  <c r="C26" i="11"/>
  <c r="C15" i="11"/>
  <c r="C16" i="11" s="1"/>
  <c r="D8" i="9"/>
  <c r="C8" i="9"/>
  <c r="B8" i="9"/>
  <c r="F7" i="9"/>
  <c r="F6" i="9"/>
  <c r="C34" i="11" l="1"/>
  <c r="F8" i="9"/>
  <c r="C11" i="9"/>
  <c r="D11" i="9"/>
  <c r="B11" i="9"/>
  <c r="A3" i="9"/>
  <c r="C5" i="10"/>
  <c r="C11" i="10" s="1"/>
  <c r="B5" i="10"/>
  <c r="B21" i="10" s="1"/>
  <c r="A3" i="10"/>
  <c r="B43" i="10" l="1"/>
  <c r="B46" i="10" s="1"/>
  <c r="C19" i="10"/>
  <c r="C21" i="10" s="1"/>
  <c r="C43" i="10" s="1"/>
  <c r="C46" i="10" s="1"/>
  <c r="F11" i="9"/>
</calcChain>
</file>

<file path=xl/sharedStrings.xml><?xml version="1.0" encoding="utf-8"?>
<sst xmlns="http://schemas.openxmlformats.org/spreadsheetml/2006/main" count="134" uniqueCount="113">
  <si>
    <t>АКТИВЫ</t>
  </si>
  <si>
    <t>Запасы</t>
  </si>
  <si>
    <t>Текущие налоговые активы</t>
  </si>
  <si>
    <t>Основные средства</t>
  </si>
  <si>
    <t>Краткосрочные обязательства</t>
  </si>
  <si>
    <t>Нераспределенный убыток</t>
  </si>
  <si>
    <t>Итого капитал</t>
  </si>
  <si>
    <t>Долгосрочные обязательства</t>
  </si>
  <si>
    <t>Дополнительный капитал</t>
  </si>
  <si>
    <t xml:space="preserve"> Прим.</t>
  </si>
  <si>
    <t xml:space="preserve">(тыс. тенге)   </t>
  </si>
  <si>
    <t>(тыс. тенге)</t>
  </si>
  <si>
    <t>Уставный капитал</t>
  </si>
  <si>
    <t xml:space="preserve">Совокупный доход </t>
  </si>
  <si>
    <t>Реализация  продукции</t>
  </si>
  <si>
    <t>Прочие поступления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</si>
  <si>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</si>
  <si>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</si>
  <si>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</si>
  <si>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</si>
  <si>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Прочие выплаты</t>
  </si>
  <si>
    <t>Чистое движение денег от операционной деятельности до уплаты подоходного налога</t>
  </si>
  <si>
    <t>Корпоративный подоходный налог</t>
  </si>
  <si>
    <t xml:space="preserve">Чистое движение денег от операционной деятельности  </t>
  </si>
  <si>
    <t>Приобретение основных средств и нематериальных активов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</si>
  <si>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</si>
  <si>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</si>
  <si>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</si>
  <si>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</si>
  <si>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</si>
  <si>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Компоненты совокупного дохода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</si>
  <si>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</si>
  <si>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</si>
  <si>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>Сальдо на 31 декабря 2021 года</t>
  </si>
  <si>
    <t>Сальдо на 31 декабря 2022 года</t>
  </si>
  <si>
    <t xml:space="preserve">Поступление денежных средств, всего </t>
  </si>
  <si>
    <t xml:space="preserve">Выбытие денежных средств, всего </t>
  </si>
  <si>
    <t xml:space="preserve">I. Движение денежных средств от операционной деятельности 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</si>
  <si>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</si>
  <si>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</si>
  <si>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поступление займов и прочих финансовых обязательств</t>
  </si>
  <si>
    <t>размещение облигаций выпущенных</t>
  </si>
  <si>
    <t>погашение займов и прочих финансовых обязательств</t>
  </si>
  <si>
    <t>погашение вознаграждений по займам</t>
  </si>
  <si>
    <t>отток средств по операциям «Обратное РЕПО»</t>
  </si>
  <si>
    <t>выкуп облигаций выпущенных</t>
  </si>
  <si>
    <t>погашение купона по облигациям выпущенным</t>
  </si>
  <si>
    <t>погашение обязательств по аренде</t>
  </si>
  <si>
    <t>Денежные средства на конец года</t>
  </si>
  <si>
    <t>Расходы по реализации</t>
  </si>
  <si>
    <t>Директор ТОО "BRBAPK"</t>
  </si>
  <si>
    <t>Мухатова А.Ж.</t>
  </si>
  <si>
    <t xml:space="preserve">ТОО «BRBAPK»  </t>
  </si>
  <si>
    <t>Краткосрочная прочая дебиторская задолженность</t>
  </si>
  <si>
    <t>за период с 01 января по 30 сентября 2023 года</t>
  </si>
  <si>
    <t>за 9 месяцев, закончившихся 30 сентября 2023 года</t>
  </si>
  <si>
    <t>за 9 месяцев, закончившихся 30 сентября 2022 года</t>
  </si>
  <si>
    <t>Авансы полученные</t>
  </si>
  <si>
    <t>Прочая выручка</t>
  </si>
  <si>
    <t>Выплата вознаграждения</t>
  </si>
  <si>
    <t>Реализация основных средств</t>
  </si>
  <si>
    <t>И.О. Главного бухгалтера</t>
  </si>
  <si>
    <t>Анламасова А.А.</t>
  </si>
  <si>
    <t>Сальдо на 30 сентября 2022 года</t>
  </si>
  <si>
    <t>Сальдо на 30 сентября 2023 года</t>
  </si>
  <si>
    <t>Промежуточный сокращенный отчет о финансовом положении по состоянию на 30 сентября 2023 года</t>
  </si>
  <si>
    <t>(в тысячах казахстанских тенге)</t>
  </si>
  <si>
    <t xml:space="preserve"> Прим. </t>
  </si>
  <si>
    <t xml:space="preserve">30 сентября 2023 года </t>
  </si>
  <si>
    <t xml:space="preserve">31 декабря 2022 года </t>
  </si>
  <si>
    <t>Внеоборотные активы</t>
  </si>
  <si>
    <t xml:space="preserve">           5 166 609 </t>
  </si>
  <si>
    <t>5 166 609</t>
  </si>
  <si>
    <t>Оборотные активы</t>
  </si>
  <si>
    <t>Авансы выданные и прочие текущие активы</t>
  </si>
  <si>
    <t>Займы к получению</t>
  </si>
  <si>
    <t>Денежные средства</t>
  </si>
  <si>
    <t>ВСЕГО АКТИВОВ</t>
  </si>
  <si>
    <t>КАПИТАЛ И ОБЯЗАТЕЛЬСТВА</t>
  </si>
  <si>
    <t xml:space="preserve">Капитал  </t>
  </si>
  <si>
    <t xml:space="preserve">Уставный капитал  </t>
  </si>
  <si>
    <t>Нераспределенная прибыль</t>
  </si>
  <si>
    <t>Финансовые обязательства</t>
  </si>
  <si>
    <t>Доходы будущих периодов</t>
  </si>
  <si>
    <t>Отложенное налоговое обязательство</t>
  </si>
  <si>
    <t>Краткосрочные доходы будущих периодов</t>
  </si>
  <si>
    <t>Торговая и прочая кредиторская задолженность</t>
  </si>
  <si>
    <t>Налоги и прочие обязательные платежи в бюджет</t>
  </si>
  <si>
    <t>Обязательства по договору</t>
  </si>
  <si>
    <t>ВСЕГО КАПИТАЛ И ОБЯЗАТЕЛЬСТВА</t>
  </si>
  <si>
    <t>От имени руководства Компании:</t>
  </si>
  <si>
    <t xml:space="preserve">Директор            </t>
  </si>
  <si>
    <t xml:space="preserve">                Мухатова А.Ж.</t>
  </si>
  <si>
    <t xml:space="preserve">    </t>
  </si>
  <si>
    <t>Выручка по договорам с покупателями</t>
  </si>
  <si>
    <t>Себестоимость</t>
  </si>
  <si>
    <t>Валовая прибыль</t>
  </si>
  <si>
    <t> 14</t>
  </si>
  <si>
    <t xml:space="preserve">Административные расходы </t>
  </si>
  <si>
    <t> 15</t>
  </si>
  <si>
    <t>Доход от признания справедливой стоимости сельскохозяйственной продукции</t>
  </si>
  <si>
    <t>Прочие доходы, нетто</t>
  </si>
  <si>
    <t> 16</t>
  </si>
  <si>
    <t>Операционная прибыль</t>
  </si>
  <si>
    <t>Расходы по финансированию, нетто</t>
  </si>
  <si>
    <t>Прибыль до налогообложения</t>
  </si>
  <si>
    <t>Расходы по подоходному налогу</t>
  </si>
  <si>
    <t xml:space="preserve">                                  - </t>
  </si>
  <si>
    <t>Совокупный доход за год</t>
  </si>
  <si>
    <t xml:space="preserve"> 13 ноября 2023 года </t>
  </si>
  <si>
    <t>и.о Главного бухгалтера</t>
  </si>
  <si>
    <t xml:space="preserve">               Анламасова А.А.</t>
  </si>
  <si>
    <t>Промежуточный сокращенный отчет о прибылях или убытках и о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</si>
</sst>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_);_(* \(#,##0\);_(* &quot;-&quot;_);_(@_)"/>
    <numFmt numFmtId="166" formatCode="_-* #,##0_-;\-* #,##0_-;_-* &quot;-&quot;??_-;_-@_-"/>
    <numFmt numFmtId="172" formatCode="#,##0.00_ ;[Red]\-#,##0.00\ "/>
    <numFmt numFmtId="174" formatCode="_-* #,##0\ _₽_-;\-* #,##0\ _₽_-;_-* &quot;-&quot;\ _₽_-;_-@_-"/>
    <numFmt numFmtId="175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/>
    <xf numFmtId="165" fontId="7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/>
    <xf numFmtId="165" fontId="7" fillId="2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vertical="center" wrapText="1"/>
    </xf>
    <xf numFmtId="165" fontId="7" fillId="3" borderId="0" xfId="0" applyNumberFormat="1" applyFont="1" applyFill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horizontal="right" vertical="center" wrapText="1"/>
    </xf>
    <xf numFmtId="0" fontId="7" fillId="4" borderId="0" xfId="0" applyFont="1" applyFill="1" applyAlignment="1">
      <alignment vertical="center" wrapText="1"/>
    </xf>
    <xf numFmtId="165" fontId="7" fillId="4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 wrapText="1"/>
    </xf>
    <xf numFmtId="165" fontId="7" fillId="5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165" fontId="7" fillId="0" borderId="0" xfId="0" applyNumberFormat="1" applyFont="1"/>
    <xf numFmtId="0" fontId="7" fillId="0" borderId="0" xfId="0" applyFont="1"/>
    <xf numFmtId="165" fontId="7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7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" fontId="0" fillId="0" borderId="0" xfId="0" applyNumberFormat="1"/>
    <xf numFmtId="3" fontId="2" fillId="7" borderId="0" xfId="0" applyNumberFormat="1" applyFont="1" applyFill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172" fontId="0" fillId="0" borderId="0" xfId="0" applyNumberFormat="1"/>
    <xf numFmtId="174" fontId="2" fillId="7" borderId="0" xfId="0" applyNumberFormat="1" applyFont="1" applyFill="1" applyAlignment="1">
      <alignment horizontal="right" vertical="center"/>
    </xf>
    <xf numFmtId="43" fontId="2" fillId="7" borderId="0" xfId="1" applyFont="1" applyFill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7" borderId="0" xfId="1" applyFont="1" applyFill="1" applyAlignment="1">
      <alignment horizontal="right" vertical="center"/>
    </xf>
    <xf numFmtId="43" fontId="3" fillId="0" borderId="4" xfId="1" applyFont="1" applyBorder="1" applyAlignment="1">
      <alignment horizontal="right" vertical="center"/>
    </xf>
    <xf numFmtId="175" fontId="0" fillId="0" borderId="0" xfId="0" applyNumberFormat="1"/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 wrapText="1"/>
    </xf>
    <xf numFmtId="166" fontId="5" fillId="0" borderId="0" xfId="1" applyNumberFormat="1" applyFont="1" applyAlignment="1">
      <alignment vertical="center"/>
    </xf>
    <xf numFmtId="166" fontId="2" fillId="7" borderId="0" xfId="1" applyNumberFormat="1" applyFont="1" applyFill="1" applyAlignment="1">
      <alignment horizontal="right" vertical="center"/>
    </xf>
    <xf numFmtId="166" fontId="3" fillId="7" borderId="2" xfId="1" applyNumberFormat="1" applyFont="1" applyFill="1" applyBorder="1" applyAlignment="1">
      <alignment horizontal="right" vertical="center"/>
    </xf>
    <xf numFmtId="166" fontId="2" fillId="7" borderId="0" xfId="1" applyNumberFormat="1" applyFont="1" applyFill="1" applyAlignment="1">
      <alignment horizontal="left" vertical="center"/>
    </xf>
    <xf numFmtId="166" fontId="0" fillId="0" borderId="0" xfId="1" applyNumberFormat="1" applyFont="1"/>
    <xf numFmtId="166" fontId="3" fillId="0" borderId="0" xfId="1" applyNumberFormat="1" applyFont="1" applyAlignment="1">
      <alignment vertical="center"/>
    </xf>
    <xf numFmtId="175" fontId="3" fillId="0" borderId="0" xfId="0" applyNumberFormat="1" applyFont="1" applyAlignment="1">
      <alignment vertical="center"/>
    </xf>
    <xf numFmtId="3" fontId="5" fillId="7" borderId="0" xfId="0" applyNumberFormat="1" applyFont="1" applyFill="1" applyAlignment="1">
      <alignment horizontal="right" vertical="center"/>
    </xf>
    <xf numFmtId="43" fontId="4" fillId="6" borderId="2" xfId="1" applyFont="1" applyFill="1" applyBorder="1" applyAlignment="1">
      <alignment horizontal="right" vertical="center"/>
    </xf>
    <xf numFmtId="43" fontId="5" fillId="6" borderId="0" xfId="1" applyFont="1" applyFill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/>
    <xf numFmtId="166" fontId="7" fillId="0" borderId="0" xfId="1" applyNumberFormat="1" applyFont="1"/>
    <xf numFmtId="164" fontId="1" fillId="0" borderId="0" xfId="0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6543-347A-467B-8B10-13105C1C116B}">
  <sheetPr>
    <tabColor rgb="FF92D050"/>
  </sheetPr>
  <dimension ref="A1:F40"/>
  <sheetViews>
    <sheetView tabSelected="1" workbookViewId="0">
      <selection activeCell="F11" sqref="F11"/>
    </sheetView>
  </sheetViews>
  <sheetFormatPr defaultRowHeight="15" x14ac:dyDescent="0.25"/>
  <cols>
    <col min="1" max="1" width="42.85546875" customWidth="1"/>
    <col min="3" max="5" width="14.7109375" customWidth="1"/>
    <col min="6" max="6" width="13.85546875" bestFit="1" customWidth="1"/>
  </cols>
  <sheetData>
    <row r="1" spans="1:6" x14ac:dyDescent="0.25">
      <c r="A1" s="71" t="s">
        <v>52</v>
      </c>
      <c r="B1" s="71"/>
      <c r="C1" s="71"/>
      <c r="D1" s="71"/>
    </row>
    <row r="2" spans="1:6" ht="38.25" customHeight="1" x14ac:dyDescent="0.25">
      <c r="A2" s="71" t="s">
        <v>65</v>
      </c>
      <c r="B2" s="71"/>
      <c r="C2" s="71"/>
      <c r="D2" s="71"/>
    </row>
    <row r="3" spans="1:6" x14ac:dyDescent="0.25">
      <c r="A3" s="55" t="s">
        <v>66</v>
      </c>
      <c r="B3" s="56"/>
      <c r="C3" s="57"/>
      <c r="D3" s="57"/>
    </row>
    <row r="4" spans="1:6" ht="39" thickBot="1" x14ac:dyDescent="0.3">
      <c r="A4" s="58" t="s">
        <v>0</v>
      </c>
      <c r="B4" s="59" t="s">
        <v>67</v>
      </c>
      <c r="C4" s="60" t="s">
        <v>68</v>
      </c>
      <c r="D4" s="60" t="s">
        <v>69</v>
      </c>
    </row>
    <row r="5" spans="1:6" x14ac:dyDescent="0.25">
      <c r="A5" s="58" t="s">
        <v>70</v>
      </c>
      <c r="C5" s="61"/>
      <c r="D5" s="61"/>
    </row>
    <row r="6" spans="1:6" ht="15.75" thickBot="1" x14ac:dyDescent="0.3">
      <c r="A6" s="62" t="s">
        <v>3</v>
      </c>
      <c r="C6" s="77">
        <v>5111027</v>
      </c>
      <c r="D6" s="63" t="s">
        <v>71</v>
      </c>
    </row>
    <row r="7" spans="1:6" ht="15.75" thickBot="1" x14ac:dyDescent="0.3">
      <c r="C7" s="95">
        <f>C6</f>
        <v>5111027</v>
      </c>
      <c r="D7" s="64" t="s">
        <v>72</v>
      </c>
    </row>
    <row r="8" spans="1:6" ht="15.75" thickTop="1" x14ac:dyDescent="0.25">
      <c r="A8" s="58" t="s">
        <v>73</v>
      </c>
      <c r="C8" s="63"/>
      <c r="D8" s="63"/>
    </row>
    <row r="9" spans="1:6" x14ac:dyDescent="0.25">
      <c r="A9" s="62" t="s">
        <v>1</v>
      </c>
      <c r="B9" s="21">
        <v>4</v>
      </c>
      <c r="C9" s="92">
        <v>805525</v>
      </c>
      <c r="D9" s="66">
        <v>411620</v>
      </c>
      <c r="E9" s="65"/>
      <c r="F9" s="76"/>
    </row>
    <row r="10" spans="1:6" x14ac:dyDescent="0.25">
      <c r="A10" s="62" t="s">
        <v>53</v>
      </c>
      <c r="B10" s="21">
        <v>5</v>
      </c>
      <c r="C10" s="92">
        <v>176155</v>
      </c>
      <c r="D10" s="66">
        <f>229602+2524</f>
        <v>232126</v>
      </c>
    </row>
    <row r="11" spans="1:6" x14ac:dyDescent="0.25">
      <c r="A11" s="62" t="s">
        <v>74</v>
      </c>
      <c r="B11" s="21">
        <v>6</v>
      </c>
      <c r="C11" s="92">
        <f>90+695040+2782</f>
        <v>697912</v>
      </c>
      <c r="D11" s="66">
        <f>1366492-2524</f>
        <v>1363968</v>
      </c>
    </row>
    <row r="12" spans="1:6" x14ac:dyDescent="0.25">
      <c r="A12" s="62" t="s">
        <v>75</v>
      </c>
      <c r="B12" s="21">
        <v>7</v>
      </c>
      <c r="C12" s="92">
        <v>386766</v>
      </c>
      <c r="D12" s="66">
        <v>976250</v>
      </c>
    </row>
    <row r="13" spans="1:6" x14ac:dyDescent="0.25">
      <c r="A13" s="62" t="s">
        <v>2</v>
      </c>
      <c r="C13" s="92">
        <v>13074</v>
      </c>
      <c r="D13" s="66">
        <v>8207</v>
      </c>
    </row>
    <row r="14" spans="1:6" ht="15.75" thickBot="1" x14ac:dyDescent="0.3">
      <c r="A14" s="62" t="s">
        <v>76</v>
      </c>
      <c r="B14" s="21">
        <v>8</v>
      </c>
      <c r="C14" s="92">
        <v>656269</v>
      </c>
      <c r="D14" s="66">
        <v>125480</v>
      </c>
    </row>
    <row r="15" spans="1:6" ht="15.75" thickBot="1" x14ac:dyDescent="0.3">
      <c r="C15" s="67">
        <f>SUM(C9:C14)</f>
        <v>2735701</v>
      </c>
      <c r="D15" s="67">
        <v>3117651</v>
      </c>
    </row>
    <row r="16" spans="1:6" ht="15.75" thickBot="1" x14ac:dyDescent="0.3">
      <c r="A16" s="58" t="s">
        <v>77</v>
      </c>
      <c r="C16" s="68">
        <f>C7+C15</f>
        <v>7846728</v>
      </c>
      <c r="D16" s="68">
        <v>8287042</v>
      </c>
      <c r="F16" s="65"/>
    </row>
    <row r="17" spans="1:4" ht="15.75" thickTop="1" x14ac:dyDescent="0.25">
      <c r="A17" s="58" t="s">
        <v>78</v>
      </c>
      <c r="C17" s="69"/>
      <c r="D17" s="69"/>
    </row>
    <row r="18" spans="1:4" x14ac:dyDescent="0.25">
      <c r="A18" s="58" t="s">
        <v>79</v>
      </c>
      <c r="C18" s="63"/>
      <c r="D18" s="63"/>
    </row>
    <row r="19" spans="1:4" x14ac:dyDescent="0.25">
      <c r="A19" s="62" t="s">
        <v>80</v>
      </c>
      <c r="B19" s="21">
        <v>9</v>
      </c>
      <c r="C19" s="78">
        <v>2799880</v>
      </c>
      <c r="D19" s="66">
        <v>2799880</v>
      </c>
    </row>
    <row r="20" spans="1:4" ht="15.75" thickBot="1" x14ac:dyDescent="0.3">
      <c r="A20" s="62" t="s">
        <v>81</v>
      </c>
      <c r="C20" s="78">
        <v>-373950</v>
      </c>
      <c r="D20" s="66">
        <v>581634</v>
      </c>
    </row>
    <row r="21" spans="1:4" ht="15.75" thickBot="1" x14ac:dyDescent="0.3">
      <c r="C21" s="93">
        <f>SUM(C19:C20)</f>
        <v>2425930</v>
      </c>
      <c r="D21" s="68">
        <v>3381514</v>
      </c>
    </row>
    <row r="22" spans="1:4" ht="15.75" thickTop="1" x14ac:dyDescent="0.25">
      <c r="A22" s="58" t="s">
        <v>7</v>
      </c>
      <c r="C22" s="80"/>
      <c r="D22" s="69"/>
    </row>
    <row r="23" spans="1:4" x14ac:dyDescent="0.25">
      <c r="A23" s="62" t="s">
        <v>82</v>
      </c>
      <c r="B23" s="21">
        <v>10</v>
      </c>
      <c r="C23" s="94">
        <v>470373</v>
      </c>
      <c r="D23" s="66">
        <v>577601</v>
      </c>
    </row>
    <row r="24" spans="1:4" x14ac:dyDescent="0.25">
      <c r="A24" s="62" t="s">
        <v>83</v>
      </c>
      <c r="C24" s="94">
        <v>1152251</v>
      </c>
      <c r="D24" s="66">
        <v>1136393</v>
      </c>
    </row>
    <row r="25" spans="1:4" ht="15.75" thickBot="1" x14ac:dyDescent="0.3">
      <c r="A25" s="62" t="s">
        <v>84</v>
      </c>
      <c r="C25" s="94">
        <v>38017</v>
      </c>
      <c r="D25" s="66">
        <v>38016</v>
      </c>
    </row>
    <row r="26" spans="1:4" ht="15.75" thickBot="1" x14ac:dyDescent="0.3">
      <c r="C26" s="79">
        <f>SUM(C23:C25)</f>
        <v>1660641</v>
      </c>
      <c r="D26" s="68">
        <v>1752010</v>
      </c>
    </row>
    <row r="27" spans="1:4" ht="15.75" thickTop="1" x14ac:dyDescent="0.25">
      <c r="A27" s="58" t="s">
        <v>4</v>
      </c>
      <c r="C27" s="78"/>
      <c r="D27" s="63"/>
    </row>
    <row r="28" spans="1:4" x14ac:dyDescent="0.25">
      <c r="A28" s="62" t="s">
        <v>82</v>
      </c>
      <c r="B28" s="21">
        <v>10</v>
      </c>
      <c r="C28" s="78">
        <f>(172420+3787148+33066+362)-Бух.баланс!C23</f>
        <v>3522623</v>
      </c>
      <c r="D28" s="66">
        <v>2744488</v>
      </c>
    </row>
    <row r="29" spans="1:4" x14ac:dyDescent="0.25">
      <c r="A29" s="62" t="s">
        <v>85</v>
      </c>
      <c r="C29" s="78">
        <v>0</v>
      </c>
      <c r="D29" s="66">
        <v>63427</v>
      </c>
    </row>
    <row r="30" spans="1:4" x14ac:dyDescent="0.25">
      <c r="A30" s="62" t="s">
        <v>86</v>
      </c>
      <c r="B30" s="21">
        <v>11</v>
      </c>
      <c r="C30" s="78">
        <f>77090+31053+16963</f>
        <v>125106</v>
      </c>
      <c r="D30" s="66">
        <v>312485</v>
      </c>
    </row>
    <row r="31" spans="1:4" x14ac:dyDescent="0.25">
      <c r="A31" s="62" t="s">
        <v>87</v>
      </c>
      <c r="C31" s="78">
        <v>19068</v>
      </c>
      <c r="D31" s="66">
        <v>20464</v>
      </c>
    </row>
    <row r="32" spans="1:4" ht="15.75" thickBot="1" x14ac:dyDescent="0.3">
      <c r="A32" s="62" t="s">
        <v>88</v>
      </c>
      <c r="C32" s="78">
        <v>93360</v>
      </c>
      <c r="D32" s="66">
        <v>12654</v>
      </c>
    </row>
    <row r="33" spans="1:6" ht="15.75" thickBot="1" x14ac:dyDescent="0.3">
      <c r="C33" s="79">
        <f>SUM(C28:C32)</f>
        <v>3760157</v>
      </c>
      <c r="D33" s="68">
        <v>3153518</v>
      </c>
    </row>
    <row r="34" spans="1:6" ht="16.5" thickTop="1" thickBot="1" x14ac:dyDescent="0.3">
      <c r="A34" s="58" t="s">
        <v>89</v>
      </c>
      <c r="C34" s="81">
        <f>C21+C26+C33</f>
        <v>7846728</v>
      </c>
      <c r="D34" s="70">
        <v>8287042</v>
      </c>
      <c r="F34" s="82"/>
    </row>
    <row r="35" spans="1:6" ht="15.75" thickTop="1" x14ac:dyDescent="0.25">
      <c r="C35" s="63"/>
      <c r="D35" s="63"/>
    </row>
    <row r="36" spans="1:6" x14ac:dyDescent="0.25">
      <c r="A36" s="59" t="s">
        <v>90</v>
      </c>
    </row>
    <row r="37" spans="1:6" x14ac:dyDescent="0.25">
      <c r="A37" s="59" t="s">
        <v>91</v>
      </c>
      <c r="C37" s="72" t="s">
        <v>92</v>
      </c>
      <c r="D37" s="72"/>
    </row>
    <row r="39" spans="1:6" x14ac:dyDescent="0.25">
      <c r="A39" s="59" t="s">
        <v>110</v>
      </c>
      <c r="C39" s="73" t="s">
        <v>111</v>
      </c>
      <c r="D39" s="73"/>
    </row>
    <row r="40" spans="1:6" x14ac:dyDescent="0.25">
      <c r="A40" s="59" t="s">
        <v>109</v>
      </c>
      <c r="C40" s="61" t="s">
        <v>93</v>
      </c>
      <c r="D40" s="61"/>
    </row>
  </sheetData>
  <mergeCells count="4">
    <mergeCell ref="A2:D2"/>
    <mergeCell ref="C37:D37"/>
    <mergeCell ref="C39:D39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25"/>
  <sheetViews>
    <sheetView topLeftCell="A7" workbookViewId="0">
      <selection activeCell="A26" sqref="A26"/>
    </sheetView>
  </sheetViews>
  <sheetFormatPr defaultColWidth="17.85546875" defaultRowHeight="12.75" x14ac:dyDescent="0.25"/>
  <cols>
    <col min="1" max="1" width="40" style="22" customWidth="1"/>
    <col min="2" max="2" width="7.7109375" style="13" customWidth="1"/>
    <col min="3" max="3" width="18.7109375" style="13" customWidth="1"/>
    <col min="4" max="4" width="17.28515625" style="13" customWidth="1"/>
    <col min="5" max="5" width="17.85546875" style="13"/>
    <col min="6" max="6" width="25.140625" style="22" customWidth="1"/>
    <col min="7" max="7" width="17.85546875" style="22"/>
    <col min="8" max="8" width="20.42578125" style="85" customWidth="1"/>
    <col min="9" max="9" width="20.85546875" style="85" customWidth="1"/>
    <col min="10" max="16384" width="17.85546875" style="22"/>
  </cols>
  <sheetData>
    <row r="1" spans="1:9" x14ac:dyDescent="0.25">
      <c r="A1" s="27" t="s">
        <v>52</v>
      </c>
    </row>
    <row r="2" spans="1:9" ht="19.5" customHeight="1" x14ac:dyDescent="0.25">
      <c r="A2" s="54" t="s">
        <v>112</v>
      </c>
      <c r="B2" s="54"/>
      <c r="C2" s="54"/>
      <c r="D2" s="54"/>
    </row>
    <row r="3" spans="1:9" ht="25.5" customHeight="1" x14ac:dyDescent="0.25">
      <c r="A3" s="54" t="s">
        <v>54</v>
      </c>
      <c r="B3" s="54"/>
      <c r="C3" s="54"/>
      <c r="D3" s="54"/>
    </row>
    <row r="4" spans="1:9" ht="25.5" customHeight="1" x14ac:dyDescent="0.25">
      <c r="A4" s="30"/>
      <c r="B4" s="15"/>
      <c r="C4" s="15"/>
      <c r="D4" s="23" t="s">
        <v>10</v>
      </c>
    </row>
    <row r="5" spans="1:9" ht="51" x14ac:dyDescent="0.25">
      <c r="A5" s="28"/>
      <c r="B5" s="24" t="s">
        <v>9</v>
      </c>
      <c r="C5" s="29" t="s">
        <v>55</v>
      </c>
      <c r="D5" s="29" t="s">
        <v>56</v>
      </c>
    </row>
    <row r="6" spans="1:9" x14ac:dyDescent="0.25">
      <c r="A6" s="57" t="s">
        <v>94</v>
      </c>
      <c r="B6" s="83">
        <v>12</v>
      </c>
      <c r="C6" s="86">
        <v>650129</v>
      </c>
      <c r="D6" s="86">
        <v>510113</v>
      </c>
    </row>
    <row r="7" spans="1:9" ht="13.5" thickBot="1" x14ac:dyDescent="0.3">
      <c r="A7" s="57" t="s">
        <v>95</v>
      </c>
      <c r="B7" s="83">
        <v>13</v>
      </c>
      <c r="C7" s="86">
        <v>-962576</v>
      </c>
      <c r="D7" s="86">
        <v>-560044</v>
      </c>
    </row>
    <row r="8" spans="1:9" ht="13.5" thickBot="1" x14ac:dyDescent="0.3">
      <c r="A8" s="61" t="s">
        <v>96</v>
      </c>
      <c r="B8" s="83"/>
      <c r="C8" s="87">
        <f>C7+C6</f>
        <v>-312447</v>
      </c>
      <c r="D8" s="87">
        <v>-49931</v>
      </c>
    </row>
    <row r="9" spans="1:9" ht="13.5" thickTop="1" x14ac:dyDescent="0.25">
      <c r="A9" s="57" t="s">
        <v>49</v>
      </c>
      <c r="B9" s="83" t="s">
        <v>97</v>
      </c>
      <c r="C9" s="86">
        <v>-118689</v>
      </c>
      <c r="D9" s="86">
        <v>-36882</v>
      </c>
    </row>
    <row r="10" spans="1:9" x14ac:dyDescent="0.25">
      <c r="A10" s="57" t="s">
        <v>98</v>
      </c>
      <c r="B10" s="83" t="s">
        <v>99</v>
      </c>
      <c r="C10" s="86">
        <v>-280078</v>
      </c>
      <c r="D10" s="86">
        <v>-50848</v>
      </c>
    </row>
    <row r="11" spans="1:9" ht="26.25" customHeight="1" x14ac:dyDescent="0.25">
      <c r="A11" s="84" t="s">
        <v>100</v>
      </c>
      <c r="B11" s="83"/>
      <c r="C11" s="86">
        <v>0</v>
      </c>
      <c r="D11" s="86">
        <v>266585</v>
      </c>
      <c r="H11" s="22"/>
      <c r="I11" s="22"/>
    </row>
    <row r="12" spans="1:9" ht="24.75" customHeight="1" thickBot="1" x14ac:dyDescent="0.3">
      <c r="A12" s="57" t="s">
        <v>101</v>
      </c>
      <c r="B12" s="83" t="s">
        <v>102</v>
      </c>
      <c r="C12" s="86">
        <v>18113</v>
      </c>
      <c r="D12" s="86">
        <v>1256</v>
      </c>
      <c r="H12" s="22"/>
      <c r="I12" s="22"/>
    </row>
    <row r="13" spans="1:9" ht="13.5" thickBot="1" x14ac:dyDescent="0.3">
      <c r="A13" s="61" t="s">
        <v>103</v>
      </c>
      <c r="B13" s="83"/>
      <c r="C13" s="87">
        <f>SUM(C8:C12)</f>
        <v>-693101</v>
      </c>
      <c r="D13" s="87">
        <v>130180</v>
      </c>
      <c r="H13" s="22"/>
      <c r="I13" s="22"/>
    </row>
    <row r="14" spans="1:9" ht="14.25" thickTop="1" thickBot="1" x14ac:dyDescent="0.3">
      <c r="A14" s="57" t="s">
        <v>104</v>
      </c>
      <c r="B14" s="83"/>
      <c r="C14" s="86">
        <v>-262483</v>
      </c>
      <c r="D14" s="86">
        <v>-91292</v>
      </c>
      <c r="H14" s="22"/>
      <c r="I14" s="22"/>
    </row>
    <row r="15" spans="1:9" ht="13.5" thickBot="1" x14ac:dyDescent="0.3">
      <c r="A15" s="61" t="s">
        <v>105</v>
      </c>
      <c r="B15" s="83"/>
      <c r="C15" s="87">
        <f>SUM(C13:C14)</f>
        <v>-955584</v>
      </c>
      <c r="D15" s="87">
        <v>38888</v>
      </c>
      <c r="H15" s="22"/>
      <c r="I15" s="22"/>
    </row>
    <row r="16" spans="1:9" ht="14.25" thickTop="1" thickBot="1" x14ac:dyDescent="0.3">
      <c r="A16" s="57" t="s">
        <v>106</v>
      </c>
      <c r="B16" s="83"/>
      <c r="C16" s="86" t="s">
        <v>107</v>
      </c>
      <c r="D16" s="86">
        <v>-1167</v>
      </c>
      <c r="H16" s="22"/>
      <c r="I16" s="22"/>
    </row>
    <row r="17" spans="1:9" ht="13.5" thickBot="1" x14ac:dyDescent="0.3">
      <c r="A17" s="61" t="s">
        <v>108</v>
      </c>
      <c r="B17" s="83"/>
      <c r="C17" s="87">
        <f>C15</f>
        <v>-955584</v>
      </c>
      <c r="D17" s="87">
        <v>37721</v>
      </c>
      <c r="H17" s="22"/>
      <c r="I17" s="22"/>
    </row>
    <row r="18" spans="1:9" ht="13.5" thickTop="1" x14ac:dyDescent="0.25">
      <c r="A18" s="17"/>
      <c r="B18" s="22"/>
      <c r="C18" s="26"/>
      <c r="D18" s="26"/>
      <c r="H18" s="22"/>
      <c r="I18" s="22"/>
    </row>
    <row r="19" spans="1:9" x14ac:dyDescent="0.25">
      <c r="A19" s="17"/>
      <c r="B19" s="25"/>
      <c r="C19" s="18"/>
      <c r="D19" s="18"/>
      <c r="F19" s="57"/>
      <c r="G19" s="57"/>
      <c r="H19" s="88"/>
      <c r="I19" s="88"/>
    </row>
    <row r="20" spans="1:9" ht="15" x14ac:dyDescent="0.25">
      <c r="A20" s="1" t="s">
        <v>50</v>
      </c>
      <c r="B20"/>
      <c r="C20" s="2" t="s">
        <v>51</v>
      </c>
      <c r="F20" s="32"/>
      <c r="G20" s="32"/>
      <c r="H20" s="91"/>
      <c r="I20" s="89"/>
    </row>
    <row r="21" spans="1:9" ht="15" x14ac:dyDescent="0.25">
      <c r="D21" s="26"/>
      <c r="F21" s="59"/>
      <c r="G21"/>
      <c r="H21" s="90"/>
      <c r="I21" s="90"/>
    </row>
    <row r="22" spans="1:9" ht="15" x14ac:dyDescent="0.25">
      <c r="A22" s="1" t="s">
        <v>61</v>
      </c>
      <c r="B22" s="1"/>
      <c r="C22" s="1" t="s">
        <v>62</v>
      </c>
      <c r="F22" s="59"/>
      <c r="G22"/>
      <c r="H22" s="90"/>
      <c r="I22" s="90"/>
    </row>
    <row r="23" spans="1:9" ht="15" x14ac:dyDescent="0.25">
      <c r="B23" s="22"/>
      <c r="C23" s="22"/>
      <c r="F23" s="75"/>
      <c r="G23"/>
      <c r="H23" s="89"/>
      <c r="I23" s="89"/>
    </row>
    <row r="25" spans="1:9" x14ac:dyDescent="0.25">
      <c r="B25" s="22"/>
      <c r="C25" s="22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I50"/>
  <sheetViews>
    <sheetView topLeftCell="A40" workbookViewId="0">
      <selection activeCell="B12" sqref="B12:B16"/>
    </sheetView>
  </sheetViews>
  <sheetFormatPr defaultColWidth="16.7109375" defaultRowHeight="12.75" x14ac:dyDescent="0.25"/>
  <cols>
    <col min="1" max="1" width="44.85546875" style="1" customWidth="1"/>
    <col min="2" max="2" width="15.7109375" style="2" customWidth="1"/>
    <col min="3" max="3" width="16.28515625" style="2" customWidth="1"/>
    <col min="4" max="4" width="16.7109375" style="2"/>
    <col min="5" max="5" width="47.5703125" style="2" customWidth="1"/>
    <col min="6" max="7" width="16.7109375" style="96"/>
    <col min="8" max="8" width="25.140625" style="1" customWidth="1"/>
    <col min="9" max="16384" width="16.7109375" style="1"/>
  </cols>
  <sheetData>
    <row r="1" spans="1:7" x14ac:dyDescent="0.25">
      <c r="A1" s="27" t="s">
        <v>52</v>
      </c>
    </row>
    <row r="2" spans="1:7" ht="33" customHeight="1" x14ac:dyDescent="0.25">
      <c r="A2" s="54" t="s">
        <v>32</v>
      </c>
      <c r="B2" s="54"/>
      <c r="C2" s="54"/>
      <c r="E2" s="1"/>
      <c r="F2" s="1"/>
      <c r="G2" s="1"/>
    </row>
    <row r="3" spans="1:7" ht="14.25" customHeight="1" x14ac:dyDescent="0.25">
      <c r="A3" s="30" t="str">
        <f>ОПиУ!A3</f>
        <v>за период с 01 января по 30 сентября 2023 года</v>
      </c>
      <c r="B3" s="30"/>
      <c r="C3" s="30"/>
      <c r="E3" s="1"/>
      <c r="F3" s="1"/>
      <c r="G3" s="1"/>
    </row>
    <row r="4" spans="1:7" x14ac:dyDescent="0.25">
      <c r="A4" s="14"/>
      <c r="B4" s="3"/>
      <c r="C4" s="20" t="s">
        <v>10</v>
      </c>
      <c r="E4" s="1"/>
      <c r="F4" s="1"/>
      <c r="G4" s="1"/>
    </row>
    <row r="5" spans="1:7" ht="51" x14ac:dyDescent="0.25">
      <c r="A5" s="14"/>
      <c r="B5" s="29" t="str">
        <f>ОПиУ!C5</f>
        <v>за 9 месяцев, закончившихся 30 сентября 2023 года</v>
      </c>
      <c r="C5" s="29" t="str">
        <f>ОПиУ!D5</f>
        <v>за 9 месяцев, закончившихся 30 сентября 2022 года</v>
      </c>
      <c r="E5" s="1"/>
      <c r="F5" s="1"/>
      <c r="G5" s="1"/>
    </row>
    <row r="6" spans="1:7" x14ac:dyDescent="0.25">
      <c r="A6" s="32" t="s">
        <v>37</v>
      </c>
      <c r="B6" s="18"/>
      <c r="C6" s="13"/>
      <c r="E6" s="1"/>
      <c r="F6" s="1"/>
      <c r="G6" s="1"/>
    </row>
    <row r="7" spans="1:7" x14ac:dyDescent="0.25">
      <c r="A7" s="16" t="s">
        <v>14</v>
      </c>
      <c r="B7" s="99">
        <v>86470</v>
      </c>
      <c r="C7" s="51">
        <v>120912</v>
      </c>
      <c r="E7" s="1"/>
      <c r="F7" s="1"/>
      <c r="G7" s="1"/>
    </row>
    <row r="8" spans="1:7" x14ac:dyDescent="0.25">
      <c r="A8" s="16" t="s">
        <v>57</v>
      </c>
      <c r="B8" s="99">
        <v>791469</v>
      </c>
      <c r="C8" s="51">
        <v>1421878</v>
      </c>
      <c r="E8" s="1"/>
      <c r="F8" s="1"/>
      <c r="G8" s="1"/>
    </row>
    <row r="9" spans="1:7" x14ac:dyDescent="0.25">
      <c r="A9" s="5" t="s">
        <v>58</v>
      </c>
      <c r="B9" s="99">
        <v>15799</v>
      </c>
      <c r="C9" s="51">
        <v>70488</v>
      </c>
      <c r="E9" s="1"/>
      <c r="F9" s="1"/>
      <c r="G9" s="1"/>
    </row>
    <row r="10" spans="1:7" x14ac:dyDescent="0.25">
      <c r="A10" s="16" t="s">
        <v>15</v>
      </c>
      <c r="B10" s="51">
        <v>1303794</v>
      </c>
      <c r="C10" s="51">
        <v>110632</v>
      </c>
      <c r="E10" s="1"/>
      <c r="F10" s="1"/>
      <c r="G10" s="1"/>
    </row>
    <row r="11" spans="1:7" s="33" customFormat="1" ht="13.5" x14ac:dyDescent="0.2">
      <c r="A11" s="31" t="s">
        <v>35</v>
      </c>
      <c r="B11" s="34">
        <f>SUM(B7:B10)</f>
        <v>2197532</v>
      </c>
      <c r="C11" s="34">
        <f>SUM(C5:C10)</f>
        <v>1723910</v>
      </c>
      <c r="D11" s="35"/>
      <c r="E11" s="35"/>
    </row>
    <row r="12" spans="1:7" x14ac:dyDescent="0.25">
      <c r="A12" s="16" t="s">
        <v>16</v>
      </c>
      <c r="B12" s="99">
        <v>292284</v>
      </c>
      <c r="C12" s="51">
        <v>256771</v>
      </c>
      <c r="E12" s="1"/>
      <c r="F12" s="1"/>
      <c r="G12" s="1"/>
    </row>
    <row r="13" spans="1:7" ht="15.6" customHeight="1" x14ac:dyDescent="0.25">
      <c r="A13" s="16" t="s">
        <v>17</v>
      </c>
      <c r="B13" s="99">
        <v>178210</v>
      </c>
      <c r="C13" s="51">
        <v>129453</v>
      </c>
      <c r="D13" s="2">
        <f>B11</f>
        <v>2197532</v>
      </c>
      <c r="E13" s="1"/>
      <c r="F13" s="1"/>
      <c r="G13" s="1"/>
    </row>
    <row r="14" spans="1:7" ht="12.6" customHeight="1" x14ac:dyDescent="0.25">
      <c r="A14" s="16" t="s">
        <v>18</v>
      </c>
      <c r="B14" s="99">
        <v>582871</v>
      </c>
      <c r="C14" s="51">
        <v>345817</v>
      </c>
      <c r="E14" s="1"/>
      <c r="F14" s="1"/>
      <c r="G14" s="1"/>
    </row>
    <row r="15" spans="1:7" x14ac:dyDescent="0.25">
      <c r="A15" s="16" t="s">
        <v>19</v>
      </c>
      <c r="B15" s="99">
        <v>1251011</v>
      </c>
      <c r="C15" s="51">
        <v>866995</v>
      </c>
      <c r="E15" s="1"/>
      <c r="F15" s="1"/>
      <c r="G15" s="1"/>
    </row>
    <row r="16" spans="1:7" x14ac:dyDescent="0.25">
      <c r="A16" s="1" t="s">
        <v>59</v>
      </c>
      <c r="B16" s="99">
        <v>234861</v>
      </c>
      <c r="C16" s="51">
        <v>190180</v>
      </c>
      <c r="E16" s="1"/>
      <c r="F16" s="1"/>
      <c r="G16" s="1"/>
    </row>
    <row r="17" spans="1:7" x14ac:dyDescent="0.25">
      <c r="A17" s="16" t="s">
        <v>20</v>
      </c>
      <c r="B17" s="51">
        <v>-262969</v>
      </c>
      <c r="C17" s="51">
        <v>115917</v>
      </c>
      <c r="E17" s="1"/>
      <c r="F17" s="1"/>
      <c r="G17" s="1"/>
    </row>
    <row r="18" spans="1:7" s="33" customFormat="1" ht="13.5" x14ac:dyDescent="0.2">
      <c r="A18" s="31" t="s">
        <v>36</v>
      </c>
      <c r="B18" s="34">
        <f>SUM(B12:B17)</f>
        <v>2276268</v>
      </c>
      <c r="C18" s="34">
        <f>SUM(C12:C17)</f>
        <v>1905133</v>
      </c>
      <c r="D18" s="35"/>
      <c r="E18" s="35"/>
    </row>
    <row r="19" spans="1:7" ht="31.15" customHeight="1" x14ac:dyDescent="0.25">
      <c r="A19" s="37" t="s">
        <v>21</v>
      </c>
      <c r="B19" s="38">
        <f>B11-B18</f>
        <v>-78736</v>
      </c>
      <c r="C19" s="38">
        <f>C11-C18</f>
        <v>-181223</v>
      </c>
      <c r="E19" s="1"/>
      <c r="F19" s="1"/>
      <c r="G19" s="1"/>
    </row>
    <row r="20" spans="1:7" x14ac:dyDescent="0.25">
      <c r="A20" s="16" t="s">
        <v>22</v>
      </c>
      <c r="B20" s="19">
        <v>0</v>
      </c>
      <c r="C20" s="13">
        <v>0</v>
      </c>
      <c r="E20" s="1"/>
      <c r="F20" s="1"/>
      <c r="G20" s="1"/>
    </row>
    <row r="21" spans="1:7" ht="31.15" customHeight="1" x14ac:dyDescent="0.25">
      <c r="A21" s="37" t="s">
        <v>23</v>
      </c>
      <c r="B21" s="38">
        <f>SUM(B19:B20)</f>
        <v>-78736</v>
      </c>
      <c r="C21" s="38">
        <f>SUM(C19:C20)</f>
        <v>-181223</v>
      </c>
      <c r="E21" s="1"/>
      <c r="F21" s="1"/>
      <c r="G21" s="1"/>
    </row>
    <row r="22" spans="1:7" x14ac:dyDescent="0.25">
      <c r="A22" s="32" t="s">
        <v>38</v>
      </c>
      <c r="B22" s="18"/>
      <c r="C22" s="13"/>
      <c r="E22" s="1"/>
      <c r="F22" s="1"/>
      <c r="G22" s="1"/>
    </row>
    <row r="23" spans="1:7" x14ac:dyDescent="0.25">
      <c r="A23" s="16" t="s">
        <v>60</v>
      </c>
      <c r="B23" s="51">
        <v>10500</v>
      </c>
      <c r="C23" s="51">
        <v>850</v>
      </c>
      <c r="E23" s="1"/>
      <c r="F23" s="1"/>
      <c r="G23" s="1"/>
    </row>
    <row r="24" spans="1:7" s="33" customFormat="1" ht="14.45" customHeight="1" x14ac:dyDescent="0.2">
      <c r="A24" s="5" t="s">
        <v>15</v>
      </c>
      <c r="B24" s="52">
        <v>31746</v>
      </c>
      <c r="C24" s="53">
        <v>3621</v>
      </c>
      <c r="D24" s="35"/>
      <c r="E24" s="35"/>
    </row>
    <row r="25" spans="1:7" s="33" customFormat="1" ht="17.45" customHeight="1" x14ac:dyDescent="0.2">
      <c r="A25" s="31" t="s">
        <v>35</v>
      </c>
      <c r="B25" s="36">
        <f>B23+B24</f>
        <v>42246</v>
      </c>
      <c r="C25" s="36">
        <f>SUM(C23:C24)</f>
        <v>4471</v>
      </c>
      <c r="D25" s="35"/>
      <c r="E25" s="35"/>
    </row>
    <row r="26" spans="1:7" ht="25.5" x14ac:dyDescent="0.25">
      <c r="A26" s="16" t="s">
        <v>24</v>
      </c>
      <c r="B26" s="51">
        <v>62762</v>
      </c>
      <c r="C26" s="51">
        <v>8566</v>
      </c>
      <c r="E26" s="1"/>
      <c r="F26" s="1"/>
      <c r="G26" s="1"/>
    </row>
    <row r="27" spans="1:7" s="33" customFormat="1" x14ac:dyDescent="0.2">
      <c r="A27" s="5" t="s">
        <v>15</v>
      </c>
      <c r="B27" s="39">
        <v>0</v>
      </c>
      <c r="C27" s="40">
        <v>0</v>
      </c>
      <c r="D27" s="35"/>
      <c r="E27" s="35"/>
    </row>
    <row r="28" spans="1:7" s="33" customFormat="1" ht="13.5" x14ac:dyDescent="0.2">
      <c r="A28" s="31" t="s">
        <v>36</v>
      </c>
      <c r="B28" s="34">
        <f>SUM(B26:B27)</f>
        <v>62762</v>
      </c>
      <c r="C28" s="34">
        <f>SUM(C26:C27)</f>
        <v>8566</v>
      </c>
      <c r="D28" s="35"/>
      <c r="E28" s="35"/>
    </row>
    <row r="29" spans="1:7" ht="31.15" customHeight="1" x14ac:dyDescent="0.25">
      <c r="A29" s="37" t="s">
        <v>25</v>
      </c>
      <c r="B29" s="38">
        <f>B25-B28</f>
        <v>-20516</v>
      </c>
      <c r="C29" s="38">
        <f>C25-C28</f>
        <v>-4095</v>
      </c>
      <c r="E29" s="1"/>
      <c r="F29" s="1"/>
      <c r="G29" s="1"/>
    </row>
    <row r="30" spans="1:7" x14ac:dyDescent="0.25">
      <c r="A30" s="32" t="s">
        <v>39</v>
      </c>
      <c r="B30" s="18"/>
      <c r="C30" s="13"/>
      <c r="E30" s="1"/>
      <c r="F30" s="1"/>
      <c r="G30" s="1"/>
    </row>
    <row r="31" spans="1:7" ht="25.5" x14ac:dyDescent="0.25">
      <c r="A31" s="16" t="s">
        <v>40</v>
      </c>
      <c r="B31" s="51">
        <v>1404841</v>
      </c>
      <c r="C31" s="51">
        <v>1033232</v>
      </c>
      <c r="E31" s="1"/>
      <c r="F31" s="1"/>
      <c r="G31" s="1"/>
    </row>
    <row r="32" spans="1:7" x14ac:dyDescent="0.25">
      <c r="A32" s="16" t="s">
        <v>15</v>
      </c>
      <c r="B32" s="51">
        <v>676401</v>
      </c>
      <c r="C32" s="51"/>
      <c r="E32" s="1"/>
      <c r="F32" s="1"/>
      <c r="G32" s="1"/>
    </row>
    <row r="33" spans="1:9" x14ac:dyDescent="0.25">
      <c r="A33" s="16" t="s">
        <v>41</v>
      </c>
      <c r="B33" s="19"/>
      <c r="C33" s="19"/>
      <c r="E33" s="1"/>
      <c r="F33" s="1"/>
      <c r="G33" s="1"/>
    </row>
    <row r="34" spans="1:9" s="33" customFormat="1" ht="13.5" x14ac:dyDescent="0.2">
      <c r="A34" s="31" t="s">
        <v>35</v>
      </c>
      <c r="B34" s="34">
        <f>B31+B32+B33</f>
        <v>2081242</v>
      </c>
      <c r="C34" s="34">
        <f>C31+C32+C33</f>
        <v>1033232</v>
      </c>
      <c r="D34" s="35"/>
      <c r="E34" s="35"/>
    </row>
    <row r="35" spans="1:9" ht="17.45" customHeight="1" x14ac:dyDescent="0.25">
      <c r="A35" s="16" t="s">
        <v>42</v>
      </c>
      <c r="B35" s="51">
        <v>1452338</v>
      </c>
      <c r="C35" s="51">
        <v>841100</v>
      </c>
      <c r="E35" s="1"/>
      <c r="F35" s="1"/>
      <c r="G35" s="1"/>
    </row>
    <row r="36" spans="1:9" ht="17.45" customHeight="1" x14ac:dyDescent="0.25">
      <c r="A36" s="16" t="s">
        <v>43</v>
      </c>
      <c r="B36" s="19"/>
      <c r="C36" s="19"/>
      <c r="E36" s="1"/>
      <c r="F36" s="1"/>
      <c r="G36" s="1"/>
    </row>
    <row r="37" spans="1:9" ht="18" customHeight="1" x14ac:dyDescent="0.25">
      <c r="A37" s="16" t="s">
        <v>44</v>
      </c>
      <c r="B37" s="19"/>
      <c r="C37" s="19"/>
      <c r="E37" s="1"/>
      <c r="F37" s="1"/>
      <c r="G37" s="1"/>
    </row>
    <row r="38" spans="1:9" ht="18" customHeight="1" x14ac:dyDescent="0.25">
      <c r="A38" s="16" t="s">
        <v>45</v>
      </c>
      <c r="B38" s="19"/>
      <c r="C38" s="19"/>
      <c r="E38" s="1"/>
      <c r="F38" s="1"/>
      <c r="G38" s="1"/>
    </row>
    <row r="39" spans="1:9" ht="18" customHeight="1" x14ac:dyDescent="0.25">
      <c r="A39" s="16" t="s">
        <v>46</v>
      </c>
      <c r="B39" s="19"/>
      <c r="C39" s="19"/>
      <c r="E39" s="74"/>
      <c r="F39" s="89"/>
      <c r="G39" s="89"/>
    </row>
    <row r="40" spans="1:9" ht="18" customHeight="1" x14ac:dyDescent="0.25">
      <c r="A40" s="16" t="s">
        <v>47</v>
      </c>
      <c r="B40" s="19"/>
      <c r="C40" s="19"/>
      <c r="E40" s="75"/>
      <c r="F40" s="89"/>
      <c r="G40" s="89"/>
    </row>
    <row r="41" spans="1:9" s="33" customFormat="1" ht="15" x14ac:dyDescent="0.25">
      <c r="A41" s="31" t="s">
        <v>36</v>
      </c>
      <c r="B41" s="34">
        <f>SUM(B35:B40)</f>
        <v>1452338</v>
      </c>
      <c r="C41" s="34">
        <f>SUM(C35:C40)</f>
        <v>841100</v>
      </c>
      <c r="D41" s="35"/>
      <c r="E41" s="75"/>
      <c r="F41" s="89"/>
      <c r="G41" s="89"/>
      <c r="H41" s="35"/>
      <c r="I41" s="35"/>
    </row>
    <row r="42" spans="1:9" s="33" customFormat="1" ht="25.5" x14ac:dyDescent="0.2">
      <c r="A42" s="41" t="s">
        <v>26</v>
      </c>
      <c r="B42" s="42">
        <f>B34-B41</f>
        <v>628904</v>
      </c>
      <c r="C42" s="42">
        <f>C34-C41</f>
        <v>192132</v>
      </c>
      <c r="D42" s="35"/>
      <c r="E42" s="35"/>
      <c r="F42" s="97"/>
      <c r="G42" s="97"/>
      <c r="H42" s="35"/>
      <c r="I42" s="35"/>
    </row>
    <row r="43" spans="1:9" s="33" customFormat="1" ht="16.899999999999999" customHeight="1" x14ac:dyDescent="0.2">
      <c r="A43" s="43" t="s">
        <v>27</v>
      </c>
      <c r="B43" s="44">
        <f>B21+B29+B42+B44</f>
        <v>530789</v>
      </c>
      <c r="C43" s="44">
        <f>C21+C29+C42+C44</f>
        <v>4694</v>
      </c>
      <c r="D43" s="35"/>
      <c r="E43" s="35"/>
      <c r="F43" s="97"/>
      <c r="G43" s="97"/>
      <c r="H43" s="35"/>
      <c r="I43" s="35"/>
    </row>
    <row r="44" spans="1:9" s="33" customFormat="1" ht="14.45" customHeight="1" x14ac:dyDescent="0.2">
      <c r="A44" s="5" t="s">
        <v>28</v>
      </c>
      <c r="B44" s="39">
        <v>1137</v>
      </c>
      <c r="C44" s="40">
        <v>-2120</v>
      </c>
      <c r="D44" s="35"/>
      <c r="E44" s="35"/>
      <c r="F44" s="97"/>
      <c r="G44" s="97"/>
      <c r="H44" s="35"/>
      <c r="I44" s="35"/>
    </row>
    <row r="45" spans="1:9" s="49" customFormat="1" x14ac:dyDescent="0.2">
      <c r="A45" s="45" t="s">
        <v>29</v>
      </c>
      <c r="B45" s="46">
        <v>125480</v>
      </c>
      <c r="C45" s="47">
        <v>49196</v>
      </c>
      <c r="D45" s="48"/>
      <c r="E45" s="48"/>
      <c r="F45" s="98"/>
      <c r="G45" s="98"/>
      <c r="H45" s="48"/>
      <c r="I45" s="48"/>
    </row>
    <row r="46" spans="1:9" s="33" customFormat="1" x14ac:dyDescent="0.2">
      <c r="A46" s="45" t="s">
        <v>48</v>
      </c>
      <c r="B46" s="50">
        <f>B43+B45</f>
        <v>656269</v>
      </c>
      <c r="C46" s="50">
        <f>C43+C45</f>
        <v>53890</v>
      </c>
      <c r="D46" s="35"/>
      <c r="E46" s="35"/>
      <c r="F46" s="97"/>
      <c r="G46" s="97"/>
      <c r="H46" s="35"/>
      <c r="I46" s="35"/>
    </row>
    <row r="48" spans="1:9" ht="15" x14ac:dyDescent="0.25">
      <c r="A48" s="1" t="s">
        <v>50</v>
      </c>
      <c r="B48"/>
      <c r="C48" s="2" t="s">
        <v>51</v>
      </c>
    </row>
    <row r="50" spans="1:3" x14ac:dyDescent="0.25">
      <c r="A50" s="1" t="s">
        <v>61</v>
      </c>
      <c r="B50" s="1"/>
      <c r="C50" s="1" t="s">
        <v>62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21"/>
  <sheetViews>
    <sheetView workbookViewId="0">
      <selection activeCell="D13" sqref="D13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27" t="s">
        <v>52</v>
      </c>
    </row>
    <row r="2" spans="1:9" x14ac:dyDescent="0.25">
      <c r="A2" s="12" t="s">
        <v>31</v>
      </c>
    </row>
    <row r="3" spans="1:9" x14ac:dyDescent="0.25">
      <c r="A3" s="1" t="str">
        <f>ОПиУ!A3</f>
        <v>за период с 01 января по 30 сентября 2023 года</v>
      </c>
    </row>
    <row r="4" spans="1:9" x14ac:dyDescent="0.25">
      <c r="A4" s="4"/>
      <c r="B4" s="4"/>
      <c r="C4" s="4"/>
      <c r="D4" s="4"/>
      <c r="E4" s="4"/>
      <c r="F4" s="8" t="s">
        <v>11</v>
      </c>
    </row>
    <row r="5" spans="1:9" ht="25.5" x14ac:dyDescent="0.25">
      <c r="A5" s="9"/>
      <c r="B5" s="6" t="s">
        <v>12</v>
      </c>
      <c r="C5" s="6" t="s">
        <v>8</v>
      </c>
      <c r="D5" s="6" t="s">
        <v>30</v>
      </c>
      <c r="E5" s="6" t="s">
        <v>5</v>
      </c>
      <c r="F5" s="6" t="s">
        <v>6</v>
      </c>
    </row>
    <row r="6" spans="1:9" x14ac:dyDescent="0.25">
      <c r="A6" s="11" t="s">
        <v>33</v>
      </c>
      <c r="B6" s="10">
        <v>2799880</v>
      </c>
      <c r="C6" s="10"/>
      <c r="D6" s="10">
        <v>0</v>
      </c>
      <c r="E6" s="10">
        <v>852039</v>
      </c>
      <c r="F6" s="10">
        <f t="shared" ref="F6:F8" si="0">SUM(B6:E6)</f>
        <v>3651919</v>
      </c>
      <c r="G6" s="2"/>
      <c r="H6" s="2"/>
      <c r="I6" s="2"/>
    </row>
    <row r="7" spans="1:9" ht="21.6" customHeight="1" x14ac:dyDescent="0.25">
      <c r="A7" s="7" t="s">
        <v>13</v>
      </c>
      <c r="B7" s="2">
        <v>0</v>
      </c>
      <c r="C7" s="2">
        <v>0</v>
      </c>
      <c r="D7" s="2">
        <v>0</v>
      </c>
      <c r="E7" s="2">
        <v>-184837</v>
      </c>
      <c r="F7" s="10">
        <f t="shared" si="0"/>
        <v>-184837</v>
      </c>
      <c r="G7" s="2"/>
      <c r="H7" s="2"/>
      <c r="I7" s="2"/>
    </row>
    <row r="8" spans="1:9" x14ac:dyDescent="0.25">
      <c r="A8" s="11" t="s">
        <v>63</v>
      </c>
      <c r="B8" s="10">
        <f>SUM(B6:B7)</f>
        <v>2799880</v>
      </c>
      <c r="C8" s="10">
        <f t="shared" ref="C8:D8" si="1">SUM(C6:C7)</f>
        <v>0</v>
      </c>
      <c r="D8" s="10">
        <f t="shared" si="1"/>
        <v>0</v>
      </c>
      <c r="E8" s="10">
        <f>SUM(E6:E7)</f>
        <v>667202</v>
      </c>
      <c r="F8" s="10">
        <f t="shared" si="0"/>
        <v>3467082</v>
      </c>
      <c r="G8" s="2"/>
      <c r="H8" s="2"/>
      <c r="I8" s="2"/>
    </row>
    <row r="9" spans="1:9" x14ac:dyDescent="0.25">
      <c r="A9" s="11" t="s">
        <v>34</v>
      </c>
      <c r="B9" s="10">
        <v>2799880</v>
      </c>
      <c r="C9" s="10"/>
      <c r="D9" s="10">
        <v>0</v>
      </c>
      <c r="E9" s="10">
        <v>667202</v>
      </c>
      <c r="F9" s="10">
        <v>399608</v>
      </c>
      <c r="G9" s="2"/>
      <c r="H9" s="2"/>
      <c r="I9" s="2"/>
    </row>
    <row r="10" spans="1:9" ht="22.15" customHeight="1" x14ac:dyDescent="0.25">
      <c r="A10" s="7" t="s">
        <v>13</v>
      </c>
      <c r="B10" s="2">
        <v>0</v>
      </c>
      <c r="C10" s="2">
        <v>0</v>
      </c>
      <c r="D10" s="2">
        <v>0</v>
      </c>
      <c r="E10" s="2">
        <v>-955584</v>
      </c>
      <c r="F10" s="10">
        <v>11348</v>
      </c>
      <c r="G10" s="2"/>
      <c r="H10" s="2"/>
      <c r="I10" s="2"/>
    </row>
    <row r="11" spans="1:9" x14ac:dyDescent="0.25">
      <c r="A11" s="11" t="s">
        <v>64</v>
      </c>
      <c r="B11" s="10">
        <f>SUM(B9:B10)</f>
        <v>2799880</v>
      </c>
      <c r="C11" s="10">
        <f t="shared" ref="C11:D11" si="2">SUM(C9:C10)</f>
        <v>0</v>
      </c>
      <c r="D11" s="10">
        <f t="shared" si="2"/>
        <v>0</v>
      </c>
      <c r="E11" s="10">
        <f>SUM(E9:E10)</f>
        <v>-288382</v>
      </c>
      <c r="F11" s="10">
        <f t="shared" ref="F11" si="3">SUM(B11:E11)</f>
        <v>2511498</v>
      </c>
      <c r="G11" s="2"/>
      <c r="H11" s="2"/>
      <c r="I11" s="2"/>
    </row>
    <row r="12" spans="1:9" x14ac:dyDescent="0.25">
      <c r="B12" s="2"/>
      <c r="C12" s="2"/>
      <c r="D12" s="2"/>
      <c r="E12" s="2"/>
      <c r="F12" s="2"/>
      <c r="G12" s="2"/>
      <c r="H12" s="2"/>
      <c r="I12" s="2"/>
    </row>
    <row r="13" spans="1:9" ht="15" x14ac:dyDescent="0.25">
      <c r="A13" s="1" t="s">
        <v>50</v>
      </c>
      <c r="B13"/>
      <c r="C13" s="2" t="s">
        <v>51</v>
      </c>
      <c r="D13" s="2"/>
      <c r="E13" s="2"/>
      <c r="F13" s="2"/>
      <c r="G13" s="2"/>
      <c r="H13" s="2"/>
      <c r="I13" s="2"/>
    </row>
    <row r="14" spans="1:9" x14ac:dyDescent="0.25"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1" t="s">
        <v>61</v>
      </c>
      <c r="C15" s="1" t="s">
        <v>62</v>
      </c>
      <c r="D15" s="2"/>
      <c r="E15" s="2"/>
      <c r="F15" s="2"/>
      <c r="G15" s="2"/>
      <c r="H15" s="2"/>
      <c r="I15" s="2"/>
    </row>
    <row r="16" spans="1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Пользователь Windows</cp:lastModifiedBy>
  <cp:lastPrinted>2023-11-13T20:25:59Z</cp:lastPrinted>
  <dcterms:created xsi:type="dcterms:W3CDTF">2021-05-02T09:42:44Z</dcterms:created>
  <dcterms:modified xsi:type="dcterms:W3CDTF">2023-11-14T03:16:59Z</dcterms:modified>
</cp:coreProperties>
</file>