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800" activeTab="3"/>
  </bookViews>
  <sheets>
    <sheet name="F1" sheetId="1" r:id="rId1"/>
    <sheet name="F2" sheetId="2" r:id="rId2"/>
    <sheet name="ОДДС" sheetId="3" r:id="rId3"/>
    <sheet name="ДвижениеКапитал" sheetId="4" r:id="rId4"/>
  </sheets>
  <definedNames/>
  <calcPr fullCalcOnLoad="1"/>
</workbook>
</file>

<file path=xl/sharedStrings.xml><?xml version="1.0" encoding="utf-8"?>
<sst xmlns="http://schemas.openxmlformats.org/spreadsheetml/2006/main" count="159" uniqueCount="128">
  <si>
    <t>АО "BCC  INVEST" ДО АО "БЦК"</t>
  </si>
  <si>
    <t>(в тысячах казахстанских тенге)</t>
  </si>
  <si>
    <t>Статья</t>
  </si>
  <si>
    <t>Примечания</t>
  </si>
  <si>
    <t>31 марта 2022 г.</t>
  </si>
  <si>
    <t>31 декабря 2021 г.</t>
  </si>
  <si>
    <t>АКТИВЫ:</t>
  </si>
  <si>
    <t xml:space="preserve">Денежные средства и их эквиваленты </t>
  </si>
  <si>
    <t>Инвестиционные ценные бумаги</t>
  </si>
  <si>
    <t>Не обременненные инвестиционные ценные бумаги</t>
  </si>
  <si>
    <t>Обремененные инвестиционные ценные бумаги</t>
  </si>
  <si>
    <t>Дебиторская задолженность по сделкам "обратное РЕПО"</t>
  </si>
  <si>
    <t>Инвестиции, удерживаемые до погашения</t>
  </si>
  <si>
    <t>Основные средства и нематериальные активы</t>
  </si>
  <si>
    <t xml:space="preserve">Активы  по текущему подоходному налогу </t>
  </si>
  <si>
    <t>Прочие активы</t>
  </si>
  <si>
    <t>ИТОГО АКТИВЫ</t>
  </si>
  <si>
    <t>ОБЯЗАТЕЛЬСТВА И КАПИТАЛ</t>
  </si>
  <si>
    <t>ОБЯЗАТЕЛЬСТВА:</t>
  </si>
  <si>
    <t>Средства банков</t>
  </si>
  <si>
    <t>Обязательства по отсроченному налогу на прибыль</t>
  </si>
  <si>
    <t>10</t>
  </si>
  <si>
    <t>Обязательства по выплате начисленных дивидендов акционерам</t>
  </si>
  <si>
    <t>Прочие обязательства</t>
  </si>
  <si>
    <t>Итого обязательства</t>
  </si>
  <si>
    <t>КАПИТАЛ:</t>
  </si>
  <si>
    <t>Акционерный  капитал</t>
  </si>
  <si>
    <t>Резерв изменения справедливой стоимости</t>
  </si>
  <si>
    <t>Нераспределенная прибыль</t>
  </si>
  <si>
    <t>Итого капитал</t>
  </si>
  <si>
    <t>ИТОГО ОБЯЗАТЕЛЬСТВА И КАПИТАЛ</t>
  </si>
  <si>
    <t>Первый руководитель  _______________   Кышпанаков В. А.</t>
  </si>
  <si>
    <t>Главный бухгалтер ________________ Сагинова Г. К.</t>
  </si>
  <si>
    <t>Прочий процентный доход</t>
  </si>
  <si>
    <t>Процентный расход</t>
  </si>
  <si>
    <t>Процентный доход,рассчитанный с использованием метода эффективной ставки вознаграждения</t>
  </si>
  <si>
    <t xml:space="preserve">ЧИСТЫЙ ПРОЦЕНТНЫЙ ДОХОД (УБЫТОК) </t>
  </si>
  <si>
    <t xml:space="preserve">Формирование резерва под обесценение активов,по которым начисляются проценты </t>
  </si>
  <si>
    <t>ЧИСТЫЙ ПРОЦЕНТНЫЙ ДОХОД (УБЫТОК)</t>
  </si>
  <si>
    <t>Чистая прибыль от операций с финансовыми инструментами, оцениваемыми в составе  прибыли или убытка за период</t>
  </si>
  <si>
    <t>Чистый (убыток)/прибыль по операциям с иностранной валютой</t>
  </si>
  <si>
    <t>Комиссионные доходы</t>
  </si>
  <si>
    <t xml:space="preserve">Комиссионные расходы </t>
  </si>
  <si>
    <t>Доход по дивидендам</t>
  </si>
  <si>
    <t xml:space="preserve">Начисление кредитных убытков по денежным средствам и их эквивалентам и прочим финансовым активам </t>
  </si>
  <si>
    <t>Прочие доходы/(расходы)</t>
  </si>
  <si>
    <t>ЧИСТЫЕ НЕПРОЦЕНТНЫЕ ДОХОДЫ (УБЫТОК)</t>
  </si>
  <si>
    <t>ОПЕРАЦИОННЫЕ ДОХОДЫ</t>
  </si>
  <si>
    <t>ОПЕРАЦИОННЫЕ РАСХОДЫ</t>
  </si>
  <si>
    <t>ПРИБЫЛЬ ДО ПОДОХОДНОГО НАЛОГА</t>
  </si>
  <si>
    <t>Расходы по подоходному налогу</t>
  </si>
  <si>
    <t>ПРИБЫЛЬ И ОБЩИЙ СОВОКУПНЫЙ ДОХОД ЗА ПЕРИОД</t>
  </si>
  <si>
    <t>ПРИБЫЛЬ НА АКЦИЮ (тенге)</t>
  </si>
  <si>
    <t>Уставный капитал</t>
  </si>
  <si>
    <t>Резерв на переоценку финансовых активов предназначенных для продажи</t>
  </si>
  <si>
    <t>Резерв на переоценку финансовых  прочих активов</t>
  </si>
  <si>
    <t>Размещение выпуска эмиссии простых акций</t>
  </si>
  <si>
    <t>Чистая прибыль</t>
  </si>
  <si>
    <t>Нераспределенная прибыль непокрытый убыток предыдущих лет</t>
  </si>
  <si>
    <t>Средства в банках</t>
  </si>
  <si>
    <t>Акционерное Общество «BCC Invest»</t>
  </si>
  <si>
    <t>Отчет О Движении Денежных Средств</t>
  </si>
  <si>
    <t>(В Тысячах Казахстанских Тенге)</t>
  </si>
  <si>
    <t>Приме-</t>
  </si>
  <si>
    <t>чания</t>
  </si>
  <si>
    <t>2021 года</t>
  </si>
  <si>
    <t>ДВИЖЕНИЕ ДЕНЕЖНЫХ СРЕДСТВ ОТ ОПЕРАЦИОННОЙ ДЕЯТЕЛЬНОСТИ:</t>
  </si>
  <si>
    <t>Прибыль до налогообложения</t>
  </si>
  <si>
    <t>Корректировки:</t>
  </si>
  <si>
    <t>Начисление(восстановление) кредитных убытков по денежным средствам и их эквивалентам и прочим финансовым активам</t>
  </si>
  <si>
    <t>Восстановление  резерва под  убытки от обесценения по инвестициям, удерживаемым до срока погашения</t>
  </si>
  <si>
    <t>(Прибыль)/убыток от продажи основных средств</t>
  </si>
  <si>
    <t>Чистая нереализованная прибыль от операций с финансовыми инструментами,оцениваемыми по справедливой стоимости,изменения которой отражаются через прибыль или убыток</t>
  </si>
  <si>
    <t>Прибыль/Убыток по операциям с иностранной валютой по курсовым разницам</t>
  </si>
  <si>
    <t>Износ и амортизация</t>
  </si>
  <si>
    <t>Процентный доход</t>
  </si>
  <si>
    <t>Использование денежных средств в операционной деятельности до изменения в операционных активах и обязательствах</t>
  </si>
  <si>
    <t>Изменение операционных активов и обязательств</t>
  </si>
  <si>
    <t>(Увеличение)/уменьшение операционных активов:</t>
  </si>
  <si>
    <t>Соглашения обратного РЕПО</t>
  </si>
  <si>
    <t>Финансовые активы, отражаемые по справедливой стоимости через прибыль или убыток</t>
  </si>
  <si>
    <t>Увеличение/(уменьшение) операционных обязательств:</t>
  </si>
  <si>
    <t xml:space="preserve">Отток денежных средств от операционной деятельности до налогообложения </t>
  </si>
  <si>
    <t>Налог на прибыль уплаченный</t>
  </si>
  <si>
    <t>Вознаграждение полученное</t>
  </si>
  <si>
    <t>Вознаграждение уплаченное</t>
  </si>
  <si>
    <t xml:space="preserve">Чистый отток денежных средств от операционной деятельности  </t>
  </si>
  <si>
    <t>ДВИЖЕНИЕ ДЕНЕЖНЫХ СРЕДСТВ ОТ ИНВЕСТИЦИОННОЙ ДЕЯТЕЛЬНОСТИ:</t>
  </si>
  <si>
    <t>Приобретение основных средств и нематериальных активов</t>
  </si>
  <si>
    <t>Поступления от продажи основных средств</t>
  </si>
  <si>
    <t>Поступления от погашения и продажи инвестиций, удерживаемых до погашения</t>
  </si>
  <si>
    <t>Чистый приток денежных средств от инвестиционной деятельности</t>
  </si>
  <si>
    <t>ДВИЖЕНИЕ ДЕНЕЖНЫХ СРЕДСТВ ОТ ФИНАНСОВОЙ ДЕЯТЕЛЬНОСТИ:</t>
  </si>
  <si>
    <t>Поступления от размещения простых акций</t>
  </si>
  <si>
    <t>Выплата дивидендов</t>
  </si>
  <si>
    <t>Чистые денежные средства от финансовой</t>
  </si>
  <si>
    <t xml:space="preserve"> деятельности</t>
  </si>
  <si>
    <t>Влияние изменения курса иностранной валюты на денежные средства и их эквиваленты</t>
  </si>
  <si>
    <t>Влияние изменения ожиданмых кредитных убытков на денежные средства и их эквиваленты</t>
  </si>
  <si>
    <t xml:space="preserve">ЧИСТОЕ УВЕЛИЧЕНИЕ ДЕНЕЖНЫХ СРЕДСТВ И ИХ ЭКВИВАЛЕНТОВ </t>
  </si>
  <si>
    <t>ДЕНЕЖНЫЕ СРЕДСТВА И ИХ ЭКВИВАЛЕНТЫ,</t>
  </si>
  <si>
    <t>на начало  отчетного периода</t>
  </si>
  <si>
    <t xml:space="preserve">на конец отчетного периода </t>
  </si>
  <si>
    <t>От имени Правления Компании:</t>
  </si>
  <si>
    <t>__________________________________</t>
  </si>
  <si>
    <t>Кышпанаков В.А.</t>
  </si>
  <si>
    <t>Сагинова Г.К.</t>
  </si>
  <si>
    <t>Заместитель Председателя Правления</t>
  </si>
  <si>
    <t>Главный бухгалтер</t>
  </si>
  <si>
    <t>г. Алматы</t>
  </si>
  <si>
    <t>за отчетный период , Закончившийся 31 марта  2022 Года</t>
  </si>
  <si>
    <t xml:space="preserve">31 марта </t>
  </si>
  <si>
    <t>2022 года</t>
  </si>
  <si>
    <t>31 марта  2022 года</t>
  </si>
  <si>
    <t>Балансовая стиомость одной акции</t>
  </si>
  <si>
    <t>Исполнитель _________________ Жанпейсова Л.О.</t>
  </si>
  <si>
    <t>Отчет о финансовом положении  по состоянию на 31 марта  2022 г.</t>
  </si>
  <si>
    <t>ОТЧЕТ О ПРИБЫЛИ или  УБЫТКЕ и ПРОЧЕМ СОВОКУПНОМ ДОХОДЕ за период, закончившийся 31 иарта 2022 г.</t>
  </si>
  <si>
    <t>за три месяца, закончившихся на 31 марта 2022 г.</t>
  </si>
  <si>
    <t>за три месяца, закончившихся на 31 марта 2021 г.</t>
  </si>
  <si>
    <t>за три месяца,</t>
  </si>
  <si>
    <t>закончившийся на</t>
  </si>
  <si>
    <t>ОТЧЕТ ОБ ИЗМЕНЕНИЯХ В СОБСТВЕННОМ КАПИТАЛЕ  ЗА ПЕРИОД, ЗАКОНЧИВШИЙСЯ на 31 марта 2022 г.</t>
  </si>
  <si>
    <t>остаток по состоянию на 01 января 2021 года</t>
  </si>
  <si>
    <t>остаток по состоянию на 31 марта 2021 года</t>
  </si>
  <si>
    <t>остаток по состоянию на 31 марта 2022 года</t>
  </si>
  <si>
    <t>Прибыль за  9 месяцев</t>
  </si>
  <si>
    <t>Прибыль за  3 месяца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</si>
</sst>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?&quot;;\-#,##0\ &quot;?&quot;"/>
    <numFmt numFmtId="167" formatCode="#,##0\ &quot;?&quot;;[Red]\-#,##0\ &quot;?&quot;"/>
    <numFmt numFmtId="168" formatCode="#,##0.00\ &quot;?&quot;;\-#,##0.00\ &quot;?&quot;"/>
    <numFmt numFmtId="169" formatCode="#,##0.00\ &quot;?&quot;;[Red]\-#,##0.00\ &quot;?&quot;"/>
    <numFmt numFmtId="170" formatCode="_-* #,##0\ &quot;?&quot;_-;\-* #,##0\ &quot;?&quot;_-;_-* &quot;-&quot;\ &quot;?&quot;_-;_-@_-"/>
    <numFmt numFmtId="171" formatCode="_-* #,##0\ _?_-;\-* #,##0\ _?_-;_-* &quot;-&quot;\ _?_-;_-@_-"/>
    <numFmt numFmtId="172" formatCode="_-* #,##0.00\ &quot;?&quot;_-;\-* #,##0.00\ &quot;?&quot;_-;_-* &quot;-&quot;??\ &quot;?&quot;_-;_-@_-"/>
    <numFmt numFmtId="173" formatCode="_-* #,##0.00\ _?_-;\-* #,##0.00\ _?_-;_-* &quot;-&quot;??\ _?_-;_-@_-"/>
    <numFmt numFmtId="174" formatCode="0.000"/>
    <numFmt numFmtId="175" formatCode="0.00000"/>
    <numFmt numFmtId="176" formatCode="0.0"/>
    <numFmt numFmtId="177" formatCode="#,##0.0"/>
    <numFmt numFmtId="178" formatCode="#,##0\ _?"/>
    <numFmt numFmtId="179" formatCode="0.00000000"/>
    <numFmt numFmtId="180" formatCode="0.0000000"/>
    <numFmt numFmtId="181" formatCode="0.000000"/>
    <numFmt numFmtId="182" formatCode="_-* #,##0\ _₽_-;\-* #,##0\ _₽_-;_-* &quot;-&quot;??\ _₽_-;_-@_-"/>
  </numFmts>
  <fonts count="47">
    <font>
      <sz val="8"/>
      <name val="Arial"/>
      <family val="2"/>
    </font>
    <font>
      <b/>
      <sz val="14"/>
      <name val="Times New Roman"/>
      <family val="1"/>
    </font>
    <font>
      <i/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b/>
      <sz val="13"/>
      <name val="Verdana"/>
      <family val="2"/>
    </font>
    <font>
      <b/>
      <sz val="9"/>
      <name val="Verdana"/>
      <family val="2"/>
    </font>
    <font>
      <i/>
      <sz val="9"/>
      <name val="Verdana"/>
      <family val="2"/>
    </font>
    <font>
      <sz val="9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sz val="8"/>
      <name val="Verdana"/>
      <family val="2"/>
    </font>
    <font>
      <i/>
      <sz val="8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u val="single"/>
      <sz val="8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medium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ck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7" borderId="1" applyNumberFormat="0" applyAlignment="0" applyProtection="0"/>
    <xf numFmtId="0" fontId="38" fillId="7" borderId="2" applyNumberFormat="0" applyAlignment="0" applyProtection="0"/>
    <xf numFmtId="0" fontId="25" fillId="7" borderId="1" applyNumberFormat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2" borderId="7" applyNumberFormat="0" applyAlignment="0" applyProtection="0"/>
    <xf numFmtId="0" fontId="10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35" fillId="0" borderId="0">
      <alignment/>
      <protection/>
    </xf>
    <xf numFmtId="0" fontId="42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4" borderId="8" applyNumberFormat="0" applyFont="0" applyAlignment="0" applyProtection="0"/>
    <xf numFmtId="0" fontId="0" fillId="0" borderId="0">
      <alignment/>
      <protection/>
    </xf>
    <xf numFmtId="0" fontId="11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 wrapText="1"/>
    </xf>
    <xf numFmtId="0" fontId="3" fillId="0" borderId="0" xfId="0" applyNumberFormat="1" applyFont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3" fontId="5" fillId="0" borderId="10" xfId="0" applyNumberFormat="1" applyFont="1" applyBorder="1" applyAlignment="1">
      <alignment horizontal="right" vertical="top" wrapText="1"/>
    </xf>
    <xf numFmtId="0" fontId="1" fillId="0" borderId="0" xfId="0" applyFont="1" applyAlignment="1">
      <alignment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right" vertical="top" wrapText="1"/>
    </xf>
    <xf numFmtId="1" fontId="5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wrapText="1"/>
    </xf>
    <xf numFmtId="0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13" fillId="0" borderId="0" xfId="53" applyFont="1">
      <alignment/>
      <protection/>
    </xf>
    <xf numFmtId="0" fontId="35" fillId="0" borderId="0" xfId="53">
      <alignment/>
      <protection/>
    </xf>
    <xf numFmtId="0" fontId="14" fillId="0" borderId="0" xfId="53" applyFont="1">
      <alignment/>
      <protection/>
    </xf>
    <xf numFmtId="0" fontId="12" fillId="0" borderId="0" xfId="53" applyFont="1">
      <alignment/>
      <protection/>
    </xf>
    <xf numFmtId="0" fontId="15" fillId="0" borderId="0" xfId="53" applyFont="1">
      <alignment/>
      <protection/>
    </xf>
    <xf numFmtId="0" fontId="16" fillId="0" borderId="0" xfId="53" applyFont="1">
      <alignment/>
      <protection/>
    </xf>
    <xf numFmtId="0" fontId="17" fillId="0" borderId="0" xfId="53" applyFont="1" applyAlignment="1">
      <alignment vertical="top" wrapText="1"/>
      <protection/>
    </xf>
    <xf numFmtId="0" fontId="18" fillId="0" borderId="0" xfId="53" applyFont="1" applyAlignment="1">
      <alignment horizontal="right" wrapText="1"/>
      <protection/>
    </xf>
    <xf numFmtId="0" fontId="12" fillId="0" borderId="0" xfId="53" applyFont="1" applyAlignment="1">
      <alignment wrapText="1"/>
      <protection/>
    </xf>
    <xf numFmtId="0" fontId="18" fillId="0" borderId="0" xfId="53" applyFont="1" applyAlignment="1">
      <alignment wrapText="1"/>
      <protection/>
    </xf>
    <xf numFmtId="0" fontId="19" fillId="0" borderId="0" xfId="53" applyFont="1" applyAlignment="1">
      <alignment horizontal="right" wrapText="1"/>
      <protection/>
    </xf>
    <xf numFmtId="0" fontId="19" fillId="0" borderId="0" xfId="53" applyFont="1" applyAlignment="1">
      <alignment wrapText="1"/>
      <protection/>
    </xf>
    <xf numFmtId="0" fontId="20" fillId="0" borderId="0" xfId="53" applyFont="1" applyAlignment="1">
      <alignment horizontal="right" wrapText="1"/>
      <protection/>
    </xf>
    <xf numFmtId="178" fontId="19" fillId="0" borderId="0" xfId="53" applyNumberFormat="1" applyFont="1" applyAlignment="1">
      <alignment wrapText="1"/>
      <protection/>
    </xf>
    <xf numFmtId="0" fontId="20" fillId="0" borderId="0" xfId="53" applyFont="1" applyAlignment="1">
      <alignment horizontal="left" wrapText="1"/>
      <protection/>
    </xf>
    <xf numFmtId="0" fontId="20" fillId="0" borderId="0" xfId="53" applyFont="1" applyAlignment="1">
      <alignment horizontal="center" wrapText="1"/>
      <protection/>
    </xf>
    <xf numFmtId="3" fontId="19" fillId="0" borderId="0" xfId="53" applyNumberFormat="1" applyFont="1" applyAlignment="1">
      <alignment wrapText="1"/>
      <protection/>
    </xf>
    <xf numFmtId="0" fontId="19" fillId="0" borderId="11" xfId="53" applyFont="1" applyBorder="1" applyAlignment="1">
      <alignment wrapText="1"/>
      <protection/>
    </xf>
    <xf numFmtId="0" fontId="20" fillId="0" borderId="11" xfId="53" applyFont="1" applyBorder="1" applyAlignment="1">
      <alignment horizontal="center" wrapText="1"/>
      <protection/>
    </xf>
    <xf numFmtId="178" fontId="19" fillId="0" borderId="11" xfId="53" applyNumberFormat="1" applyFont="1" applyBorder="1" applyAlignment="1">
      <alignment wrapText="1"/>
      <protection/>
    </xf>
    <xf numFmtId="0" fontId="20" fillId="0" borderId="11" xfId="53" applyFont="1" applyBorder="1" applyAlignment="1">
      <alignment horizontal="left" wrapText="1"/>
      <protection/>
    </xf>
    <xf numFmtId="0" fontId="21" fillId="0" borderId="0" xfId="53" applyFont="1" applyAlignment="1">
      <alignment horizontal="right" wrapText="1"/>
      <protection/>
    </xf>
    <xf numFmtId="3" fontId="12" fillId="0" borderId="0" xfId="53" applyNumberFormat="1" applyFont="1">
      <alignment/>
      <protection/>
    </xf>
    <xf numFmtId="0" fontId="19" fillId="0" borderId="0" xfId="53" applyFont="1" applyAlignment="1">
      <alignment horizontal="center" wrapText="1"/>
      <protection/>
    </xf>
    <xf numFmtId="0" fontId="19" fillId="0" borderId="11" xfId="53" applyFont="1" applyBorder="1" applyAlignment="1">
      <alignment horizontal="right" wrapText="1"/>
      <protection/>
    </xf>
    <xf numFmtId="3" fontId="12" fillId="0" borderId="11" xfId="53" applyNumberFormat="1" applyFont="1" applyBorder="1">
      <alignment/>
      <protection/>
    </xf>
    <xf numFmtId="0" fontId="12" fillId="0" borderId="11" xfId="53" applyFont="1" applyBorder="1">
      <alignment/>
      <protection/>
    </xf>
    <xf numFmtId="0" fontId="17" fillId="0" borderId="0" xfId="53" applyFont="1" applyAlignment="1">
      <alignment wrapText="1"/>
      <protection/>
    </xf>
    <xf numFmtId="0" fontId="19" fillId="0" borderId="11" xfId="53" applyFont="1" applyBorder="1" applyAlignment="1">
      <alignment horizontal="center" wrapText="1"/>
      <protection/>
    </xf>
    <xf numFmtId="0" fontId="19" fillId="0" borderId="12" xfId="53" applyFont="1" applyBorder="1" applyAlignment="1">
      <alignment wrapText="1"/>
      <protection/>
    </xf>
    <xf numFmtId="0" fontId="19" fillId="0" borderId="12" xfId="53" applyFont="1" applyBorder="1" applyAlignment="1">
      <alignment horizontal="center" wrapText="1"/>
      <protection/>
    </xf>
    <xf numFmtId="3" fontId="19" fillId="0" borderId="12" xfId="53" applyNumberFormat="1" applyFont="1" applyBorder="1" applyAlignment="1">
      <alignment wrapText="1"/>
      <protection/>
    </xf>
    <xf numFmtId="0" fontId="19" fillId="0" borderId="13" xfId="53" applyFont="1" applyBorder="1" applyAlignment="1">
      <alignment wrapText="1"/>
      <protection/>
    </xf>
    <xf numFmtId="3" fontId="19" fillId="0" borderId="13" xfId="53" applyNumberFormat="1" applyFont="1" applyBorder="1" applyAlignment="1">
      <alignment wrapText="1"/>
      <protection/>
    </xf>
    <xf numFmtId="0" fontId="21" fillId="0" borderId="14" xfId="53" applyFont="1" applyBorder="1" applyAlignment="1">
      <alignment wrapText="1"/>
      <protection/>
    </xf>
    <xf numFmtId="0" fontId="20" fillId="0" borderId="14" xfId="53" applyFont="1" applyBorder="1" applyAlignment="1">
      <alignment horizontal="center" wrapText="1"/>
      <protection/>
    </xf>
    <xf numFmtId="0" fontId="19" fillId="0" borderId="14" xfId="53" applyFont="1" applyBorder="1" applyAlignment="1">
      <alignment wrapText="1"/>
      <protection/>
    </xf>
    <xf numFmtId="0" fontId="20" fillId="0" borderId="14" xfId="53" applyFont="1" applyBorder="1" applyAlignment="1">
      <alignment horizontal="left" wrapText="1"/>
      <protection/>
    </xf>
    <xf numFmtId="178" fontId="19" fillId="0" borderId="14" xfId="53" applyNumberFormat="1" applyFont="1" applyBorder="1" applyAlignment="1">
      <alignment wrapText="1"/>
      <protection/>
    </xf>
    <xf numFmtId="0" fontId="21" fillId="0" borderId="15" xfId="53" applyFont="1" applyBorder="1" applyAlignment="1">
      <alignment wrapText="1"/>
      <protection/>
    </xf>
    <xf numFmtId="0" fontId="0" fillId="0" borderId="15" xfId="0" applyBorder="1" applyAlignment="1">
      <alignment/>
    </xf>
    <xf numFmtId="0" fontId="21" fillId="0" borderId="0" xfId="53" applyFont="1" applyAlignment="1">
      <alignment wrapText="1"/>
      <protection/>
    </xf>
    <xf numFmtId="0" fontId="20" fillId="0" borderId="0" xfId="53" applyFont="1" applyAlignment="1">
      <alignment horizontal="centerContinuous" wrapText="1"/>
      <protection/>
    </xf>
    <xf numFmtId="0" fontId="20" fillId="0" borderId="0" xfId="53" applyFont="1" applyAlignment="1">
      <alignment wrapText="1"/>
      <protection/>
    </xf>
    <xf numFmtId="0" fontId="20" fillId="0" borderId="11" xfId="53" applyFont="1" applyBorder="1" applyAlignment="1">
      <alignment horizontal="centerContinuous" wrapText="1"/>
      <protection/>
    </xf>
    <xf numFmtId="0" fontId="20" fillId="0" borderId="11" xfId="53" applyFont="1" applyBorder="1" applyAlignment="1">
      <alignment wrapText="1"/>
      <protection/>
    </xf>
    <xf numFmtId="3" fontId="5" fillId="0" borderId="0" xfId="53" applyNumberFormat="1" applyFont="1" applyAlignment="1">
      <alignment horizontal="right" vertical="top" wrapText="1"/>
      <protection/>
    </xf>
    <xf numFmtId="0" fontId="19" fillId="0" borderId="16" xfId="53" applyFont="1" applyBorder="1" applyAlignment="1">
      <alignment wrapText="1"/>
      <protection/>
    </xf>
    <xf numFmtId="0" fontId="20" fillId="0" borderId="16" xfId="53" applyFont="1" applyBorder="1" applyAlignment="1">
      <alignment horizontal="centerContinuous" wrapText="1"/>
      <protection/>
    </xf>
    <xf numFmtId="3" fontId="5" fillId="0" borderId="11" xfId="53" applyNumberFormat="1" applyFont="1" applyBorder="1" applyAlignment="1">
      <alignment horizontal="right" vertical="top" wrapText="1"/>
      <protection/>
    </xf>
    <xf numFmtId="0" fontId="20" fillId="0" borderId="16" xfId="53" applyFont="1" applyBorder="1" applyAlignment="1">
      <alignment horizontal="left" wrapText="1"/>
      <protection/>
    </xf>
    <xf numFmtId="0" fontId="18" fillId="0" borderId="0" xfId="53" applyFont="1">
      <alignment/>
      <protection/>
    </xf>
    <xf numFmtId="0" fontId="20" fillId="0" borderId="0" xfId="53" applyFont="1">
      <alignment/>
      <protection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181" fontId="5" fillId="0" borderId="10" xfId="0" applyNumberFormat="1" applyFont="1" applyBorder="1" applyAlignment="1">
      <alignment horizontal="right" vertical="top" wrapText="1"/>
    </xf>
    <xf numFmtId="181" fontId="0" fillId="0" borderId="10" xfId="61" applyNumberFormat="1" applyBorder="1">
      <alignment/>
      <protection/>
    </xf>
    <xf numFmtId="178" fontId="17" fillId="0" borderId="0" xfId="53" applyNumberFormat="1" applyFont="1" applyAlignment="1">
      <alignment wrapText="1"/>
      <protection/>
    </xf>
    <xf numFmtId="3" fontId="19" fillId="0" borderId="11" xfId="53" applyNumberFormat="1" applyFont="1" applyBorder="1" applyAlignment="1">
      <alignment wrapText="1"/>
      <protection/>
    </xf>
    <xf numFmtId="178" fontId="19" fillId="0" borderId="0" xfId="53" applyNumberFormat="1" applyFont="1" applyBorder="1" applyAlignment="1">
      <alignment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7"/>
  <sheetViews>
    <sheetView zoomScalePageLayoutView="0" workbookViewId="0" topLeftCell="A1">
      <selection activeCell="D28" sqref="D28"/>
    </sheetView>
  </sheetViews>
  <sheetFormatPr defaultColWidth="10.66015625" defaultRowHeight="11.25"/>
  <cols>
    <col min="1" max="1" width="4.33203125" style="0" customWidth="1"/>
    <col min="2" max="2" width="75.5" style="0" customWidth="1"/>
    <col min="3" max="3" width="14.5" style="0" customWidth="1"/>
    <col min="4" max="4" width="25.16015625" style="0" customWidth="1"/>
    <col min="5" max="5" width="23.33203125" style="0" customWidth="1"/>
    <col min="6" max="6" width="0.4921875" style="0" customWidth="1"/>
  </cols>
  <sheetData>
    <row r="1" ht="18.75" customHeight="1">
      <c r="B1" s="1" t="s">
        <v>0</v>
      </c>
    </row>
    <row r="2" ht="11.25" customHeight="1"/>
    <row r="3" ht="36" customHeight="1">
      <c r="B3" s="2" t="s">
        <v>116</v>
      </c>
    </row>
    <row r="4" ht="11.25" customHeight="1">
      <c r="B4" s="3" t="s">
        <v>1</v>
      </c>
    </row>
    <row r="5" ht="12.75" customHeight="1"/>
    <row r="6" spans="1:5" s="4" customFormat="1" ht="30.75" customHeight="1">
      <c r="A6" s="5"/>
      <c r="B6" s="6" t="s">
        <v>2</v>
      </c>
      <c r="C6" s="6" t="s">
        <v>3</v>
      </c>
      <c r="D6" s="6" t="s">
        <v>4</v>
      </c>
      <c r="E6" s="6" t="s">
        <v>5</v>
      </c>
    </row>
    <row r="7" spans="1:5" ht="12.75" customHeight="1">
      <c r="A7" s="7"/>
      <c r="B7" s="8" t="s">
        <v>6</v>
      </c>
      <c r="C7" s="9"/>
      <c r="D7" s="10"/>
      <c r="E7" s="10"/>
    </row>
    <row r="8" spans="1:6" ht="12.75" customHeight="1">
      <c r="A8" s="7"/>
      <c r="B8" s="8" t="s">
        <v>7</v>
      </c>
      <c r="C8" s="9">
        <v>7</v>
      </c>
      <c r="D8" s="11">
        <v>1111157</v>
      </c>
      <c r="E8" s="11">
        <v>1694422</v>
      </c>
      <c r="F8" s="77">
        <f>E8-D8</f>
        <v>583265</v>
      </c>
    </row>
    <row r="9" spans="1:6" ht="12.75" customHeight="1">
      <c r="A9" s="7"/>
      <c r="B9" s="8" t="s">
        <v>8</v>
      </c>
      <c r="C9" s="9"/>
      <c r="D9" s="10"/>
      <c r="E9" s="10"/>
      <c r="F9" s="77">
        <f aca="true" t="shared" si="0" ref="F9:F30">E9-D9</f>
        <v>0</v>
      </c>
    </row>
    <row r="10" spans="1:6" ht="12.75" customHeight="1">
      <c r="A10" s="7"/>
      <c r="B10" s="8" t="s">
        <v>9</v>
      </c>
      <c r="C10" s="9">
        <v>9</v>
      </c>
      <c r="D10" s="11">
        <v>22810521</v>
      </c>
      <c r="E10" s="11">
        <v>22507212</v>
      </c>
      <c r="F10" s="77">
        <f t="shared" si="0"/>
        <v>-303309</v>
      </c>
    </row>
    <row r="11" spans="1:6" ht="12.75" customHeight="1">
      <c r="A11" s="7"/>
      <c r="B11" s="8" t="s">
        <v>10</v>
      </c>
      <c r="C11" s="9">
        <v>9</v>
      </c>
      <c r="D11" s="11">
        <v>12798197</v>
      </c>
      <c r="E11" s="11">
        <v>12281593</v>
      </c>
      <c r="F11" s="77">
        <f t="shared" si="0"/>
        <v>-516604</v>
      </c>
    </row>
    <row r="12" spans="1:6" ht="12.75" customHeight="1">
      <c r="A12" s="7"/>
      <c r="B12" s="8" t="s">
        <v>11</v>
      </c>
      <c r="C12" s="9">
        <v>8</v>
      </c>
      <c r="D12" s="11">
        <v>898625</v>
      </c>
      <c r="E12" s="11">
        <v>837194</v>
      </c>
      <c r="F12" s="77">
        <f t="shared" si="0"/>
        <v>-61431</v>
      </c>
    </row>
    <row r="13" spans="1:6" ht="12.75" customHeight="1">
      <c r="A13" s="7"/>
      <c r="B13" s="8" t="s">
        <v>12</v>
      </c>
      <c r="C13" s="9"/>
      <c r="D13" s="10"/>
      <c r="E13" s="10"/>
      <c r="F13" s="77">
        <f t="shared" si="0"/>
        <v>0</v>
      </c>
    </row>
    <row r="14" spans="1:6" ht="12.75" customHeight="1">
      <c r="A14" s="7"/>
      <c r="B14" s="8" t="s">
        <v>13</v>
      </c>
      <c r="C14" s="9"/>
      <c r="D14" s="11">
        <v>69657</v>
      </c>
      <c r="E14" s="11">
        <v>73730</v>
      </c>
      <c r="F14" s="77">
        <f t="shared" si="0"/>
        <v>4073</v>
      </c>
    </row>
    <row r="15" spans="1:6" ht="12.75" customHeight="1">
      <c r="A15" s="7"/>
      <c r="B15" s="8" t="s">
        <v>14</v>
      </c>
      <c r="C15" s="9"/>
      <c r="D15" s="11">
        <v>15322</v>
      </c>
      <c r="E15" s="11">
        <v>12941</v>
      </c>
      <c r="F15" s="77">
        <f t="shared" si="0"/>
        <v>-2381</v>
      </c>
    </row>
    <row r="16" spans="1:6" ht="12.75" customHeight="1">
      <c r="A16" s="7"/>
      <c r="B16" s="8" t="s">
        <v>15</v>
      </c>
      <c r="C16" s="9"/>
      <c r="D16" s="11">
        <f>151678-30+10</f>
        <v>151658</v>
      </c>
      <c r="E16" s="11">
        <v>203152</v>
      </c>
      <c r="F16" s="77">
        <f t="shared" si="0"/>
        <v>51494</v>
      </c>
    </row>
    <row r="17" spans="1:6" s="12" customFormat="1" ht="18.75" customHeight="1">
      <c r="A17" s="1"/>
      <c r="B17" s="13" t="s">
        <v>16</v>
      </c>
      <c r="C17" s="14"/>
      <c r="D17" s="15">
        <f>SUM(D8:D16)</f>
        <v>37855137</v>
      </c>
      <c r="E17" s="15">
        <f>SUM(E8:E16)</f>
        <v>37610244</v>
      </c>
      <c r="F17" s="77">
        <f t="shared" si="0"/>
        <v>-244893</v>
      </c>
    </row>
    <row r="18" spans="1:6" ht="12.75" customHeight="1">
      <c r="A18" s="7"/>
      <c r="B18" s="8" t="s">
        <v>17</v>
      </c>
      <c r="C18" s="9"/>
      <c r="D18" s="10"/>
      <c r="E18" s="10"/>
      <c r="F18" s="77">
        <f t="shared" si="0"/>
        <v>0</v>
      </c>
    </row>
    <row r="19" spans="1:6" ht="12.75" customHeight="1">
      <c r="A19" s="7"/>
      <c r="B19" s="8" t="s">
        <v>18</v>
      </c>
      <c r="C19" s="9"/>
      <c r="D19" s="10"/>
      <c r="E19" s="10"/>
      <c r="F19" s="77">
        <f t="shared" si="0"/>
        <v>0</v>
      </c>
    </row>
    <row r="20" spans="1:6" ht="12.75" customHeight="1">
      <c r="A20" s="7"/>
      <c r="B20" s="8" t="s">
        <v>19</v>
      </c>
      <c r="C20" s="9">
        <v>10</v>
      </c>
      <c r="D20" s="11">
        <v>13732816</v>
      </c>
      <c r="E20" s="11">
        <v>13111420</v>
      </c>
      <c r="F20" s="77">
        <f t="shared" si="0"/>
        <v>-621396</v>
      </c>
    </row>
    <row r="21" spans="1:6" ht="12.75" customHeight="1">
      <c r="A21" s="7"/>
      <c r="B21" s="8" t="s">
        <v>20</v>
      </c>
      <c r="C21" s="9" t="s">
        <v>21</v>
      </c>
      <c r="D21" s="10"/>
      <c r="E21" s="10"/>
      <c r="F21" s="77">
        <f t="shared" si="0"/>
        <v>0</v>
      </c>
    </row>
    <row r="22" spans="1:6" ht="12.75" customHeight="1">
      <c r="A22" s="7"/>
      <c r="B22" s="8" t="s">
        <v>22</v>
      </c>
      <c r="C22" s="9" t="s">
        <v>21</v>
      </c>
      <c r="D22" s="10"/>
      <c r="E22" s="10"/>
      <c r="F22" s="77">
        <f t="shared" si="0"/>
        <v>0</v>
      </c>
    </row>
    <row r="23" spans="1:6" ht="12.75" customHeight="1">
      <c r="A23" s="7"/>
      <c r="B23" s="8" t="s">
        <v>23</v>
      </c>
      <c r="C23" s="9"/>
      <c r="D23" s="11">
        <v>234052</v>
      </c>
      <c r="E23" s="11">
        <v>289991</v>
      </c>
      <c r="F23" s="77">
        <f t="shared" si="0"/>
        <v>55939</v>
      </c>
    </row>
    <row r="24" spans="1:6" s="12" customFormat="1" ht="18.75" customHeight="1">
      <c r="A24" s="1"/>
      <c r="B24" s="13" t="s">
        <v>24</v>
      </c>
      <c r="C24" s="14"/>
      <c r="D24" s="15">
        <f>SUM(D20:D23)</f>
        <v>13966868</v>
      </c>
      <c r="E24" s="15">
        <f>SUM(E20:E23)</f>
        <v>13401411</v>
      </c>
      <c r="F24" s="77">
        <f t="shared" si="0"/>
        <v>-565457</v>
      </c>
    </row>
    <row r="25" spans="1:6" ht="12.75" customHeight="1">
      <c r="A25" s="7"/>
      <c r="B25" s="8" t="s">
        <v>25</v>
      </c>
      <c r="C25" s="9"/>
      <c r="D25" s="10"/>
      <c r="E25" s="10"/>
      <c r="F25" s="77">
        <f t="shared" si="0"/>
        <v>0</v>
      </c>
    </row>
    <row r="26" spans="1:6" ht="12.75" customHeight="1">
      <c r="A26" s="7"/>
      <c r="B26" s="8" t="s">
        <v>26</v>
      </c>
      <c r="C26" s="9"/>
      <c r="D26" s="11">
        <v>20173830</v>
      </c>
      <c r="E26" s="11">
        <v>20173830</v>
      </c>
      <c r="F26" s="77">
        <f t="shared" si="0"/>
        <v>0</v>
      </c>
    </row>
    <row r="27" spans="1:6" ht="12.75" customHeight="1">
      <c r="A27" s="7"/>
      <c r="B27" s="8" t="s">
        <v>27</v>
      </c>
      <c r="C27" s="9"/>
      <c r="D27" s="11">
        <v>-1267</v>
      </c>
      <c r="E27" s="11">
        <v>-1267</v>
      </c>
      <c r="F27" s="77">
        <f t="shared" si="0"/>
        <v>0</v>
      </c>
    </row>
    <row r="28" spans="1:6" ht="12.75" customHeight="1">
      <c r="A28" s="7"/>
      <c r="B28" s="8" t="s">
        <v>28</v>
      </c>
      <c r="C28" s="9"/>
      <c r="D28" s="11">
        <v>3715706</v>
      </c>
      <c r="E28" s="11">
        <v>4036270</v>
      </c>
      <c r="F28" s="77">
        <f t="shared" si="0"/>
        <v>320564</v>
      </c>
    </row>
    <row r="29" spans="1:6" s="12" customFormat="1" ht="18.75" customHeight="1">
      <c r="A29" s="1"/>
      <c r="B29" s="13" t="s">
        <v>29</v>
      </c>
      <c r="C29" s="14"/>
      <c r="D29" s="15">
        <f>SUM(D26:D28)</f>
        <v>23888269</v>
      </c>
      <c r="E29" s="15">
        <f>SUM(E26:E28)</f>
        <v>24208833</v>
      </c>
      <c r="F29" s="77">
        <f t="shared" si="0"/>
        <v>320564</v>
      </c>
    </row>
    <row r="30" spans="1:6" s="12" customFormat="1" ht="18.75" customHeight="1">
      <c r="A30" s="1"/>
      <c r="B30" s="13" t="s">
        <v>30</v>
      </c>
      <c r="C30" s="14"/>
      <c r="D30" s="15">
        <f>SUM(D24,D29)</f>
        <v>37855137</v>
      </c>
      <c r="E30" s="15">
        <f>SUM(E24,E29)</f>
        <v>37610244</v>
      </c>
      <c r="F30" s="77">
        <f t="shared" si="0"/>
        <v>-244893</v>
      </c>
    </row>
    <row r="31" spans="2:5" ht="11.25" customHeight="1">
      <c r="B31" s="8" t="s">
        <v>114</v>
      </c>
      <c r="C31" s="78"/>
      <c r="D31" s="80">
        <f>(D17-D24-36796)/9981648807*1000</f>
        <v>2.3895323769829764</v>
      </c>
      <c r="E31" s="80">
        <f>(E17-E24-38979)/9981648807*1000</f>
        <v>2.4214290111118717</v>
      </c>
    </row>
    <row r="32" ht="11.25" customHeight="1"/>
    <row r="33" ht="11.25" customHeight="1">
      <c r="B33" t="s">
        <v>31</v>
      </c>
    </row>
    <row r="34" ht="11.25" customHeight="1"/>
    <row r="35" ht="11.25" customHeight="1">
      <c r="B35" t="s">
        <v>32</v>
      </c>
    </row>
    <row r="36" ht="11.25" customHeight="1"/>
    <row r="37" ht="11.25" customHeight="1">
      <c r="B37" t="s">
        <v>115</v>
      </c>
    </row>
  </sheetData>
  <sheetProtection/>
  <printOptions/>
  <pageMargins left="0.3937007874015748" right="0.3937007874015748" top="0.3937007874015748" bottom="0.3937007874015748" header="0" footer="0"/>
  <pageSetup fitToHeight="1" fitToWidth="1"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32"/>
  <sheetViews>
    <sheetView zoomScalePageLayoutView="0" workbookViewId="0" topLeftCell="A1">
      <selection activeCell="E7" sqref="E7"/>
    </sheetView>
  </sheetViews>
  <sheetFormatPr defaultColWidth="10.66015625" defaultRowHeight="11.25"/>
  <cols>
    <col min="1" max="1" width="4.33203125" style="0" customWidth="1"/>
    <col min="2" max="2" width="70.16015625" style="0" customWidth="1"/>
    <col min="3" max="3" width="17.66015625" style="0" customWidth="1"/>
    <col min="4" max="4" width="21.33203125" style="0" customWidth="1"/>
    <col min="5" max="5" width="22.33203125" style="0" customWidth="1"/>
  </cols>
  <sheetData>
    <row r="1" ht="18.75" customHeight="1">
      <c r="B1" s="1" t="s">
        <v>0</v>
      </c>
    </row>
    <row r="2" ht="11.25" customHeight="1"/>
    <row r="3" ht="53.25" customHeight="1">
      <c r="B3" s="2" t="s">
        <v>117</v>
      </c>
    </row>
    <row r="4" ht="11.25" customHeight="1">
      <c r="B4" s="3" t="s">
        <v>1</v>
      </c>
    </row>
    <row r="5" ht="12.75" customHeight="1"/>
    <row r="6" spans="1:5" s="4" customFormat="1" ht="63">
      <c r="A6" s="5"/>
      <c r="B6" s="6" t="s">
        <v>2</v>
      </c>
      <c r="C6" s="6" t="s">
        <v>3</v>
      </c>
      <c r="D6" s="6" t="s">
        <v>118</v>
      </c>
      <c r="E6" s="6" t="s">
        <v>119</v>
      </c>
    </row>
    <row r="7" spans="1:5" ht="12.75" customHeight="1">
      <c r="A7" s="7"/>
      <c r="B7" s="8" t="s">
        <v>33</v>
      </c>
      <c r="C7" s="9">
        <v>3</v>
      </c>
      <c r="D7" s="11">
        <v>742591</v>
      </c>
      <c r="E7" s="11">
        <v>545179</v>
      </c>
    </row>
    <row r="8" spans="1:5" ht="12.75" customHeight="1">
      <c r="A8" s="7"/>
      <c r="B8" s="8" t="s">
        <v>34</v>
      </c>
      <c r="C8" s="9">
        <v>3</v>
      </c>
      <c r="D8" s="11">
        <v>-288572</v>
      </c>
      <c r="E8" s="11">
        <v>-207929</v>
      </c>
    </row>
    <row r="9" spans="1:5" ht="23.25" customHeight="1">
      <c r="A9" s="7"/>
      <c r="B9" s="8" t="s">
        <v>35</v>
      </c>
      <c r="C9" s="9">
        <v>3</v>
      </c>
      <c r="D9" s="11">
        <v>26842</v>
      </c>
      <c r="E9" s="11">
        <v>138894</v>
      </c>
    </row>
    <row r="10" spans="1:5" s="12" customFormat="1" ht="18.75" customHeight="1">
      <c r="A10" s="1"/>
      <c r="B10" s="13" t="s">
        <v>36</v>
      </c>
      <c r="C10" s="14"/>
      <c r="D10" s="15">
        <f>SUM(D7:D9)</f>
        <v>480861</v>
      </c>
      <c r="E10" s="15">
        <f>SUM(E7:E9)</f>
        <v>476144</v>
      </c>
    </row>
    <row r="11" spans="1:5" ht="23.25" customHeight="1">
      <c r="A11" s="7"/>
      <c r="B11" s="8" t="s">
        <v>37</v>
      </c>
      <c r="C11" s="9"/>
      <c r="D11" s="10"/>
      <c r="E11" s="10"/>
    </row>
    <row r="12" spans="1:5" s="12" customFormat="1" ht="18.75" customHeight="1">
      <c r="A12" s="1"/>
      <c r="B12" s="13" t="s">
        <v>38</v>
      </c>
      <c r="C12" s="14">
        <v>3</v>
      </c>
      <c r="D12" s="15">
        <f>SUM(D10:D11)</f>
        <v>480861</v>
      </c>
      <c r="E12" s="15">
        <f>SUM(E10:E11)</f>
        <v>476144</v>
      </c>
    </row>
    <row r="13" spans="1:5" ht="23.25" customHeight="1">
      <c r="A13" s="7"/>
      <c r="B13" s="8" t="s">
        <v>39</v>
      </c>
      <c r="C13" s="9">
        <v>4</v>
      </c>
      <c r="D13" s="11">
        <v>-573954</v>
      </c>
      <c r="E13" s="11">
        <v>1136553</v>
      </c>
    </row>
    <row r="14" spans="1:5" ht="12.75" customHeight="1">
      <c r="A14" s="7"/>
      <c r="B14" s="8" t="s">
        <v>40</v>
      </c>
      <c r="C14" s="9"/>
      <c r="D14" s="11">
        <v>65574</v>
      </c>
      <c r="E14" s="11">
        <v>-1822</v>
      </c>
    </row>
    <row r="15" spans="1:5" ht="12.75" customHeight="1">
      <c r="A15" s="7"/>
      <c r="B15" s="8" t="s">
        <v>41</v>
      </c>
      <c r="C15" s="9">
        <v>5</v>
      </c>
      <c r="D15" s="11">
        <v>280274</v>
      </c>
      <c r="E15" s="11">
        <v>168389</v>
      </c>
    </row>
    <row r="16" spans="1:5" ht="12.75" customHeight="1">
      <c r="A16" s="7"/>
      <c r="B16" s="8" t="s">
        <v>42</v>
      </c>
      <c r="C16" s="9">
        <v>5</v>
      </c>
      <c r="D16" s="11">
        <v>-41840</v>
      </c>
      <c r="E16" s="11">
        <v>-28002</v>
      </c>
    </row>
    <row r="17" spans="1:5" ht="12.75" customHeight="1">
      <c r="A17" s="7"/>
      <c r="B17" s="8" t="s">
        <v>43</v>
      </c>
      <c r="C17" s="9"/>
      <c r="D17" s="11">
        <v>6934</v>
      </c>
      <c r="E17" s="11">
        <v>10712</v>
      </c>
    </row>
    <row r="18" spans="1:5" ht="23.25" customHeight="1">
      <c r="A18" s="7"/>
      <c r="B18" s="8" t="s">
        <v>44</v>
      </c>
      <c r="C18" s="9"/>
      <c r="D18" s="11">
        <v>150390</v>
      </c>
      <c r="E18" s="11">
        <v>156726</v>
      </c>
    </row>
    <row r="19" spans="1:5" ht="12.75" customHeight="1">
      <c r="A19" s="7"/>
      <c r="B19" s="8" t="s">
        <v>45</v>
      </c>
      <c r="C19" s="9"/>
      <c r="D19" s="16">
        <v>-283</v>
      </c>
      <c r="E19" s="16">
        <v>242</v>
      </c>
    </row>
    <row r="20" spans="1:5" s="12" customFormat="1" ht="36" customHeight="1">
      <c r="A20" s="1"/>
      <c r="B20" s="13" t="s">
        <v>46</v>
      </c>
      <c r="C20" s="14"/>
      <c r="D20" s="15">
        <f>SUM(D13:D19)</f>
        <v>-112905</v>
      </c>
      <c r="E20" s="15">
        <f>SUM(E13:E19)</f>
        <v>1442798</v>
      </c>
    </row>
    <row r="21" spans="1:5" s="12" customFormat="1" ht="18.75" customHeight="1">
      <c r="A21" s="1"/>
      <c r="B21" s="13" t="s">
        <v>47</v>
      </c>
      <c r="C21" s="14"/>
      <c r="D21" s="15">
        <f>SUM(D20,D12)</f>
        <v>367956</v>
      </c>
      <c r="E21" s="15">
        <f>SUM(E20,E12)</f>
        <v>1918942</v>
      </c>
    </row>
    <row r="22" spans="1:5" ht="12.75" customHeight="1">
      <c r="A22" s="7"/>
      <c r="B22" s="8" t="s">
        <v>48</v>
      </c>
      <c r="C22" s="9">
        <v>6</v>
      </c>
      <c r="D22" s="11">
        <v>-688520</v>
      </c>
      <c r="E22" s="11">
        <v>-446301</v>
      </c>
    </row>
    <row r="23" spans="1:5" s="12" customFormat="1" ht="18.75" customHeight="1">
      <c r="A23" s="1"/>
      <c r="B23" s="13" t="s">
        <v>49</v>
      </c>
      <c r="C23" s="14"/>
      <c r="D23" s="15">
        <f>SUM(D21:D22)</f>
        <v>-320564</v>
      </c>
      <c r="E23" s="15">
        <f>SUM(E21:E22)</f>
        <v>1472641</v>
      </c>
    </row>
    <row r="24" spans="1:5" ht="12.75" customHeight="1">
      <c r="A24" s="7"/>
      <c r="B24" s="8" t="s">
        <v>50</v>
      </c>
      <c r="C24" s="9"/>
      <c r="D24" s="10"/>
      <c r="E24" s="10"/>
    </row>
    <row r="25" spans="1:5" s="12" customFormat="1" ht="36" customHeight="1">
      <c r="A25" s="1"/>
      <c r="B25" s="13" t="s">
        <v>51</v>
      </c>
      <c r="C25" s="14"/>
      <c r="D25" s="15">
        <f>SUM(D23:D24)</f>
        <v>-320564</v>
      </c>
      <c r="E25" s="15">
        <f>SUM(E23:E24)</f>
        <v>1472641</v>
      </c>
    </row>
    <row r="26" spans="1:5" ht="12.75" customHeight="1">
      <c r="A26" s="7"/>
      <c r="B26" s="8" t="s">
        <v>52</v>
      </c>
      <c r="C26" s="9"/>
      <c r="D26" s="79">
        <f>D25/9981648807*1000</f>
        <v>-0.03211533547195055</v>
      </c>
      <c r="E26" s="79">
        <f>E25/9981648807*1000</f>
        <v>0.14753484403971978</v>
      </c>
    </row>
    <row r="27" ht="11.25" customHeight="1"/>
    <row r="28" ht="11.25" customHeight="1">
      <c r="B28" t="s">
        <v>31</v>
      </c>
    </row>
    <row r="29" ht="11.25" customHeight="1"/>
    <row r="30" ht="11.25" customHeight="1">
      <c r="B30" t="s">
        <v>32</v>
      </c>
    </row>
    <row r="31" ht="11.25" customHeight="1"/>
    <row r="32" ht="11.25" customHeight="1">
      <c r="B32" t="s">
        <v>115</v>
      </c>
    </row>
    <row r="33" ht="11.25" customHeight="1"/>
  </sheetData>
  <sheetProtection/>
  <printOptions/>
  <pageMargins left="0.3937007874015748" right="0.3937007874015748" top="0.3937007874015748" bottom="0.3937007874015748" header="0" footer="0"/>
  <pageSetup fitToHeight="1" fitToWidth="1" horizontalDpi="600" verticalDpi="6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3"/>
  <sheetViews>
    <sheetView zoomScalePageLayoutView="0" workbookViewId="0" topLeftCell="A52">
      <selection activeCell="C23" sqref="C23"/>
    </sheetView>
  </sheetViews>
  <sheetFormatPr defaultColWidth="9.33203125" defaultRowHeight="11.25"/>
  <cols>
    <col min="1" max="1" width="45" style="0" customWidth="1"/>
    <col min="2" max="2" width="8.66015625" style="0" customWidth="1"/>
    <col min="3" max="3" width="20.33203125" style="0" customWidth="1"/>
    <col min="5" max="5" width="21.33203125" style="0" customWidth="1"/>
  </cols>
  <sheetData>
    <row r="1" spans="1:5" ht="16.5">
      <c r="A1" s="24" t="s">
        <v>60</v>
      </c>
      <c r="B1" s="25"/>
      <c r="C1" s="25"/>
      <c r="D1" s="25"/>
      <c r="E1" s="25"/>
    </row>
    <row r="2" spans="1:5" ht="15">
      <c r="A2" s="26"/>
      <c r="B2" s="27"/>
      <c r="C2" s="27"/>
      <c r="D2" s="27"/>
      <c r="E2" s="27"/>
    </row>
    <row r="3" spans="1:5" ht="15">
      <c r="A3" s="26" t="s">
        <v>61</v>
      </c>
      <c r="B3" s="27"/>
      <c r="C3" s="27"/>
      <c r="D3" s="27"/>
      <c r="E3" s="27"/>
    </row>
    <row r="4" spans="1:5" ht="15">
      <c r="A4" s="26" t="s">
        <v>110</v>
      </c>
      <c r="B4" s="27"/>
      <c r="C4" s="27"/>
      <c r="D4" s="27"/>
      <c r="E4" s="27"/>
    </row>
    <row r="5" spans="1:5" ht="15">
      <c r="A5" s="28" t="s">
        <v>62</v>
      </c>
      <c r="B5" s="27"/>
      <c r="C5" s="27"/>
      <c r="D5" s="27"/>
      <c r="E5" s="27"/>
    </row>
    <row r="6" spans="1:5" ht="15">
      <c r="A6" s="29"/>
      <c r="B6" s="27"/>
      <c r="C6" s="27"/>
      <c r="D6" s="27"/>
      <c r="E6" s="27"/>
    </row>
    <row r="7" spans="1:5" ht="11.25">
      <c r="A7" s="30"/>
      <c r="B7" s="31" t="s">
        <v>63</v>
      </c>
      <c r="C7" s="31" t="s">
        <v>120</v>
      </c>
      <c r="D7" s="31"/>
      <c r="E7" s="31" t="s">
        <v>120</v>
      </c>
    </row>
    <row r="8" spans="1:5" ht="21.75">
      <c r="A8" s="30"/>
      <c r="B8" s="31" t="s">
        <v>64</v>
      </c>
      <c r="C8" s="31" t="s">
        <v>121</v>
      </c>
      <c r="D8" s="31"/>
      <c r="E8" s="31" t="s">
        <v>121</v>
      </c>
    </row>
    <row r="9" spans="1:5" ht="15">
      <c r="A9" s="30"/>
      <c r="B9" s="32"/>
      <c r="C9" s="31" t="s">
        <v>111</v>
      </c>
      <c r="D9" s="31"/>
      <c r="E9" s="31" t="s">
        <v>111</v>
      </c>
    </row>
    <row r="10" spans="1:5" ht="15">
      <c r="A10" s="30"/>
      <c r="B10" s="32"/>
      <c r="C10" s="31" t="s">
        <v>112</v>
      </c>
      <c r="D10" s="31"/>
      <c r="E10" s="31" t="s">
        <v>65</v>
      </c>
    </row>
    <row r="11" spans="1:5" ht="21.75">
      <c r="A11" s="33" t="s">
        <v>66</v>
      </c>
      <c r="B11" s="34"/>
      <c r="C11" s="35"/>
      <c r="D11" s="35"/>
      <c r="E11" s="35"/>
    </row>
    <row r="12" spans="1:5" ht="11.25">
      <c r="A12" s="35" t="s">
        <v>67</v>
      </c>
      <c r="B12" s="36"/>
      <c r="C12" s="37">
        <v>-320564</v>
      </c>
      <c r="D12" s="38"/>
      <c r="E12" s="81">
        <v>1472641</v>
      </c>
    </row>
    <row r="13" spans="1:5" ht="11.25">
      <c r="A13" s="35" t="s">
        <v>68</v>
      </c>
      <c r="B13" s="36"/>
      <c r="C13" s="38"/>
      <c r="D13" s="38"/>
      <c r="E13" s="38"/>
    </row>
    <row r="14" spans="1:5" ht="42.75">
      <c r="A14" s="35" t="s">
        <v>69</v>
      </c>
      <c r="B14" s="39">
        <v>8</v>
      </c>
      <c r="C14" s="37">
        <v>2349</v>
      </c>
      <c r="D14" s="38"/>
      <c r="E14" s="37">
        <v>-14157</v>
      </c>
    </row>
    <row r="15" spans="1:4" ht="32.25">
      <c r="A15" s="35" t="s">
        <v>70</v>
      </c>
      <c r="B15" s="39"/>
      <c r="C15" s="37"/>
      <c r="D15" s="38"/>
    </row>
    <row r="16" spans="1:5" ht="21.75">
      <c r="A16" s="35" t="s">
        <v>71</v>
      </c>
      <c r="B16" s="39"/>
      <c r="C16" s="37">
        <v>-24</v>
      </c>
      <c r="D16" s="38"/>
      <c r="E16" s="37">
        <v>0</v>
      </c>
    </row>
    <row r="17" spans="1:5" ht="63.75">
      <c r="A17" s="35" t="s">
        <v>72</v>
      </c>
      <c r="B17" s="39">
        <v>6</v>
      </c>
      <c r="C17" s="37">
        <v>-521220</v>
      </c>
      <c r="D17" s="38"/>
      <c r="E17" s="37">
        <v>-752456</v>
      </c>
    </row>
    <row r="18" spans="1:5" ht="32.25">
      <c r="A18" s="35" t="s">
        <v>73</v>
      </c>
      <c r="B18" s="39">
        <v>7</v>
      </c>
      <c r="C18" s="37">
        <v>65736</v>
      </c>
      <c r="D18" s="38"/>
      <c r="E18" s="37">
        <v>183049</v>
      </c>
    </row>
    <row r="19" spans="1:5" ht="11.25">
      <c r="A19" s="35" t="s">
        <v>74</v>
      </c>
      <c r="B19" s="39">
        <v>9</v>
      </c>
      <c r="C19" s="37">
        <v>6255</v>
      </c>
      <c r="D19" s="38"/>
      <c r="E19" s="37">
        <v>4666</v>
      </c>
    </row>
    <row r="20" spans="1:5" ht="11.25">
      <c r="A20" s="35" t="s">
        <v>75</v>
      </c>
      <c r="B20" s="39">
        <v>4</v>
      </c>
      <c r="C20" s="37">
        <v>-769433</v>
      </c>
      <c r="D20" s="38"/>
      <c r="E20" s="37">
        <v>-684073</v>
      </c>
    </row>
    <row r="21" spans="1:5" ht="11.25">
      <c r="A21" s="35" t="s">
        <v>34</v>
      </c>
      <c r="B21" s="39">
        <v>4</v>
      </c>
      <c r="C21" s="37">
        <v>288572</v>
      </c>
      <c r="D21" s="38"/>
      <c r="E21" s="37">
        <v>207929</v>
      </c>
    </row>
    <row r="22" spans="1:5" ht="12" thickBot="1">
      <c r="A22" s="41"/>
      <c r="B22" s="42"/>
      <c r="C22" s="43"/>
      <c r="D22" s="44"/>
      <c r="E22" s="43"/>
    </row>
    <row r="23" spans="1:5" ht="42.75">
      <c r="A23" s="35" t="s">
        <v>76</v>
      </c>
      <c r="B23" s="36"/>
      <c r="C23" s="37">
        <v>-1248329</v>
      </c>
      <c r="D23" s="37"/>
      <c r="E23" s="37">
        <f>SUM(E12:E22)</f>
        <v>417599</v>
      </c>
    </row>
    <row r="24" spans="1:5" ht="11.25">
      <c r="A24" s="35"/>
      <c r="B24" s="45"/>
      <c r="C24" s="35"/>
      <c r="D24" s="38"/>
      <c r="E24" s="35"/>
    </row>
    <row r="25" spans="1:5" ht="21.75">
      <c r="A25" s="35" t="s">
        <v>77</v>
      </c>
      <c r="B25" s="34"/>
      <c r="C25" s="35"/>
      <c r="D25" s="38"/>
      <c r="E25" s="35"/>
    </row>
    <row r="26" spans="1:5" ht="22.5">
      <c r="A26" s="35" t="s">
        <v>78</v>
      </c>
      <c r="B26" s="45"/>
      <c r="C26" s="35"/>
      <c r="D26" s="38"/>
      <c r="E26" s="46"/>
    </row>
    <row r="27" spans="1:5" ht="15">
      <c r="A27" s="35" t="s">
        <v>79</v>
      </c>
      <c r="B27" s="47"/>
      <c r="C27" s="46">
        <v>-61430</v>
      </c>
      <c r="D27" s="38"/>
      <c r="E27" s="37">
        <v>2295136</v>
      </c>
    </row>
    <row r="28" spans="1:5" ht="15">
      <c r="A28" s="35" t="s">
        <v>59</v>
      </c>
      <c r="B28" s="47"/>
      <c r="C28" s="35"/>
      <c r="D28" s="38"/>
      <c r="E28" s="46"/>
    </row>
    <row r="29" spans="1:5" ht="33">
      <c r="A29" s="35" t="s">
        <v>80</v>
      </c>
      <c r="B29" s="34"/>
      <c r="C29" s="46">
        <v>-819914</v>
      </c>
      <c r="D29" s="38"/>
      <c r="E29" s="37">
        <v>-2524341</v>
      </c>
    </row>
    <row r="30" spans="1:5" ht="15">
      <c r="A30" s="35" t="s">
        <v>15</v>
      </c>
      <c r="B30" s="34"/>
      <c r="C30" s="46">
        <v>51495</v>
      </c>
      <c r="D30" s="38"/>
      <c r="E30" s="37">
        <v>17916</v>
      </c>
    </row>
    <row r="31" spans="1:5" ht="22.5">
      <c r="A31" s="35" t="s">
        <v>81</v>
      </c>
      <c r="B31" s="34"/>
      <c r="C31" s="35"/>
      <c r="D31" s="38"/>
      <c r="E31" s="46"/>
    </row>
    <row r="32" spans="1:5" ht="15">
      <c r="A32" s="35" t="s">
        <v>19</v>
      </c>
      <c r="B32" s="34"/>
      <c r="C32" s="46">
        <v>621396</v>
      </c>
      <c r="D32" s="38"/>
      <c r="E32" s="37">
        <v>-404742</v>
      </c>
    </row>
    <row r="33" spans="1:5" ht="15.75" thickBot="1">
      <c r="A33" s="41" t="s">
        <v>23</v>
      </c>
      <c r="B33" s="48"/>
      <c r="C33" s="49">
        <v>-55940</v>
      </c>
      <c r="D33" s="44"/>
      <c r="E33" s="43">
        <v>481086</v>
      </c>
    </row>
    <row r="34" spans="1:5" ht="11.25">
      <c r="A34" s="35"/>
      <c r="B34" s="34"/>
      <c r="C34" s="38"/>
      <c r="D34" s="38"/>
      <c r="E34" s="37"/>
    </row>
    <row r="35" spans="1:5" ht="21.75">
      <c r="A35" s="35" t="s">
        <v>82</v>
      </c>
      <c r="B35" s="34"/>
      <c r="C35" s="37">
        <v>-1512722</v>
      </c>
      <c r="D35" s="37"/>
      <c r="E35" s="37">
        <f>SUM(E23:E33)</f>
        <v>282654</v>
      </c>
    </row>
    <row r="36" spans="1:5" ht="11.25">
      <c r="A36" s="35" t="s">
        <v>83</v>
      </c>
      <c r="B36" s="34"/>
      <c r="C36" s="40">
        <v>-2381</v>
      </c>
      <c r="D36" s="38"/>
      <c r="E36" s="40">
        <v>-2637</v>
      </c>
    </row>
    <row r="37" spans="1:5" ht="11.25">
      <c r="A37" s="35" t="s">
        <v>84</v>
      </c>
      <c r="B37" s="34"/>
      <c r="C37" s="37">
        <v>1157975</v>
      </c>
      <c r="D37" s="38"/>
      <c r="E37" s="37">
        <v>286911</v>
      </c>
    </row>
    <row r="38" spans="1:5" ht="15.75" thickBot="1">
      <c r="A38" s="41" t="s">
        <v>85</v>
      </c>
      <c r="B38" s="50"/>
      <c r="C38" s="49">
        <v>-274952</v>
      </c>
      <c r="D38" s="50"/>
      <c r="E38" s="82">
        <v>346533</v>
      </c>
    </row>
    <row r="39" spans="1:5" ht="11.25">
      <c r="A39" s="51"/>
      <c r="B39" s="47"/>
      <c r="C39" s="38"/>
      <c r="D39" s="38"/>
      <c r="E39" s="38"/>
    </row>
    <row r="40" spans="1:5" ht="22.5" thickBot="1">
      <c r="A40" s="41" t="s">
        <v>86</v>
      </c>
      <c r="B40" s="52"/>
      <c r="C40" s="43">
        <v>-632080</v>
      </c>
      <c r="D40" s="43"/>
      <c r="E40" s="43">
        <f>SUM(E35:E38)</f>
        <v>913461</v>
      </c>
    </row>
    <row r="41" spans="1:5" ht="11.25">
      <c r="A41" s="35"/>
      <c r="B41" s="47"/>
      <c r="C41" s="38"/>
      <c r="D41" s="38"/>
      <c r="E41" s="37"/>
    </row>
    <row r="42" spans="1:5" ht="21.75">
      <c r="A42" s="51" t="s">
        <v>87</v>
      </c>
      <c r="B42" s="47"/>
      <c r="C42" s="38"/>
      <c r="D42" s="38"/>
      <c r="E42" s="37"/>
    </row>
    <row r="43" spans="1:5" ht="21.75">
      <c r="A43" s="35" t="s">
        <v>88</v>
      </c>
      <c r="B43" s="47">
        <v>9</v>
      </c>
      <c r="C43" s="37">
        <v>-3270</v>
      </c>
      <c r="D43" s="38"/>
      <c r="E43" s="83">
        <v>-15661</v>
      </c>
    </row>
    <row r="44" spans="1:5" ht="22.5" thickBot="1">
      <c r="A44" s="35" t="s">
        <v>89</v>
      </c>
      <c r="B44" s="47"/>
      <c r="C44" s="37">
        <v>754</v>
      </c>
      <c r="D44" s="38"/>
      <c r="E44" s="43">
        <v>1182</v>
      </c>
    </row>
    <row r="45" spans="1:5" ht="22.5" thickBot="1">
      <c r="A45" s="41" t="s">
        <v>90</v>
      </c>
      <c r="B45" s="52">
        <v>8</v>
      </c>
      <c r="C45" s="43"/>
      <c r="D45" s="44"/>
      <c r="E45" s="41"/>
    </row>
    <row r="46" spans="1:5" ht="11.25">
      <c r="A46" s="35"/>
      <c r="B46" s="47"/>
      <c r="C46" s="38"/>
      <c r="D46" s="38"/>
      <c r="E46" s="40"/>
    </row>
    <row r="47" spans="1:5" ht="22.5" thickBot="1">
      <c r="A47" s="41" t="s">
        <v>91</v>
      </c>
      <c r="B47" s="52"/>
      <c r="C47" s="43">
        <v>-2516</v>
      </c>
      <c r="D47" s="43"/>
      <c r="E47" s="43">
        <f>SUM(E43:E46)</f>
        <v>-14479</v>
      </c>
    </row>
    <row r="48" spans="1:5" ht="21.75">
      <c r="A48" s="33" t="s">
        <v>92</v>
      </c>
      <c r="B48" s="35"/>
      <c r="C48" s="35"/>
      <c r="D48" s="35"/>
      <c r="E48" s="35"/>
    </row>
    <row r="49" spans="1:5" ht="21.75">
      <c r="A49" s="53" t="s">
        <v>93</v>
      </c>
      <c r="B49" s="54"/>
      <c r="C49" s="55"/>
      <c r="D49" s="53"/>
      <c r="E49" s="55"/>
    </row>
    <row r="50" spans="1:5" ht="12" thickBot="1">
      <c r="A50" s="56" t="s">
        <v>94</v>
      </c>
      <c r="B50" s="56"/>
      <c r="C50" s="57"/>
      <c r="D50" s="56"/>
      <c r="E50" s="41">
        <v>-631728</v>
      </c>
    </row>
    <row r="51" spans="1:5" ht="11.25">
      <c r="A51" s="35" t="s">
        <v>95</v>
      </c>
      <c r="B51" s="35"/>
      <c r="C51" s="40"/>
      <c r="D51" s="40"/>
      <c r="E51" s="40">
        <f>SUM(E50)</f>
        <v>-631728</v>
      </c>
    </row>
    <row r="52" spans="1:5" ht="12" thickBot="1">
      <c r="A52" s="41" t="s">
        <v>96</v>
      </c>
      <c r="B52" s="41"/>
      <c r="C52" s="41"/>
      <c r="D52" s="41"/>
      <c r="E52" s="41"/>
    </row>
    <row r="53" spans="1:5" ht="32.25">
      <c r="A53" s="58" t="s">
        <v>97</v>
      </c>
      <c r="B53" s="59"/>
      <c r="C53" s="60">
        <v>40364</v>
      </c>
      <c r="D53" s="61"/>
      <c r="E53" s="62">
        <v>2227</v>
      </c>
    </row>
    <row r="54" spans="1:5" ht="32.25">
      <c r="A54" s="63" t="s">
        <v>98</v>
      </c>
      <c r="B54" s="64"/>
      <c r="C54" s="64">
        <v>10967</v>
      </c>
      <c r="D54" s="64"/>
      <c r="E54" s="64">
        <v>1038</v>
      </c>
    </row>
    <row r="55" spans="1:5" ht="11.25">
      <c r="A55" s="65"/>
      <c r="B55" s="39"/>
      <c r="C55" s="35"/>
      <c r="D55" s="35"/>
      <c r="E55" s="35"/>
    </row>
    <row r="56" spans="1:5" ht="21.75">
      <c r="A56" s="35" t="s">
        <v>99</v>
      </c>
      <c r="B56" s="37"/>
      <c r="C56" s="37">
        <v>-583265</v>
      </c>
      <c r="D56" s="37"/>
      <c r="E56" s="37">
        <f>SUM(E40,E47,E50,E53,E54)</f>
        <v>270519</v>
      </c>
    </row>
    <row r="57" spans="1:5" ht="11.25">
      <c r="A57" s="35"/>
      <c r="B57" s="39"/>
      <c r="C57" s="37"/>
      <c r="D57" s="38"/>
      <c r="E57" s="37"/>
    </row>
    <row r="58" spans="1:5" ht="21.75">
      <c r="A58" s="35" t="s">
        <v>100</v>
      </c>
      <c r="B58" s="66">
        <v>5</v>
      </c>
      <c r="C58" s="37"/>
      <c r="D58" s="67"/>
      <c r="E58" s="35"/>
    </row>
    <row r="59" spans="1:5" ht="12" thickBot="1">
      <c r="A59" s="41" t="s">
        <v>101</v>
      </c>
      <c r="B59" s="68"/>
      <c r="C59" s="43">
        <v>1694422</v>
      </c>
      <c r="D59" s="69"/>
      <c r="E59" s="43">
        <v>613767</v>
      </c>
    </row>
    <row r="60" spans="1:5" ht="12">
      <c r="A60" s="35"/>
      <c r="B60" s="39"/>
      <c r="C60" s="35"/>
      <c r="D60" s="38"/>
      <c r="E60" s="70"/>
    </row>
    <row r="61" spans="1:5" ht="21.75">
      <c r="A61" s="35" t="s">
        <v>100</v>
      </c>
      <c r="B61" s="66">
        <v>5</v>
      </c>
      <c r="C61" s="37"/>
      <c r="D61" s="38"/>
      <c r="E61" s="37"/>
    </row>
    <row r="62" spans="1:5" ht="12.75" thickBot="1">
      <c r="A62" s="71" t="s">
        <v>102</v>
      </c>
      <c r="B62" s="72"/>
      <c r="C62" s="73">
        <v>1111157</v>
      </c>
      <c r="D62" s="74"/>
      <c r="E62" s="73">
        <f>SUM(E56:E59)</f>
        <v>884286</v>
      </c>
    </row>
    <row r="63" spans="1:5" ht="15.75" thickTop="1">
      <c r="A63" s="29"/>
      <c r="B63" s="27"/>
      <c r="C63" s="27"/>
      <c r="D63" s="27"/>
      <c r="E63" s="27"/>
    </row>
    <row r="64" spans="1:5" ht="15">
      <c r="A64" s="26"/>
      <c r="B64" s="27"/>
      <c r="C64" s="46"/>
      <c r="D64" s="27"/>
      <c r="E64" s="27"/>
    </row>
    <row r="65" spans="1:5" ht="15">
      <c r="A65" s="75" t="s">
        <v>103</v>
      </c>
      <c r="B65" s="27"/>
      <c r="C65" s="27"/>
      <c r="D65" s="27"/>
      <c r="E65" s="27"/>
    </row>
    <row r="66" spans="1:5" ht="15">
      <c r="A66" s="76"/>
      <c r="B66" s="27"/>
      <c r="C66" s="27"/>
      <c r="D66" s="27"/>
      <c r="E66" s="27"/>
    </row>
    <row r="67" spans="1:5" ht="15">
      <c r="A67" s="76"/>
      <c r="B67" s="27"/>
      <c r="C67" s="27"/>
      <c r="D67" s="27"/>
      <c r="E67" s="27"/>
    </row>
    <row r="68" spans="1:5" ht="15">
      <c r="A68" s="76" t="s">
        <v>104</v>
      </c>
      <c r="B68" s="76" t="s">
        <v>104</v>
      </c>
      <c r="C68" s="27"/>
      <c r="D68" s="27"/>
      <c r="E68" s="27"/>
    </row>
    <row r="69" spans="1:5" ht="15">
      <c r="A69" s="75" t="s">
        <v>105</v>
      </c>
      <c r="B69" s="75" t="s">
        <v>106</v>
      </c>
      <c r="C69" s="27"/>
      <c r="D69" s="27"/>
      <c r="E69" s="27"/>
    </row>
    <row r="70" spans="1:5" ht="15">
      <c r="A70" s="75" t="s">
        <v>107</v>
      </c>
      <c r="B70" s="75" t="s">
        <v>108</v>
      </c>
      <c r="C70" s="27"/>
      <c r="D70" s="27"/>
      <c r="E70" s="27"/>
    </row>
    <row r="71" spans="1:5" ht="15">
      <c r="A71" s="76"/>
      <c r="B71" s="27"/>
      <c r="C71" s="27"/>
      <c r="D71" s="27"/>
      <c r="E71" s="27"/>
    </row>
    <row r="72" spans="1:5" ht="15">
      <c r="A72" s="75" t="s">
        <v>113</v>
      </c>
      <c r="B72" s="75"/>
      <c r="C72" s="27"/>
      <c r="D72" s="27"/>
      <c r="E72" s="27"/>
    </row>
    <row r="73" spans="1:5" ht="15">
      <c r="A73" s="75" t="s">
        <v>109</v>
      </c>
      <c r="B73" s="75"/>
      <c r="C73" s="27"/>
      <c r="D73" s="27"/>
      <c r="E73" s="2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27"/>
  <sheetViews>
    <sheetView tabSelected="1" zoomScalePageLayoutView="0" workbookViewId="0" topLeftCell="A1">
      <selection activeCell="E19" sqref="E19"/>
    </sheetView>
  </sheetViews>
  <sheetFormatPr defaultColWidth="10.66015625" defaultRowHeight="11.25"/>
  <cols>
    <col min="1" max="1" width="4.33203125" style="0" customWidth="1"/>
    <col min="2" max="2" width="65.33203125" style="0" customWidth="1"/>
    <col min="3" max="6" width="28.5" style="0" customWidth="1"/>
    <col min="7" max="7" width="10.5" style="0" customWidth="1"/>
  </cols>
  <sheetData>
    <row r="1" ht="18.75" customHeight="1">
      <c r="B1" s="1" t="s">
        <v>0</v>
      </c>
    </row>
    <row r="2" ht="11.25" customHeight="1"/>
    <row r="3" ht="70.5" customHeight="1">
      <c r="B3" s="2" t="s">
        <v>122</v>
      </c>
    </row>
    <row r="4" ht="11.25" customHeight="1">
      <c r="B4" s="3" t="s">
        <v>1</v>
      </c>
    </row>
    <row r="5" ht="12.75" customHeight="1"/>
    <row r="6" spans="1:6" s="4" customFormat="1" ht="30.75" customHeight="1">
      <c r="A6" s="5"/>
      <c r="B6" s="6" t="s">
        <v>2</v>
      </c>
      <c r="C6" s="6" t="s">
        <v>53</v>
      </c>
      <c r="D6" s="23" t="s">
        <v>27</v>
      </c>
      <c r="E6" s="6" t="s">
        <v>28</v>
      </c>
      <c r="F6" s="6" t="s">
        <v>29</v>
      </c>
    </row>
    <row r="7" spans="2:6" ht="24" customHeight="1">
      <c r="B7" s="17" t="s">
        <v>123</v>
      </c>
      <c r="C7" s="18">
        <v>20173830</v>
      </c>
      <c r="D7" s="18"/>
      <c r="E7" s="18">
        <v>666757</v>
      </c>
      <c r="F7" s="18">
        <f>SUM(C7:E7)</f>
        <v>20840587</v>
      </c>
    </row>
    <row r="8" spans="2:6" ht="23.25" customHeight="1">
      <c r="B8" s="19" t="s">
        <v>54</v>
      </c>
      <c r="C8" s="20"/>
      <c r="D8" s="20">
        <v>-1267</v>
      </c>
      <c r="E8" s="20"/>
      <c r="F8" s="20">
        <f>SUM(D8:E8)</f>
        <v>-1267</v>
      </c>
    </row>
    <row r="9" spans="2:6" ht="12" customHeight="1">
      <c r="B9" s="21" t="s">
        <v>55</v>
      </c>
      <c r="C9" s="20"/>
      <c r="D9" s="20"/>
      <c r="E9" s="20"/>
      <c r="F9" s="20">
        <f>SUM(D9:E9)</f>
        <v>0</v>
      </c>
    </row>
    <row r="10" spans="2:6" ht="12">
      <c r="B10" s="21" t="s">
        <v>56</v>
      </c>
      <c r="C10" s="20"/>
      <c r="D10" s="20"/>
      <c r="E10" s="20"/>
      <c r="F10" s="20">
        <f>SUM(D10:E10)</f>
        <v>0</v>
      </c>
    </row>
    <row r="11" spans="2:6" ht="3" customHeight="1" hidden="1">
      <c r="B11" s="21" t="s">
        <v>57</v>
      </c>
      <c r="C11" s="20"/>
      <c r="D11" s="20"/>
      <c r="E11" s="22"/>
      <c r="F11" s="20">
        <f>SUM(D11:E11)</f>
        <v>0</v>
      </c>
    </row>
    <row r="12" spans="2:6" ht="12" customHeight="1">
      <c r="B12" s="21" t="s">
        <v>127</v>
      </c>
      <c r="C12" s="20"/>
      <c r="D12" s="20"/>
      <c r="E12" s="22">
        <f>'F2'!E25</f>
        <v>1472641</v>
      </c>
      <c r="F12" s="20"/>
    </row>
    <row r="13" spans="2:6" ht="3" customHeight="1" hidden="1">
      <c r="B13" s="21" t="s">
        <v>126</v>
      </c>
      <c r="C13" s="20"/>
      <c r="D13" s="20"/>
      <c r="E13" s="20"/>
      <c r="F13" s="20"/>
    </row>
    <row r="14" spans="2:6" ht="12" customHeight="1">
      <c r="B14" s="17" t="s">
        <v>124</v>
      </c>
      <c r="C14" s="18">
        <f>SUM(C6:C11)</f>
        <v>20173830</v>
      </c>
      <c r="D14" s="18">
        <f>SUM(D6:D11)</f>
        <v>-1267</v>
      </c>
      <c r="E14" s="18">
        <f>SUM(E7:E12)</f>
        <v>2139398</v>
      </c>
      <c r="F14" s="18">
        <f>SUM(F6:F11)</f>
        <v>20839320</v>
      </c>
    </row>
    <row r="15" spans="2:6" ht="12" customHeight="1">
      <c r="B15" s="17" t="s">
        <v>123</v>
      </c>
      <c r="C15" s="18">
        <f>SUM(C7:C12)</f>
        <v>20173830</v>
      </c>
      <c r="D15" s="18">
        <f>SUM(D7:D12)</f>
        <v>-1267</v>
      </c>
      <c r="E15" s="18">
        <f>'F1'!E28</f>
        <v>4036270</v>
      </c>
      <c r="F15" s="18">
        <f>SUM(C15:E15)</f>
        <v>24208833</v>
      </c>
    </row>
    <row r="16" spans="2:6" ht="23.25" customHeight="1">
      <c r="B16" s="19" t="s">
        <v>54</v>
      </c>
      <c r="C16" s="20"/>
      <c r="D16" s="20"/>
      <c r="E16" s="20"/>
      <c r="F16" s="20"/>
    </row>
    <row r="17" spans="2:6" ht="12" customHeight="1">
      <c r="B17" s="21" t="s">
        <v>55</v>
      </c>
      <c r="C17" s="20"/>
      <c r="D17" s="20"/>
      <c r="E17" s="20"/>
      <c r="F17" s="20"/>
    </row>
    <row r="18" spans="2:6" ht="12" customHeight="1">
      <c r="B18" s="21" t="s">
        <v>56</v>
      </c>
      <c r="C18" s="20"/>
      <c r="D18" s="20"/>
      <c r="E18" s="20"/>
      <c r="F18" s="20"/>
    </row>
    <row r="19" spans="2:6" ht="12" customHeight="1">
      <c r="B19" s="21" t="s">
        <v>57</v>
      </c>
      <c r="C19" s="20"/>
      <c r="D19" s="20"/>
      <c r="E19" s="22">
        <v>-320564</v>
      </c>
      <c r="F19" s="22">
        <v>-320564</v>
      </c>
    </row>
    <row r="20" spans="2:6" ht="12" customHeight="1">
      <c r="B20" s="21" t="s">
        <v>58</v>
      </c>
      <c r="C20" s="20"/>
      <c r="D20" s="20"/>
      <c r="E20" s="20"/>
      <c r="F20" s="20"/>
    </row>
    <row r="21" spans="2:6" ht="12" customHeight="1">
      <c r="B21" s="17" t="s">
        <v>125</v>
      </c>
      <c r="C21" s="18">
        <f>SUM(C15:C20)</f>
        <v>20173830</v>
      </c>
      <c r="D21" s="18">
        <f>SUM(D15:D20)</f>
        <v>-1267</v>
      </c>
      <c r="E21" s="18">
        <f>SUM(E15:E20)</f>
        <v>3715706</v>
      </c>
      <c r="F21" s="18">
        <f>SUM(C21:E21)</f>
        <v>23888269</v>
      </c>
    </row>
    <row r="22" ht="11.25" customHeight="1"/>
    <row r="23" ht="11.25" customHeight="1">
      <c r="B23" t="s">
        <v>31</v>
      </c>
    </row>
    <row r="24" ht="11.25" customHeight="1"/>
    <row r="25" ht="11.25" customHeight="1">
      <c r="B25" t="s">
        <v>32</v>
      </c>
    </row>
    <row r="26" ht="11.25" customHeight="1"/>
    <row r="27" ht="11.25" customHeight="1">
      <c r="B27" t="s">
        <v>115</v>
      </c>
    </row>
    <row r="28" ht="11.25" customHeight="1"/>
  </sheetData>
  <sheetProtection/>
  <printOptions/>
  <pageMargins left="0.3937007874015748" right="0.3937007874015748" top="0.3937007874015748" bottom="0.3937007874015748" header="0" footer="0"/>
  <pageSetup fitToHeight="1" fitToWidth="1" horizontalDpi="600" verticalDpi="600" orientation="landscape" pageOrder="overThenDown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Лиза Жанпейсова</dc:creator>
  <cp:keywords/>
  <dc:description/>
  <cp:lastModifiedBy>Лиза Жанпейсова</cp:lastModifiedBy>
  <cp:lastPrinted>2022-04-28T11:25:09Z</cp:lastPrinted>
  <dcterms:created xsi:type="dcterms:W3CDTF">2022-04-08T04:33:25Z</dcterms:created>
  <dcterms:modified xsi:type="dcterms:W3CDTF">2022-05-24T10:17:16Z</dcterms:modified>
  <cp:category/>
  <cp:version/>
  <cp:contentType/>
  <cp:contentStatus/>
  <cp:revision>1</cp:revision>
</cp:coreProperties>
</file>