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02\Desktop\"/>
    </mc:Choice>
  </mc:AlternateContent>
  <bookViews>
    <workbookView xWindow="0" yWindow="0" windowWidth="28800" windowHeight="11832"/>
  </bookViews>
  <sheets>
    <sheet name="ББ" sheetId="1" r:id="rId1"/>
    <sheet name="ОПиУ" sheetId="2" r:id="rId2"/>
    <sheet name="ДДС" sheetId="3" r:id="rId3"/>
    <sheet name="капитал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T47" i="4" l="1"/>
  <c r="S47" i="4"/>
  <c r="V42" i="4"/>
  <c r="T42" i="4"/>
  <c r="S43" i="4"/>
  <c r="V43" i="4" s="1"/>
  <c r="X64" i="3"/>
  <c r="X56" i="3"/>
  <c r="X47" i="3"/>
  <c r="X36" i="3"/>
  <c r="X27" i="3"/>
  <c r="X20" i="3"/>
  <c r="X20" i="2"/>
  <c r="X28" i="2" s="1"/>
  <c r="T43" i="4" l="1"/>
  <c r="Y53" i="1"/>
  <c r="Y47" i="1"/>
  <c r="Y40" i="1"/>
  <c r="Y38" i="1"/>
  <c r="Y37" i="1"/>
  <c r="Y32" i="1"/>
  <c r="Y26" i="1" s="1"/>
  <c r="Y18" i="1"/>
  <c r="Y39" i="1" l="1"/>
  <c r="Y61" i="1" s="1"/>
  <c r="Q30" i="4" l="1"/>
  <c r="V28" i="4"/>
  <c r="T28" i="4"/>
  <c r="V26" i="4"/>
  <c r="T26" i="4"/>
  <c r="S24" i="4"/>
  <c r="W34" i="2"/>
  <c r="W32" i="2"/>
  <c r="W30" i="2"/>
  <c r="W28" i="2"/>
  <c r="W26" i="2"/>
  <c r="W72" i="3"/>
  <c r="Q19" i="4" l="1"/>
  <c r="S17" i="4"/>
  <c r="X30" i="2"/>
  <c r="X32" i="2" s="1"/>
  <c r="X34" i="2" s="1"/>
  <c r="X38" i="2" s="1"/>
  <c r="X40" i="1"/>
  <c r="X32" i="1"/>
  <c r="X53" i="1"/>
  <c r="X47" i="1"/>
  <c r="X26" i="1"/>
  <c r="X18" i="1"/>
  <c r="X39" i="1" l="1"/>
  <c r="X61" i="1" s="1"/>
  <c r="X38" i="1"/>
  <c r="Q47" i="4"/>
  <c r="V47" i="4"/>
  <c r="S33" i="4"/>
  <c r="T31" i="4"/>
  <c r="V31" i="4" s="1"/>
  <c r="V33" i="4" s="1"/>
  <c r="W38" i="2"/>
  <c r="V24" i="4"/>
  <c r="T24" i="4"/>
  <c r="S19" i="4"/>
  <c r="S25" i="4" s="1"/>
  <c r="T17" i="4"/>
  <c r="V17" i="4" s="1"/>
  <c r="V19" i="4" s="1"/>
  <c r="W70" i="3"/>
  <c r="W76" i="3" s="1"/>
  <c r="X70" i="3"/>
  <c r="X76" i="3" s="1"/>
  <c r="W20" i="3"/>
  <c r="W22" i="3"/>
  <c r="T25" i="4" l="1"/>
  <c r="V25" i="4" s="1"/>
  <c r="S30" i="4"/>
  <c r="T30" i="4" s="1"/>
  <c r="V30" i="4" s="1"/>
  <c r="T19" i="4"/>
  <c r="T33" i="4"/>
</calcChain>
</file>

<file path=xl/sharedStrings.xml><?xml version="1.0" encoding="utf-8"?>
<sst xmlns="http://schemas.openxmlformats.org/spreadsheetml/2006/main" count="631" uniqueCount="268">
  <si>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</si>
  <si>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"БАСТ"</t>
  </si>
  <si>
    <t>Наименование</t>
  </si>
  <si>
    <t>Вид деятельности</t>
  </si>
  <si>
    <t>Добыча и обогащение медной руды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</si>
  <si>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</si>
  <si>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</si>
  <si>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Восточно-Казахстанская область, Абайский район, Каскабулакский сельский округ, село Каскабулак, участок Максут, строение 1, 060440009840</t>
  </si>
  <si>
    <t>Отчет о финансовом положении (бухгалтерский баланс)</t>
  </si>
  <si>
    <t>по состоянию на 30 июня 2020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</si>
  <si>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</si>
  <si>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</si>
  <si>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</si>
  <si>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</si>
  <si>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</si>
  <si>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</si>
  <si>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</si>
  <si>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</si>
  <si>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</si>
  <si>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</si>
  <si>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</si>
  <si>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-</t>
  </si>
  <si>
    <t>Краткосрочная дебиторская задолженность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</si>
  <si>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</si>
  <si>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</si>
  <si>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</si>
  <si>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</si>
  <si>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</si>
  <si>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</si>
  <si>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</si>
  <si>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</si>
  <si>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</si>
  <si>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</si>
  <si>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</si>
  <si>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</si>
  <si>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</si>
  <si>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</si>
  <si>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</si>
  <si>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>Инвестиции в совместно контролируемые предприятия</t>
  </si>
  <si>
    <t>12</t>
  </si>
  <si>
    <t>Инвестиции в ассоциированные предприятия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</si>
  <si>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</si>
  <si>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</si>
  <si>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</si>
  <si>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</si>
  <si>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</si>
  <si>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</si>
  <si>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</si>
  <si>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</si>
  <si>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</si>
  <si>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</si>
  <si>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</si>
  <si>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</si>
  <si>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</si>
  <si>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</si>
  <si>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</si>
  <si>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</si>
  <si>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</si>
  <si>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</si>
  <si>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</si>
  <si>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</si>
  <si>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</si>
  <si>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</si>
  <si>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</si>
  <si>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</si>
  <si>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</si>
  <si>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</si>
  <si>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</si>
  <si>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</si>
  <si>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</si>
  <si>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</si>
  <si>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</si>
  <si>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</si>
  <si>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</si>
  <si>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</si>
  <si>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</si>
  <si>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</si>
  <si>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</si>
  <si>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</si>
  <si>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</si>
  <si>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</si>
  <si>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</si>
  <si>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</si>
  <si>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</si>
  <si>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</si>
  <si>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</si>
  <si>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</si>
  <si>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</si>
  <si>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</si>
  <si>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</si>
  <si>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</si>
  <si>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</si>
  <si>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</si>
  <si>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</si>
  <si>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</si>
  <si>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</si>
  <si>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</si>
  <si>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</si>
  <si>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</si>
  <si>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</si>
  <si>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</si>
  <si>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</si>
  <si>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</si>
  <si>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Рясков С. Е.</t>
  </si>
  <si>
    <t>(фамилия, имя, отчество)</t>
  </si>
  <si>
    <t>(подпись)</t>
  </si>
  <si>
    <t>Главный бухгалтер</t>
  </si>
  <si>
    <t>Гимаденова М. У.</t>
  </si>
  <si>
    <t>М П</t>
  </si>
  <si>
    <t>Отчет составлен в соответствии с требованиями к содержанию и раскрытию информации МСФО для предприятий МСБ</t>
  </si>
  <si>
    <t>ОТЧЕТ О СОВОКУПНОМ ДОХОДЕ</t>
  </si>
  <si>
    <t>1 полугодие 2020 г.</t>
  </si>
  <si>
    <t>За отчетный период</t>
  </si>
  <si>
    <t>За предыдущий период</t>
  </si>
  <si>
    <t>Доход от реализации продукции и оказания услуг</t>
  </si>
  <si>
    <t>010</t>
  </si>
  <si>
    <t>Себестоимость реализованной продукции и оказанных услуг</t>
  </si>
  <si>
    <t>020</t>
  </si>
  <si>
    <t>Валовая прибыль (стр. 010 - стр. 020)</t>
  </si>
  <si>
    <t>030</t>
  </si>
  <si>
    <t>Доходы от финансирования</t>
  </si>
  <si>
    <t>040</t>
  </si>
  <si>
    <t>Прочие доходы</t>
  </si>
  <si>
    <t>050</t>
  </si>
  <si>
    <t>Расходы на реализацию продукции и оказание услуг</t>
  </si>
  <si>
    <t>060</t>
  </si>
  <si>
    <t>Административные расходы</t>
  </si>
  <si>
    <t>070</t>
  </si>
  <si>
    <t>Расходы на финансирование</t>
  </si>
  <si>
    <t>080</t>
  </si>
  <si>
    <t>Прочие расходы</t>
  </si>
  <si>
    <t>090</t>
  </si>
  <si>
    <t>Доля прибыли/убытка организаций, учитываемых по методу долевого участия</t>
  </si>
  <si>
    <t>100</t>
  </si>
  <si>
    <t>Прибыль (убыток) за  период  от  продолжаемой деятельности (стр. 030+стр. 040+стр. 050-стр.060 – стр. 070 - стр.080 - стр. 090+/- стр. 100)</t>
  </si>
  <si>
    <t>110</t>
  </si>
  <si>
    <t>Прибыль (убыток) от прекращенной деятельности</t>
  </si>
  <si>
    <t>120</t>
  </si>
  <si>
    <t>Прибыль (убыток) до налогообложения  (стр.110+/-стр. 120)</t>
  </si>
  <si>
    <t>130</t>
  </si>
  <si>
    <t>Расходы по корпоративному подоходному налогу</t>
  </si>
  <si>
    <t>140</t>
  </si>
  <si>
    <t>Чистая прибыль (убыток) за период (стр. 130 - стр.140) до вычета доли меньшинства</t>
  </si>
  <si>
    <t>150</t>
  </si>
  <si>
    <t>Доля меньшинства</t>
  </si>
  <si>
    <t>160</t>
  </si>
  <si>
    <t>Итоговая прибыль (итоговый убыток) за период (стр. 150-стр. 160)</t>
  </si>
  <si>
    <t>200</t>
  </si>
  <si>
    <t>Прибыль на акцию</t>
  </si>
  <si>
    <t>210</t>
  </si>
  <si>
    <t>Прочий совокупный доход</t>
  </si>
  <si>
    <t>220</t>
  </si>
  <si>
    <t>Доля предприятий по методу долевого участия</t>
  </si>
  <si>
    <t>230</t>
  </si>
  <si>
    <t>Общий совокупный доход</t>
  </si>
  <si>
    <t>240</t>
  </si>
  <si>
    <t>ОТЧЕТ О ДВИЖЕНИИ ДЕНЕЖНЫХ СРЕДСТВ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</si>
  <si>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</si>
  <si>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</si>
  <si>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</si>
  <si>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</si>
  <si>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</si>
  <si>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</si>
  <si>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</si>
  <si>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</si>
  <si>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</si>
  <si>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</si>
  <si>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</si>
  <si>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</si>
  <si>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</si>
  <si>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</si>
  <si>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</si>
  <si>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</si>
  <si>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</si>
  <si>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</si>
  <si>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</si>
  <si>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</si>
  <si>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</si>
  <si>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</si>
  <si>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44</t>
  </si>
  <si>
    <t>погашение займов, предоставленных другим организациям</t>
  </si>
  <si>
    <t>45</t>
  </si>
  <si>
    <t>фьючерсные и форвардные контракты, опционы и свопы</t>
  </si>
  <si>
    <t>46</t>
  </si>
  <si>
    <t>47</t>
  </si>
  <si>
    <t>50</t>
  </si>
  <si>
    <t>приобретение основных средств</t>
  </si>
  <si>
    <t>51</t>
  </si>
  <si>
    <t>приобретение нематериальных активов</t>
  </si>
  <si>
    <t>52</t>
  </si>
  <si>
    <t>приобретение других долгосрочных активов</t>
  </si>
  <si>
    <t>53</t>
  </si>
  <si>
    <t>приобретение финансовых активов</t>
  </si>
  <si>
    <t>54</t>
  </si>
  <si>
    <t>предоставление займов другим организациям</t>
  </si>
  <si>
    <t>55</t>
  </si>
  <si>
    <t>56</t>
  </si>
  <si>
    <t>57</t>
  </si>
  <si>
    <t>3. Чистая сумма денежных средств от инвестиционной деятельности (стр. 040 - стр. 050)</t>
  </si>
  <si>
    <t>60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</si>
  <si>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</si>
  <si>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</si>
  <si>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</si>
  <si>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</si>
  <si>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</si>
  <si>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</si>
  <si>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</si>
  <si>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</si>
  <si>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</si>
  <si>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</si>
  <si>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</si>
  <si>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</si>
  <si>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</si>
  <si>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</si>
  <si>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</si>
  <si>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</si>
  <si>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</si>
  <si>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</si>
  <si>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</si>
  <si>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</si>
  <si>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</si>
  <si>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</si>
  <si>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</si>
  <si>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</si>
  <si>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</si>
  <si>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</si>
  <si>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</si>
  <si>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</si>
  <si>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</si>
  <si>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</si>
  <si>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</si>
  <si>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</si>
  <si>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</si>
  <si>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</si>
  <si>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</si>
  <si>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</si>
  <si>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</si>
  <si>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</si>
  <si>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</si>
  <si>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</si>
  <si>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</si>
  <si>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</si>
  <si>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</si>
  <si>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</si>
  <si>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</si>
  <si>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</si>
  <si>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</si>
  <si>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</si>
  <si>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</si>
  <si>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</si>
  <si>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</si>
  <si>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</si>
  <si>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</si>
  <si>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</si>
  <si>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</si>
  <si>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</si>
  <si>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</si>
  <si>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</si>
  <si>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</si>
  <si>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</si>
  <si>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</si>
  <si>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</si>
  <si>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</si>
  <si>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 xml:space="preserve">Простые акции </t>
  </si>
  <si>
    <t xml:space="preserve">Дополнительный оплаченный капитал </t>
  </si>
  <si>
    <t>Сальдо на 30 июня отчетного года
(стр.030+стр. 060+стр. 070+стр. 080+стр. 090)</t>
  </si>
  <si>
    <t>Сальдо на 30 июня предыдущего года (стр.130 + стр. 160-стр. 170+стр. 180-стр.
190)</t>
  </si>
  <si>
    <t>Балансовая стоимость акции,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</si>
</sst>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,"/>
    <numFmt numFmtId="165" formatCode="[=-3204889093.66]&quot;(3 204 889)&quot;;General"/>
    <numFmt numFmtId="166" formatCode="[=-6975878639.66]&quot;(6 975 879)&quot;;General"/>
    <numFmt numFmtId="167" formatCode="[=-433364875.22]&quot;(433 365)&quot;;General"/>
    <numFmt numFmtId="168" formatCode="0,"/>
    <numFmt numFmtId="169" formatCode="[=-275862.76]&quot;(276)&quot;;General"/>
    <numFmt numFmtId="170" formatCode="[=-716968146.48]&quot;(716 968)&quot;;General"/>
    <numFmt numFmtId="171" formatCode="[=-3488144585.07]&quot;(3 488 145)&quot;;General"/>
  </numFmts>
  <fonts count="14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i/>
      <u/>
      <sz val="9"/>
      <name val="Arial"/>
      <family val="2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5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1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right" vertical="center"/>
    </xf>
    <xf numFmtId="169" fontId="2" fillId="0" borderId="3" xfId="0" applyNumberFormat="1" applyFont="1" applyBorder="1" applyAlignment="1">
      <alignment horizontal="right" vertical="center"/>
    </xf>
    <xf numFmtId="170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2" fillId="0" borderId="0" xfId="0" applyFont="1" applyAlignment="1"/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/>
    </xf>
    <xf numFmtId="164" fontId="0" fillId="0" borderId="0" xfId="0" applyNumberFormat="1"/>
    <xf numFmtId="0" fontId="11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3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5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indent="5"/>
    </xf>
    <xf numFmtId="0" fontId="2" fillId="0" borderId="4" xfId="0" applyFont="1" applyBorder="1" applyAlignment="1">
      <alignment horizontal="left" vertical="center" wrapText="1" indent="5"/>
    </xf>
    <xf numFmtId="0" fontId="2" fillId="0" borderId="4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5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tabSelected="1" topLeftCell="A7" workbookViewId="0">
      <selection activeCell="V18" sqref="V18"/>
    </sheetView>
  </sheetViews>
  <sheetFormatPr defaultColWidth="8.109375" defaultRowHeight="14.4" x14ac:dyDescent="0.3"/>
  <cols>
    <col min="1" max="17" width="2.33203125" style="2" customWidth="1"/>
    <col min="18" max="19" width="2.44140625" style="2" customWidth="1"/>
    <col min="20" max="20" width="3.33203125" style="2" customWidth="1"/>
    <col min="21" max="21" width="2.44140625" style="2" customWidth="1"/>
    <col min="22" max="22" width="7.109375" style="2" customWidth="1"/>
    <col min="23" max="23" width="14.44140625" style="2" customWidth="1"/>
    <col min="24" max="24" width="13.33203125" style="73" customWidth="1"/>
    <col min="25" max="25" width="11.6640625" style="94" hidden="1" customWidth="1"/>
  </cols>
  <sheetData>
    <row r="1" spans="1:25" s="1" customFormat="1" ht="13.95" customHeight="1" x14ac:dyDescent="0.3">
      <c r="W1" s="119" t="s">
        <v>0</v>
      </c>
      <c r="X1" s="119"/>
      <c r="Y1" s="94"/>
    </row>
    <row r="2" spans="1:25" s="2" customFormat="1" ht="12" customHeight="1" x14ac:dyDescent="0.3">
      <c r="W2" s="119"/>
      <c r="X2" s="119"/>
      <c r="Y2" s="70"/>
    </row>
    <row r="3" spans="1:25" s="1" customFormat="1" ht="10.95" customHeight="1" x14ac:dyDescent="0.3">
      <c r="A3" s="101"/>
      <c r="B3" s="101"/>
      <c r="C3" s="101"/>
      <c r="D3" s="101"/>
      <c r="E3" s="101"/>
      <c r="F3" s="101"/>
      <c r="G3" s="101"/>
      <c r="H3" s="120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94"/>
    </row>
    <row r="4" spans="1:25" ht="12" customHeight="1" x14ac:dyDescent="0.3">
      <c r="A4" s="3" t="s">
        <v>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5" s="1" customFormat="1" ht="4.2" customHeigh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  <c r="Y5" s="94"/>
    </row>
    <row r="6" spans="1:25" ht="12" customHeight="1" x14ac:dyDescent="0.3">
      <c r="A6" s="3" t="s">
        <v>3</v>
      </c>
      <c r="H6" s="122" t="s">
        <v>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5" s="1" customFormat="1" ht="6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2"/>
      <c r="Y7" s="94"/>
    </row>
    <row r="8" spans="1:25" ht="12" customHeight="1" x14ac:dyDescent="0.3">
      <c r="A8" s="3" t="s">
        <v>5</v>
      </c>
      <c r="S8" s="123">
        <v>303</v>
      </c>
      <c r="T8" s="123"/>
      <c r="U8" s="123"/>
      <c r="V8" s="123"/>
      <c r="W8" s="123"/>
      <c r="X8" s="123"/>
    </row>
    <row r="9" spans="1:25" s="1" customFormat="1" ht="4.95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2"/>
      <c r="Y9" s="94"/>
    </row>
    <row r="10" spans="1:25" s="1" customFormat="1" ht="4.95" customHeight="1" x14ac:dyDescent="0.3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7</v>
      </c>
      <c r="T10" s="125"/>
      <c r="U10" s="125"/>
      <c r="V10" s="125"/>
      <c r="W10" s="125"/>
      <c r="X10" s="125"/>
      <c r="Y10" s="94"/>
    </row>
    <row r="11" spans="1:25" ht="15" customHeight="1" x14ac:dyDescent="0.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6"/>
      <c r="T11" s="126"/>
      <c r="U11" s="126"/>
      <c r="V11" s="126"/>
      <c r="W11" s="126"/>
      <c r="X11" s="126"/>
    </row>
    <row r="12" spans="1:25" ht="15" customHeight="1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7"/>
      <c r="T12" s="127"/>
      <c r="U12" s="127"/>
      <c r="V12" s="127"/>
      <c r="W12" s="127"/>
      <c r="X12" s="127"/>
    </row>
    <row r="13" spans="1:25" s="4" customFormat="1" ht="4.2" customHeight="1" x14ac:dyDescent="0.3">
      <c r="X13" s="69"/>
      <c r="Y13" s="94"/>
    </row>
    <row r="14" spans="1:25" s="1" customFormat="1" ht="13.2" customHeight="1" x14ac:dyDescent="0.3">
      <c r="A14" s="128" t="s">
        <v>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68"/>
      <c r="Y14" s="94"/>
    </row>
    <row r="15" spans="1:25" s="1" customFormat="1" ht="10.95" customHeight="1" x14ac:dyDescent="0.3">
      <c r="A15" s="129" t="s">
        <v>9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70" t="s">
        <v>10</v>
      </c>
      <c r="Y15" s="94"/>
    </row>
    <row r="16" spans="1:25" s="1" customFormat="1" ht="4.2" customHeight="1" x14ac:dyDescent="0.3">
      <c r="X16" s="68"/>
      <c r="Y16" s="94"/>
    </row>
    <row r="17" spans="1:25" s="1" customFormat="1" ht="37.200000000000003" customHeight="1" x14ac:dyDescent="0.3">
      <c r="A17" s="130" t="s">
        <v>11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6" t="s">
        <v>12</v>
      </c>
      <c r="W17" s="6" t="s">
        <v>13</v>
      </c>
      <c r="X17" s="71" t="s">
        <v>14</v>
      </c>
      <c r="Y17" s="94"/>
    </row>
    <row r="18" spans="1:25" s="1" customFormat="1" ht="11.7" customHeight="1" x14ac:dyDescent="0.3">
      <c r="A18" s="131" t="s">
        <v>15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8" t="s">
        <v>16</v>
      </c>
      <c r="W18" s="9">
        <v>1836328845.96</v>
      </c>
      <c r="X18" s="43">
        <f>SUM(X19:X25)</f>
        <v>617877</v>
      </c>
      <c r="Y18" s="43">
        <f>SUM(Y19:Y25)</f>
        <v>1002591</v>
      </c>
    </row>
    <row r="19" spans="1:25" s="1" customFormat="1" ht="11.7" customHeight="1" x14ac:dyDescent="0.3">
      <c r="A19" s="118" t="s">
        <v>17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0" t="s">
        <v>18</v>
      </c>
      <c r="W19" s="11">
        <v>7276922.5899999999</v>
      </c>
      <c r="X19" s="72">
        <v>6817</v>
      </c>
      <c r="Y19" s="95">
        <v>9631</v>
      </c>
    </row>
    <row r="20" spans="1:25" s="1" customFormat="1" ht="11.7" customHeight="1" x14ac:dyDescent="0.3">
      <c r="A20" s="118" t="s">
        <v>19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0" t="s">
        <v>20</v>
      </c>
      <c r="W20" s="11">
        <v>205534650</v>
      </c>
      <c r="X20" s="72" t="s">
        <v>21</v>
      </c>
      <c r="Y20" s="95"/>
    </row>
    <row r="21" spans="1:25" s="1" customFormat="1" ht="11.7" customHeight="1" x14ac:dyDescent="0.3">
      <c r="A21" s="118" t="s">
        <v>22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0" t="s">
        <v>23</v>
      </c>
      <c r="W21" s="11">
        <v>234572057.78</v>
      </c>
      <c r="X21" s="72">
        <v>40068</v>
      </c>
      <c r="Y21" s="95">
        <v>40068</v>
      </c>
    </row>
    <row r="22" spans="1:25" s="1" customFormat="1" ht="11.7" customHeight="1" x14ac:dyDescent="0.3">
      <c r="A22" s="118" t="s">
        <v>24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0" t="s">
        <v>25</v>
      </c>
      <c r="W22" s="11">
        <v>535375332.16000003</v>
      </c>
      <c r="X22" s="72">
        <v>519560</v>
      </c>
      <c r="Y22" s="95">
        <v>519560</v>
      </c>
    </row>
    <row r="23" spans="1:25" s="1" customFormat="1" ht="11.7" customHeight="1" x14ac:dyDescent="0.3">
      <c r="A23" s="118" t="s">
        <v>26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0" t="s">
        <v>27</v>
      </c>
      <c r="W23" s="11">
        <v>763224657.99000001</v>
      </c>
      <c r="X23" s="72"/>
      <c r="Y23" s="96">
        <v>381900</v>
      </c>
    </row>
    <row r="24" spans="1:25" s="1" customFormat="1" ht="11.7" customHeight="1" x14ac:dyDescent="0.3">
      <c r="A24" s="132" t="s">
        <v>28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0" t="s">
        <v>29</v>
      </c>
      <c r="W24" s="12" t="s">
        <v>21</v>
      </c>
      <c r="X24" s="72" t="s">
        <v>21</v>
      </c>
      <c r="Y24" s="96"/>
    </row>
    <row r="25" spans="1:25" s="1" customFormat="1" ht="11.7" customHeight="1" x14ac:dyDescent="0.3">
      <c r="A25" s="132" t="s">
        <v>30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0" t="s">
        <v>31</v>
      </c>
      <c r="W25" s="11">
        <v>90345225.439999998</v>
      </c>
      <c r="X25" s="72">
        <v>51432</v>
      </c>
      <c r="Y25" s="96">
        <v>51432</v>
      </c>
    </row>
    <row r="26" spans="1:25" s="1" customFormat="1" ht="11.7" customHeight="1" x14ac:dyDescent="0.3">
      <c r="A26" s="131" t="s">
        <v>32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8" t="s">
        <v>33</v>
      </c>
      <c r="W26" s="9">
        <v>4331667853.29</v>
      </c>
      <c r="X26" s="43">
        <f>SUM(X27:X37)</f>
        <v>6440073</v>
      </c>
      <c r="Y26" s="43">
        <f>SUM(Y27:Y37)</f>
        <v>6055359</v>
      </c>
    </row>
    <row r="27" spans="1:25" s="1" customFormat="1" ht="11.7" customHeight="1" x14ac:dyDescent="0.3">
      <c r="A27" s="118" t="s">
        <v>34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0" t="s">
        <v>35</v>
      </c>
      <c r="W27" s="12" t="s">
        <v>21</v>
      </c>
      <c r="X27" s="72" t="s">
        <v>21</v>
      </c>
      <c r="Y27" s="96"/>
    </row>
    <row r="28" spans="1:25" s="1" customFormat="1" ht="11.7" customHeight="1" x14ac:dyDescent="0.3">
      <c r="A28" s="118" t="s">
        <v>36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0" t="s">
        <v>37</v>
      </c>
      <c r="W28" s="12" t="s">
        <v>21</v>
      </c>
      <c r="X28" s="72" t="s">
        <v>21</v>
      </c>
      <c r="Y28" s="96"/>
    </row>
    <row r="29" spans="1:25" s="1" customFormat="1" ht="11.7" customHeight="1" x14ac:dyDescent="0.3">
      <c r="A29" s="118" t="s">
        <v>38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0" t="s">
        <v>39</v>
      </c>
      <c r="W29" s="12" t="s">
        <v>21</v>
      </c>
      <c r="X29" s="72" t="s">
        <v>21</v>
      </c>
      <c r="Y29" s="96"/>
    </row>
    <row r="30" spans="1:25" s="1" customFormat="1" ht="11.7" customHeight="1" x14ac:dyDescent="0.3">
      <c r="A30" s="118" t="s">
        <v>40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0" t="s">
        <v>41</v>
      </c>
      <c r="W30" s="12" t="s">
        <v>21</v>
      </c>
      <c r="X30" s="72" t="s">
        <v>21</v>
      </c>
      <c r="Y30" s="96"/>
    </row>
    <row r="31" spans="1:25" s="1" customFormat="1" ht="11.7" customHeight="1" x14ac:dyDescent="0.3">
      <c r="A31" s="118" t="s">
        <v>42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0" t="s">
        <v>43</v>
      </c>
      <c r="W31" s="12" t="s">
        <v>21</v>
      </c>
      <c r="X31" s="72" t="s">
        <v>21</v>
      </c>
      <c r="Y31" s="96"/>
    </row>
    <row r="32" spans="1:25" s="1" customFormat="1" ht="11.7" customHeight="1" x14ac:dyDescent="0.3">
      <c r="A32" s="118" t="s">
        <v>44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0" t="s">
        <v>45</v>
      </c>
      <c r="W32" s="11">
        <v>2218856247.6700001</v>
      </c>
      <c r="X32" s="72">
        <f>4496781</f>
        <v>4496781</v>
      </c>
      <c r="Y32" s="72">
        <f>4496781</f>
        <v>4496781</v>
      </c>
    </row>
    <row r="33" spans="1:25" s="1" customFormat="1" ht="11.7" customHeight="1" x14ac:dyDescent="0.3">
      <c r="A33" s="118" t="s">
        <v>46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0" t="s">
        <v>47</v>
      </c>
      <c r="W33" s="12" t="s">
        <v>21</v>
      </c>
      <c r="X33" s="72" t="s">
        <v>21</v>
      </c>
      <c r="Y33" s="72" t="s">
        <v>21</v>
      </c>
    </row>
    <row r="34" spans="1:25" s="1" customFormat="1" ht="11.7" customHeight="1" x14ac:dyDescent="0.3">
      <c r="A34" s="118" t="s">
        <v>48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0" t="s">
        <v>49</v>
      </c>
      <c r="W34" s="11">
        <v>506856993.83999997</v>
      </c>
      <c r="X34" s="72">
        <v>1499956</v>
      </c>
      <c r="Y34" s="72">
        <v>1499956</v>
      </c>
    </row>
    <row r="35" spans="1:25" s="1" customFormat="1" ht="11.7" customHeight="1" x14ac:dyDescent="0.3">
      <c r="A35" s="118" t="s">
        <v>50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0" t="s">
        <v>51</v>
      </c>
      <c r="W35" s="11">
        <v>1933483.13</v>
      </c>
      <c r="X35" s="72"/>
      <c r="Y35" s="96"/>
    </row>
    <row r="36" spans="1:25" s="1" customFormat="1" ht="11.7" customHeight="1" x14ac:dyDescent="0.3">
      <c r="A36" s="118" t="s">
        <v>52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0" t="s">
        <v>53</v>
      </c>
      <c r="W36" s="11">
        <v>107559084</v>
      </c>
      <c r="X36" s="72"/>
      <c r="Y36" s="96"/>
    </row>
    <row r="37" spans="1:25" s="1" customFormat="1" ht="11.7" customHeight="1" x14ac:dyDescent="0.3">
      <c r="A37" s="118" t="s">
        <v>54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0" t="s">
        <v>55</v>
      </c>
      <c r="W37" s="11">
        <v>1496462044.6500001</v>
      </c>
      <c r="X37" s="72">
        <f>58622+381900+2814</f>
        <v>443336</v>
      </c>
      <c r="Y37" s="72">
        <f>58622</f>
        <v>58622</v>
      </c>
    </row>
    <row r="38" spans="1:25" s="1" customFormat="1" ht="11.7" customHeight="1" x14ac:dyDescent="0.3">
      <c r="A38" s="133" t="s">
        <v>56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8" t="s">
        <v>57</v>
      </c>
      <c r="W38" s="9">
        <v>6167996699.25</v>
      </c>
      <c r="X38" s="43">
        <f>X26+X18</f>
        <v>7057950</v>
      </c>
      <c r="Y38" s="43">
        <f>Y26+Y18</f>
        <v>7057950</v>
      </c>
    </row>
    <row r="39" spans="1:25" s="1" customFormat="1" ht="11.7" customHeight="1" x14ac:dyDescent="0.3">
      <c r="A39" s="131" t="s">
        <v>58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8" t="s">
        <v>59</v>
      </c>
      <c r="W39" s="9">
        <v>9372885792.9099998</v>
      </c>
      <c r="X39" s="43">
        <f>X47+X40</f>
        <v>9925043</v>
      </c>
      <c r="Y39" s="43">
        <f>Y47+Y40</f>
        <v>9925043</v>
      </c>
    </row>
    <row r="40" spans="1:25" s="1" customFormat="1" ht="11.7" customHeight="1" x14ac:dyDescent="0.3">
      <c r="A40" s="131" t="s">
        <v>60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8" t="s">
        <v>61</v>
      </c>
      <c r="W40" s="9">
        <v>3369827907.46</v>
      </c>
      <c r="X40" s="43">
        <f>SUM(X41:X46)</f>
        <v>4504673</v>
      </c>
      <c r="Y40" s="43">
        <f>SUM(Y41:Y46)</f>
        <v>4504673</v>
      </c>
    </row>
    <row r="41" spans="1:25" s="1" customFormat="1" ht="11.7" customHeight="1" x14ac:dyDescent="0.3">
      <c r="A41" s="118" t="s">
        <v>62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0" t="s">
        <v>63</v>
      </c>
      <c r="W41" s="11">
        <v>2131983979.6400001</v>
      </c>
      <c r="X41" s="72">
        <v>3361146</v>
      </c>
      <c r="Y41" s="72">
        <v>3361146</v>
      </c>
    </row>
    <row r="42" spans="1:25" s="1" customFormat="1" ht="11.7" customHeight="1" x14ac:dyDescent="0.3">
      <c r="A42" s="118" t="s">
        <v>64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0" t="s">
        <v>65</v>
      </c>
      <c r="W42" s="11">
        <v>154235979.05000001</v>
      </c>
      <c r="X42" s="72">
        <v>336991</v>
      </c>
      <c r="Y42" s="96">
        <v>336991</v>
      </c>
    </row>
    <row r="43" spans="1:25" ht="11.7" customHeight="1" x14ac:dyDescent="0.3">
      <c r="A43" s="134" t="s">
        <v>66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0" t="s">
        <v>67</v>
      </c>
      <c r="W43" s="11">
        <v>78378708.060000002</v>
      </c>
      <c r="X43" s="72">
        <v>93114</v>
      </c>
      <c r="Y43" s="96">
        <v>93114</v>
      </c>
    </row>
    <row r="44" spans="1:25" s="1" customFormat="1" ht="11.7" customHeight="1" x14ac:dyDescent="0.3">
      <c r="A44" s="118" t="s">
        <v>68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0" t="s">
        <v>69</v>
      </c>
      <c r="W44" s="11">
        <v>592688116.71000004</v>
      </c>
      <c r="X44" s="72">
        <v>441798</v>
      </c>
      <c r="Y44" s="72">
        <v>441798</v>
      </c>
    </row>
    <row r="45" spans="1:25" s="1" customFormat="1" ht="11.7" customHeight="1" x14ac:dyDescent="0.3">
      <c r="A45" s="136" t="s">
        <v>70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0" t="s">
        <v>71</v>
      </c>
      <c r="W45" s="11">
        <v>228023138.84999999</v>
      </c>
      <c r="X45" s="72">
        <v>235564</v>
      </c>
      <c r="Y45" s="96">
        <v>235564</v>
      </c>
    </row>
    <row r="46" spans="1:25" s="1" customFormat="1" ht="11.7" customHeight="1" x14ac:dyDescent="0.3">
      <c r="A46" s="118" t="s">
        <v>72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0" t="s">
        <v>73</v>
      </c>
      <c r="W46" s="11">
        <v>184517985.15000001</v>
      </c>
      <c r="X46" s="72">
        <v>36060</v>
      </c>
      <c r="Y46" s="96">
        <v>36060</v>
      </c>
    </row>
    <row r="47" spans="1:25" s="1" customFormat="1" ht="11.7" customHeight="1" x14ac:dyDescent="0.3">
      <c r="A47" s="131" t="s">
        <v>74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8" t="s">
        <v>75</v>
      </c>
      <c r="W47" s="9">
        <v>6003057885.4499998</v>
      </c>
      <c r="X47" s="43">
        <f>SUM(X48:X52)</f>
        <v>5420370</v>
      </c>
      <c r="Y47" s="43">
        <f>SUM(Y48:Y52)</f>
        <v>5420370</v>
      </c>
    </row>
    <row r="48" spans="1:25" s="1" customFormat="1" ht="11.7" customHeight="1" x14ac:dyDescent="0.3">
      <c r="A48" s="118" t="s">
        <v>76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0" t="s">
        <v>77</v>
      </c>
      <c r="W48" s="11">
        <v>5860895263.5699997</v>
      </c>
      <c r="X48" s="72">
        <v>5331903</v>
      </c>
      <c r="Y48" s="72">
        <v>5331903</v>
      </c>
    </row>
    <row r="49" spans="1:25" s="1" customFormat="1" ht="11.7" customHeight="1" x14ac:dyDescent="0.3">
      <c r="A49" s="118" t="s">
        <v>78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0" t="s">
        <v>79</v>
      </c>
      <c r="W49" s="12" t="s">
        <v>21</v>
      </c>
      <c r="X49" s="72" t="s">
        <v>21</v>
      </c>
      <c r="Y49" s="96"/>
    </row>
    <row r="50" spans="1:25" s="1" customFormat="1" ht="11.7" customHeight="1" x14ac:dyDescent="0.3">
      <c r="A50" s="118" t="s">
        <v>80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0" t="s">
        <v>81</v>
      </c>
      <c r="W50" s="11">
        <v>137809387.74000001</v>
      </c>
      <c r="X50" s="72">
        <v>57807</v>
      </c>
      <c r="Y50" s="96">
        <v>57807</v>
      </c>
    </row>
    <row r="51" spans="1:25" s="1" customFormat="1" ht="11.7" customHeight="1" x14ac:dyDescent="0.3">
      <c r="A51" s="136" t="s">
        <v>82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0" t="s">
        <v>83</v>
      </c>
      <c r="W51" s="11">
        <v>4353234.1399999997</v>
      </c>
      <c r="X51" s="72"/>
      <c r="Y51" s="96"/>
    </row>
    <row r="52" spans="1:25" s="1" customFormat="1" ht="11.7" customHeight="1" x14ac:dyDescent="0.3">
      <c r="A52" s="118" t="s">
        <v>84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0" t="s">
        <v>85</v>
      </c>
      <c r="W52" s="12" t="s">
        <v>21</v>
      </c>
      <c r="X52" s="72">
        <v>30660</v>
      </c>
      <c r="Y52" s="96">
        <v>30660</v>
      </c>
    </row>
    <row r="53" spans="1:25" s="1" customFormat="1" ht="11.7" customHeight="1" x14ac:dyDescent="0.3">
      <c r="A53" s="131" t="s">
        <v>86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8" t="s">
        <v>87</v>
      </c>
      <c r="W53" s="13">
        <v>-3204889093.6599998</v>
      </c>
      <c r="X53" s="43">
        <f>SUM(X54:X60)</f>
        <v>-2867093</v>
      </c>
      <c r="Y53" s="43">
        <f>SUM(Y54:Y60)</f>
        <v>-2867093</v>
      </c>
    </row>
    <row r="54" spans="1:25" s="1" customFormat="1" ht="11.7" customHeight="1" x14ac:dyDescent="0.3">
      <c r="A54" s="118" t="s">
        <v>88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0" t="s">
        <v>89</v>
      </c>
      <c r="W54" s="11">
        <v>344789000</v>
      </c>
      <c r="X54" s="72">
        <v>250364</v>
      </c>
      <c r="Y54" s="72">
        <v>250364</v>
      </c>
    </row>
    <row r="55" spans="1:25" s="1" customFormat="1" ht="11.7" customHeight="1" x14ac:dyDescent="0.3">
      <c r="A55" s="118" t="s">
        <v>90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0" t="s">
        <v>91</v>
      </c>
      <c r="W55" s="12" t="s">
        <v>21</v>
      </c>
      <c r="X55" s="72"/>
      <c r="Y55" s="96"/>
    </row>
    <row r="56" spans="1:25" s="1" customFormat="1" ht="11.7" customHeight="1" x14ac:dyDescent="0.3">
      <c r="A56" s="137" t="s">
        <v>264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06"/>
      <c r="W56" s="107" t="s">
        <v>21</v>
      </c>
      <c r="X56" s="108"/>
      <c r="Y56" s="96"/>
    </row>
    <row r="57" spans="1:25" s="1" customFormat="1" ht="11.7" customHeight="1" x14ac:dyDescent="0.3">
      <c r="A57" s="135" t="s">
        <v>92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09" t="s">
        <v>93</v>
      </c>
      <c r="W57" s="110" t="s">
        <v>21</v>
      </c>
      <c r="X57" s="111"/>
      <c r="Y57" s="103"/>
    </row>
    <row r="58" spans="1:25" s="1" customFormat="1" ht="11.7" customHeight="1" x14ac:dyDescent="0.3">
      <c r="A58" s="135" t="s">
        <v>94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09" t="s">
        <v>95</v>
      </c>
      <c r="W58" s="112">
        <v>3426200546</v>
      </c>
      <c r="X58" s="111">
        <v>1610494</v>
      </c>
      <c r="Y58" s="104">
        <v>1610494</v>
      </c>
    </row>
    <row r="59" spans="1:25" s="1" customFormat="1" ht="11.7" customHeight="1" x14ac:dyDescent="0.3">
      <c r="A59" s="135" t="s">
        <v>96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09" t="s">
        <v>97</v>
      </c>
      <c r="W59" s="110" t="s">
        <v>21</v>
      </c>
      <c r="X59" s="111"/>
      <c r="Y59" s="103"/>
    </row>
    <row r="60" spans="1:25" s="1" customFormat="1" ht="11.7" customHeight="1" x14ac:dyDescent="0.3">
      <c r="A60" s="135" t="s">
        <v>98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09" t="s">
        <v>99</v>
      </c>
      <c r="W60" s="113">
        <v>-6975878639.6599998</v>
      </c>
      <c r="X60" s="111">
        <v>-4727951</v>
      </c>
      <c r="Y60" s="104">
        <v>-4727951</v>
      </c>
    </row>
    <row r="61" spans="1:25" s="1" customFormat="1" ht="11.7" customHeight="1" x14ac:dyDescent="0.3">
      <c r="A61" s="140" t="s">
        <v>100</v>
      </c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14" t="s">
        <v>101</v>
      </c>
      <c r="W61" s="115">
        <v>6167996699.25</v>
      </c>
      <c r="X61" s="116">
        <f>X39+X53</f>
        <v>7057950</v>
      </c>
      <c r="Y61" s="105">
        <f>Y39+Y53</f>
        <v>7057950</v>
      </c>
    </row>
    <row r="62" spans="1:25" s="1" customFormat="1" ht="12.75" customHeight="1" x14ac:dyDescent="0.3">
      <c r="A62" s="141" t="s">
        <v>267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17"/>
      <c r="W62" s="115">
        <v>-9301000</v>
      </c>
      <c r="X62" s="116">
        <v>-12044</v>
      </c>
    </row>
    <row r="63" spans="1:25" s="1" customFormat="1" ht="6" customHeight="1" x14ac:dyDescent="0.3">
      <c r="X63" s="68"/>
      <c r="Y63" s="94"/>
    </row>
    <row r="64" spans="1:25" s="1" customFormat="1" ht="13.2" customHeight="1" x14ac:dyDescent="0.3">
      <c r="A64" s="3" t="s">
        <v>102</v>
      </c>
      <c r="H64" s="122" t="s">
        <v>103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W64" s="14"/>
      <c r="X64" s="68"/>
      <c r="Y64" s="94"/>
    </row>
    <row r="65" spans="1:25" s="1" customFormat="1" ht="10.95" customHeight="1" x14ac:dyDescent="0.3">
      <c r="H65" s="139" t="s">
        <v>104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W65" s="15" t="s">
        <v>105</v>
      </c>
      <c r="X65" s="68"/>
      <c r="Y65" s="94"/>
    </row>
    <row r="66" spans="1:25" s="1" customFormat="1" ht="13.2" customHeight="1" x14ac:dyDescent="0.3">
      <c r="A66" s="3" t="s">
        <v>106</v>
      </c>
      <c r="H66" s="122" t="s">
        <v>107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W66" s="14"/>
      <c r="X66" s="68"/>
      <c r="Y66" s="94"/>
    </row>
    <row r="67" spans="1:25" s="1" customFormat="1" ht="10.199999999999999" customHeight="1" x14ac:dyDescent="0.3">
      <c r="B67" s="2" t="s">
        <v>108</v>
      </c>
      <c r="H67" s="139" t="s">
        <v>104</v>
      </c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W67" s="15" t="s">
        <v>105</v>
      </c>
      <c r="X67" s="68"/>
      <c r="Y67" s="94"/>
    </row>
  </sheetData>
  <mergeCells count="58">
    <mergeCell ref="H66:U66"/>
    <mergeCell ref="H67:U67"/>
    <mergeCell ref="A58:U58"/>
    <mergeCell ref="A59:U59"/>
    <mergeCell ref="A60:U60"/>
    <mergeCell ref="A61:U61"/>
    <mergeCell ref="H64:U64"/>
    <mergeCell ref="H65:U65"/>
    <mergeCell ref="A62:U62"/>
    <mergeCell ref="A57:U57"/>
    <mergeCell ref="A45:U45"/>
    <mergeCell ref="A46:U46"/>
    <mergeCell ref="A47:U47"/>
    <mergeCell ref="A48:U48"/>
    <mergeCell ref="A49:U49"/>
    <mergeCell ref="A50:U50"/>
    <mergeCell ref="A56:U56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</mergeCells>
  <pageMargins left="0.70866141732283472" right="0.31496062992125984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opLeftCell="A19" workbookViewId="0">
      <selection activeCell="W54" sqref="W54"/>
    </sheetView>
  </sheetViews>
  <sheetFormatPr defaultColWidth="8.109375" defaultRowHeight="14.4" x14ac:dyDescent="0.3"/>
  <cols>
    <col min="1" max="17" width="2.33203125" style="2" customWidth="1"/>
    <col min="18" max="19" width="2.44140625" style="2" customWidth="1"/>
    <col min="20" max="20" width="3.33203125" style="2" customWidth="1"/>
    <col min="21" max="21" width="9.88671875" style="2" customWidth="1"/>
    <col min="22" max="22" width="7.109375" style="2" customWidth="1"/>
    <col min="23" max="23" width="11.33203125" style="2" customWidth="1"/>
    <col min="24" max="24" width="15" style="2" customWidth="1"/>
    <col min="25" max="25" width="8.6640625" bestFit="1" customWidth="1"/>
    <col min="27" max="28" width="8.88671875" bestFit="1" customWidth="1"/>
  </cols>
  <sheetData>
    <row r="1" spans="1:24" s="1" customFormat="1" ht="13.95" customHeight="1" x14ac:dyDescent="0.3">
      <c r="W1" s="119" t="s">
        <v>109</v>
      </c>
      <c r="X1" s="119"/>
    </row>
    <row r="2" spans="1:24" s="2" customFormat="1" ht="7.2" customHeight="1" x14ac:dyDescent="0.3">
      <c r="W2" s="119"/>
      <c r="X2" s="119"/>
    </row>
    <row r="3" spans="1:24" ht="12" customHeight="1" x14ac:dyDescent="0.3">
      <c r="H3" s="120" t="s">
        <v>1</v>
      </c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2" customHeight="1" x14ac:dyDescent="0.3">
      <c r="A4" s="3" t="s">
        <v>2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</row>
    <row r="5" spans="1:24" s="1" customFormat="1" ht="6" customHeight="1" x14ac:dyDescent="0.3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</row>
    <row r="6" spans="1:24" ht="12" customHeight="1" x14ac:dyDescent="0.3">
      <c r="A6" s="3" t="s">
        <v>3</v>
      </c>
      <c r="H6" s="122" t="s">
        <v>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</row>
    <row r="7" spans="1:24" s="1" customFormat="1" ht="6" customHeight="1" x14ac:dyDescent="0.3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</row>
    <row r="8" spans="1:24" ht="12" customHeight="1" x14ac:dyDescent="0.3">
      <c r="A8" s="3" t="s">
        <v>5</v>
      </c>
      <c r="S8" s="123">
        <v>303</v>
      </c>
      <c r="T8" s="123"/>
      <c r="U8" s="123"/>
      <c r="V8" s="123"/>
      <c r="W8" s="123"/>
      <c r="X8" s="123"/>
    </row>
    <row r="9" spans="1:24" s="1" customFormat="1" ht="7.2" customHeight="1" x14ac:dyDescent="0.3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</row>
    <row r="10" spans="1:24" s="1" customFormat="1" ht="4.95" customHeight="1" x14ac:dyDescent="0.3">
      <c r="A10" s="124" t="s">
        <v>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5" t="s">
        <v>7</v>
      </c>
      <c r="T10" s="125"/>
      <c r="U10" s="125"/>
      <c r="V10" s="125"/>
      <c r="W10" s="125"/>
      <c r="X10" s="125"/>
    </row>
    <row r="11" spans="1:24" ht="15" customHeight="1" x14ac:dyDescent="0.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6"/>
      <c r="T11" s="126"/>
      <c r="U11" s="126"/>
      <c r="V11" s="126"/>
      <c r="W11" s="126"/>
      <c r="X11" s="126"/>
    </row>
    <row r="12" spans="1:24" ht="15" customHeight="1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7"/>
      <c r="T12" s="127"/>
      <c r="U12" s="127"/>
      <c r="V12" s="127"/>
      <c r="W12" s="127"/>
      <c r="X12" s="127"/>
    </row>
    <row r="13" spans="1:24" s="4" customFormat="1" ht="4.2" customHeight="1" x14ac:dyDescent="0.3"/>
    <row r="14" spans="1:24" s="1" customFormat="1" ht="16.2" customHeight="1" x14ac:dyDescent="0.3">
      <c r="A14" s="128" t="s">
        <v>110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s="1" customFormat="1" ht="12" customHeight="1" x14ac:dyDescent="0.3">
      <c r="A15" s="129" t="s">
        <v>111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</row>
    <row r="16" spans="1:24" s="1" customFormat="1" ht="12" customHeight="1" x14ac:dyDescent="0.3">
      <c r="X16" s="5" t="s">
        <v>10</v>
      </c>
    </row>
    <row r="17" spans="1:28" ht="24" customHeight="1" x14ac:dyDescent="0.3">
      <c r="A17" s="130" t="s">
        <v>11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6" t="s">
        <v>12</v>
      </c>
      <c r="W17" s="6" t="s">
        <v>112</v>
      </c>
      <c r="X17" s="7" t="s">
        <v>113</v>
      </c>
    </row>
    <row r="18" spans="1:28" s="1" customFormat="1" ht="13.2" customHeight="1" x14ac:dyDescent="0.3">
      <c r="A18" s="118" t="s">
        <v>114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0" t="s">
        <v>115</v>
      </c>
      <c r="W18" s="11">
        <v>670395138.64999998</v>
      </c>
      <c r="X18" s="75">
        <v>597272</v>
      </c>
    </row>
    <row r="19" spans="1:28" s="1" customFormat="1" ht="13.2" customHeight="1" x14ac:dyDescent="0.3">
      <c r="A19" s="143" t="s">
        <v>116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0" t="s">
        <v>117</v>
      </c>
      <c r="W19" s="11">
        <v>1103760013.8699999</v>
      </c>
      <c r="X19" s="75">
        <v>1077219</v>
      </c>
    </row>
    <row r="20" spans="1:28" s="1" customFormat="1" ht="13.2" customHeight="1" x14ac:dyDescent="0.3">
      <c r="A20" s="142" t="s">
        <v>118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8" t="s">
        <v>119</v>
      </c>
      <c r="W20" s="16">
        <v>-433364875.22000003</v>
      </c>
      <c r="X20" s="43">
        <f>X18-X19</f>
        <v>-479947</v>
      </c>
    </row>
    <row r="21" spans="1:28" s="1" customFormat="1" ht="13.2" customHeight="1" x14ac:dyDescent="0.3">
      <c r="A21" s="132" t="s">
        <v>120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0" t="s">
        <v>121</v>
      </c>
      <c r="W21" s="12" t="s">
        <v>21</v>
      </c>
      <c r="X21" s="72" t="s">
        <v>21</v>
      </c>
    </row>
    <row r="22" spans="1:28" s="1" customFormat="1" ht="13.2" customHeight="1" x14ac:dyDescent="0.3">
      <c r="A22" s="132" t="s">
        <v>122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0" t="s">
        <v>123</v>
      </c>
      <c r="W22" s="11">
        <v>442214383.06999999</v>
      </c>
      <c r="X22" s="72">
        <v>105321</v>
      </c>
    </row>
    <row r="23" spans="1:28" s="1" customFormat="1" ht="13.2" customHeight="1" x14ac:dyDescent="0.3">
      <c r="A23" s="132" t="s">
        <v>124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0" t="s">
        <v>125</v>
      </c>
      <c r="W23" s="11">
        <v>67029567.520000003</v>
      </c>
      <c r="X23" s="75">
        <v>50507</v>
      </c>
    </row>
    <row r="24" spans="1:28" s="1" customFormat="1" ht="13.2" customHeight="1" x14ac:dyDescent="0.3">
      <c r="A24" s="132" t="s">
        <v>126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0" t="s">
        <v>127</v>
      </c>
      <c r="W24" s="11">
        <v>203008260.00999999</v>
      </c>
      <c r="X24" s="72">
        <v>148629</v>
      </c>
    </row>
    <row r="25" spans="1:28" s="1" customFormat="1" ht="13.2" customHeight="1" x14ac:dyDescent="0.3">
      <c r="A25" s="132" t="s">
        <v>128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0" t="s">
        <v>129</v>
      </c>
      <c r="W25" s="11">
        <v>549744605.27999997</v>
      </c>
      <c r="X25" s="75">
        <v>383981</v>
      </c>
    </row>
    <row r="26" spans="1:28" s="1" customFormat="1" ht="13.2" customHeight="1" x14ac:dyDescent="0.3">
      <c r="A26" s="143" t="s">
        <v>130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0" t="s">
        <v>131</v>
      </c>
      <c r="W26" s="11">
        <f>757814556.59+679440000-261000</f>
        <v>1436993556.5900002</v>
      </c>
      <c r="X26" s="72">
        <v>963753</v>
      </c>
    </row>
    <row r="27" spans="1:28" s="1" customFormat="1" ht="13.2" customHeight="1" x14ac:dyDescent="0.3">
      <c r="A27" s="132" t="s">
        <v>132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0" t="s">
        <v>133</v>
      </c>
      <c r="W27" s="12" t="s">
        <v>21</v>
      </c>
      <c r="X27" s="72" t="s">
        <v>21</v>
      </c>
    </row>
    <row r="28" spans="1:28" ht="24" customHeight="1" x14ac:dyDescent="0.3">
      <c r="A28" s="144" t="s">
        <v>134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8" t="s">
        <v>135</v>
      </c>
      <c r="W28" s="43">
        <f>-2247928</f>
        <v>-2247928</v>
      </c>
      <c r="X28" s="43">
        <f>X20+X22-X23-X24-X25-X26</f>
        <v>-1921496</v>
      </c>
      <c r="AA28" s="76"/>
      <c r="AB28" s="76"/>
    </row>
    <row r="29" spans="1:28" s="1" customFormat="1" ht="13.2" customHeight="1" x14ac:dyDescent="0.3">
      <c r="A29" s="132" t="s">
        <v>136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0" t="s">
        <v>137</v>
      </c>
      <c r="W29" s="12" t="s">
        <v>21</v>
      </c>
      <c r="X29" s="72" t="s">
        <v>21</v>
      </c>
    </row>
    <row r="30" spans="1:28" s="1" customFormat="1" ht="13.2" customHeight="1" x14ac:dyDescent="0.3">
      <c r="A30" s="142" t="s">
        <v>138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8" t="s">
        <v>139</v>
      </c>
      <c r="W30" s="43">
        <f>W28</f>
        <v>-2247928</v>
      </c>
      <c r="X30" s="43">
        <f>X28</f>
        <v>-1921496</v>
      </c>
    </row>
    <row r="31" spans="1:28" s="1" customFormat="1" ht="13.2" customHeight="1" x14ac:dyDescent="0.3">
      <c r="A31" s="132" t="s">
        <v>140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0" t="s">
        <v>141</v>
      </c>
      <c r="W31" s="12" t="s">
        <v>21</v>
      </c>
      <c r="X31" s="72" t="s">
        <v>21</v>
      </c>
    </row>
    <row r="32" spans="1:28" s="17" customFormat="1" ht="24" customHeight="1" x14ac:dyDescent="0.3">
      <c r="A32" s="144" t="s">
        <v>142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7" t="s">
        <v>143</v>
      </c>
      <c r="W32" s="74">
        <f>W30</f>
        <v>-2247928</v>
      </c>
      <c r="X32" s="74">
        <f>X30</f>
        <v>-1921496</v>
      </c>
    </row>
    <row r="33" spans="1:24" s="1" customFormat="1" ht="13.2" customHeight="1" x14ac:dyDescent="0.3">
      <c r="A33" s="132" t="s">
        <v>144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0" t="s">
        <v>145</v>
      </c>
      <c r="W33" s="12" t="s">
        <v>21</v>
      </c>
      <c r="X33" s="72" t="s">
        <v>21</v>
      </c>
    </row>
    <row r="34" spans="1:24" s="1" customFormat="1" ht="22.2" customHeight="1" x14ac:dyDescent="0.3">
      <c r="A34" s="144" t="s">
        <v>146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8" t="s">
        <v>147</v>
      </c>
      <c r="W34" s="43">
        <f>W32</f>
        <v>-2247928</v>
      </c>
      <c r="X34" s="43">
        <f>X32</f>
        <v>-1921496</v>
      </c>
    </row>
    <row r="35" spans="1:24" s="1" customFormat="1" ht="13.2" customHeight="1" x14ac:dyDescent="0.3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0" t="s">
        <v>149</v>
      </c>
      <c r="W35" s="12" t="s">
        <v>21</v>
      </c>
      <c r="X35" s="72" t="s">
        <v>21</v>
      </c>
    </row>
    <row r="36" spans="1:24" s="1" customFormat="1" ht="13.2" customHeight="1" x14ac:dyDescent="0.3">
      <c r="A36" s="118" t="s">
        <v>150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0" t="s">
        <v>151</v>
      </c>
      <c r="W36" s="12" t="s">
        <v>21</v>
      </c>
      <c r="X36" s="72" t="s">
        <v>21</v>
      </c>
    </row>
    <row r="37" spans="1:24" s="1" customFormat="1" ht="13.2" customHeight="1" x14ac:dyDescent="0.3">
      <c r="A37" s="143" t="s">
        <v>152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0" t="s">
        <v>153</v>
      </c>
      <c r="W37" s="12" t="s">
        <v>21</v>
      </c>
      <c r="X37" s="72" t="s">
        <v>21</v>
      </c>
    </row>
    <row r="38" spans="1:24" s="1" customFormat="1" ht="13.2" customHeight="1" x14ac:dyDescent="0.3">
      <c r="A38" s="142" t="s">
        <v>154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8" t="s">
        <v>155</v>
      </c>
      <c r="W38" s="43">
        <f>W34</f>
        <v>-2247928</v>
      </c>
      <c r="X38" s="43">
        <f>X34</f>
        <v>-1921496</v>
      </c>
    </row>
    <row r="39" spans="1:24" s="1" customFormat="1" ht="18" customHeight="1" x14ac:dyDescent="0.3"/>
    <row r="40" spans="1:24" s="1" customFormat="1" ht="13.2" customHeight="1" x14ac:dyDescent="0.3">
      <c r="A40" s="3" t="s">
        <v>102</v>
      </c>
      <c r="H40" s="122" t="s">
        <v>103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W40" s="14"/>
    </row>
    <row r="41" spans="1:24" s="1" customFormat="1" ht="10.95" customHeight="1" x14ac:dyDescent="0.3">
      <c r="H41" s="139" t="s">
        <v>104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W41" s="15" t="s">
        <v>105</v>
      </c>
    </row>
    <row r="42" spans="1:24" s="1" customFormat="1" ht="13.2" customHeight="1" x14ac:dyDescent="0.3">
      <c r="A42" s="3" t="s">
        <v>106</v>
      </c>
      <c r="H42" s="122" t="s">
        <v>107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W42" s="14"/>
    </row>
    <row r="43" spans="1:24" s="1" customFormat="1" ht="10.199999999999999" customHeight="1" x14ac:dyDescent="0.3">
      <c r="H43" s="139" t="s">
        <v>104</v>
      </c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W43" s="15" t="s">
        <v>105</v>
      </c>
    </row>
    <row r="44" spans="1:24" s="1" customFormat="1" ht="13.2" customHeight="1" x14ac:dyDescent="0.3">
      <c r="B44" s="2" t="s">
        <v>108</v>
      </c>
    </row>
    <row r="45" spans="1:24" s="1" customFormat="1" ht="13.2" customHeight="1" x14ac:dyDescent="0.3"/>
  </sheetData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85"/>
  <sheetViews>
    <sheetView topLeftCell="A70" workbookViewId="0">
      <selection activeCell="A23" sqref="A23:U23"/>
    </sheetView>
  </sheetViews>
  <sheetFormatPr defaultColWidth="8.109375" defaultRowHeight="14.4" x14ac:dyDescent="0.3"/>
  <cols>
    <col min="1" max="17" width="2.33203125" style="2" customWidth="1"/>
    <col min="18" max="19" width="2.44140625" style="2" customWidth="1"/>
    <col min="20" max="20" width="3.33203125" style="2" customWidth="1"/>
    <col min="21" max="21" width="3.6640625" style="2" customWidth="1"/>
    <col min="22" max="22" width="7.109375" style="2" customWidth="1"/>
    <col min="23" max="23" width="13.44140625" style="2" customWidth="1"/>
    <col min="24" max="24" width="13.88671875" style="73" customWidth="1"/>
  </cols>
  <sheetData>
    <row r="2" spans="1:24" s="1" customFormat="1" ht="13.95" customHeight="1" x14ac:dyDescent="0.3">
      <c r="W2" s="119" t="s">
        <v>109</v>
      </c>
      <c r="X2" s="119"/>
    </row>
    <row r="3" spans="1:24" s="18" customFormat="1" ht="14.4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19"/>
      <c r="X3" s="119"/>
    </row>
    <row r="4" spans="1:24" s="1" customFormat="1" ht="12" customHeight="1" x14ac:dyDescent="0.3">
      <c r="A4" s="101"/>
      <c r="B4" s="101"/>
      <c r="C4" s="101"/>
      <c r="D4" s="101"/>
      <c r="E4" s="101"/>
      <c r="F4" s="101"/>
      <c r="G4" s="101"/>
      <c r="H4" s="120" t="s">
        <v>1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</row>
    <row r="5" spans="1:24" s="1" customFormat="1" ht="12" customHeight="1" x14ac:dyDescent="0.3">
      <c r="A5" s="3" t="s">
        <v>2</v>
      </c>
      <c r="B5" s="101"/>
      <c r="C5" s="101"/>
      <c r="D5" s="101"/>
      <c r="E5" s="101"/>
      <c r="F5" s="101"/>
      <c r="G5" s="10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1:24" s="1" customFormat="1" ht="6" customHeight="1" x14ac:dyDescent="0.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2"/>
    </row>
    <row r="7" spans="1:24" s="1" customFormat="1" ht="12" customHeight="1" x14ac:dyDescent="0.3">
      <c r="A7" s="3" t="s">
        <v>3</v>
      </c>
      <c r="B7" s="101"/>
      <c r="C7" s="101"/>
      <c r="D7" s="101"/>
      <c r="E7" s="101"/>
      <c r="F7" s="101"/>
      <c r="G7" s="101"/>
      <c r="H7" s="122" t="s">
        <v>4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s="1" customFormat="1" ht="6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</row>
    <row r="9" spans="1:24" s="1" customFormat="1" ht="12" customHeight="1" x14ac:dyDescent="0.3">
      <c r="A9" s="3" t="s">
        <v>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23">
        <v>303</v>
      </c>
      <c r="T9" s="123"/>
      <c r="U9" s="123"/>
      <c r="V9" s="123"/>
      <c r="W9" s="123"/>
      <c r="X9" s="123"/>
    </row>
    <row r="10" spans="1:24" s="1" customFormat="1" ht="7.2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</row>
    <row r="11" spans="1:24" s="1" customFormat="1" ht="4.95" customHeight="1" x14ac:dyDescent="0.3">
      <c r="A11" s="124" t="s">
        <v>6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5" t="s">
        <v>7</v>
      </c>
      <c r="T11" s="125"/>
      <c r="U11" s="125"/>
      <c r="V11" s="125"/>
      <c r="W11" s="125"/>
      <c r="X11" s="125"/>
    </row>
    <row r="12" spans="1:24" s="1" customFormat="1" ht="15" customHeight="1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6"/>
      <c r="T12" s="126"/>
      <c r="U12" s="126"/>
      <c r="V12" s="126"/>
      <c r="W12" s="126"/>
      <c r="X12" s="126"/>
    </row>
    <row r="13" spans="1:24" s="1" customFormat="1" ht="15" customHeight="1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7"/>
      <c r="T13" s="127"/>
      <c r="U13" s="127"/>
      <c r="V13" s="127"/>
      <c r="W13" s="127"/>
      <c r="X13" s="127"/>
    </row>
    <row r="14" spans="1:24" s="4" customFormat="1" ht="4.2" customHeight="1" x14ac:dyDescent="0.3">
      <c r="X14" s="69"/>
    </row>
    <row r="15" spans="1:24" s="1" customFormat="1" ht="13.2" customHeight="1" x14ac:dyDescent="0.3">
      <c r="A15" s="128" t="s">
        <v>156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</row>
    <row r="16" spans="1:24" s="1" customFormat="1" ht="12" customHeight="1" x14ac:dyDescent="0.3">
      <c r="A16" s="129" t="s">
        <v>111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s="1" customFormat="1" ht="12" customHeight="1" x14ac:dyDescent="0.3">
      <c r="X17" s="70" t="s">
        <v>10</v>
      </c>
    </row>
    <row r="18" spans="1:24" s="1" customFormat="1" ht="24" customHeight="1" x14ac:dyDescent="0.3">
      <c r="A18" s="130" t="s">
        <v>11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6" t="s">
        <v>12</v>
      </c>
      <c r="W18" s="6" t="s">
        <v>112</v>
      </c>
      <c r="X18" s="97" t="s">
        <v>113</v>
      </c>
    </row>
    <row r="19" spans="1:24" s="1" customFormat="1" ht="13.2" customHeight="1" x14ac:dyDescent="0.3">
      <c r="A19" s="146" t="s">
        <v>157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</row>
    <row r="20" spans="1:24" s="1" customFormat="1" ht="13.2" customHeight="1" x14ac:dyDescent="0.3">
      <c r="A20" s="118" t="s">
        <v>158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8" t="s">
        <v>35</v>
      </c>
      <c r="W20" s="9">
        <f>SUM(W22:W26)</f>
        <v>736538457.90999997</v>
      </c>
      <c r="X20" s="43">
        <f>SUM(X21:X26)</f>
        <v>663826</v>
      </c>
    </row>
    <row r="21" spans="1:24" s="1" customFormat="1" ht="13.2" customHeight="1" x14ac:dyDescent="0.3">
      <c r="A21" s="143" t="s">
        <v>159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0"/>
      <c r="W21" s="12" t="s">
        <v>21</v>
      </c>
      <c r="X21" s="72" t="s">
        <v>21</v>
      </c>
    </row>
    <row r="22" spans="1:24" s="1" customFormat="1" ht="13.2" customHeight="1" x14ac:dyDescent="0.3">
      <c r="A22" s="147" t="s">
        <v>160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0" t="s">
        <v>37</v>
      </c>
      <c r="W22" s="11">
        <f>736794522.67-275862.76</f>
        <v>736518659.90999997</v>
      </c>
      <c r="X22" s="72">
        <v>643218</v>
      </c>
    </row>
    <row r="23" spans="1:24" s="1" customFormat="1" ht="13.2" customHeight="1" x14ac:dyDescent="0.3">
      <c r="A23" s="147" t="s">
        <v>161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0" t="s">
        <v>39</v>
      </c>
      <c r="W23" s="12" t="s">
        <v>21</v>
      </c>
      <c r="X23" s="72" t="s">
        <v>21</v>
      </c>
    </row>
    <row r="24" spans="1:24" s="1" customFormat="1" ht="13.2" customHeight="1" x14ac:dyDescent="0.3">
      <c r="A24" s="147" t="s">
        <v>162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0" t="s">
        <v>41</v>
      </c>
      <c r="W24" s="37">
        <v>19798</v>
      </c>
      <c r="X24" s="72">
        <v>1944</v>
      </c>
    </row>
    <row r="25" spans="1:24" s="1" customFormat="1" ht="13.2" customHeight="1" x14ac:dyDescent="0.3">
      <c r="A25" s="147" t="s">
        <v>163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0" t="s">
        <v>43</v>
      </c>
      <c r="W25" s="12" t="s">
        <v>21</v>
      </c>
      <c r="X25" s="72" t="s">
        <v>21</v>
      </c>
    </row>
    <row r="26" spans="1:24" s="1" customFormat="1" ht="13.2" customHeight="1" x14ac:dyDescent="0.3">
      <c r="A26" s="147" t="s">
        <v>164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0" t="s">
        <v>45</v>
      </c>
      <c r="W26" s="38"/>
      <c r="X26" s="72">
        <v>18664</v>
      </c>
    </row>
    <row r="27" spans="1:24" s="1" customFormat="1" ht="13.2" customHeight="1" x14ac:dyDescent="0.3">
      <c r="A27" s="132" t="s">
        <v>165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8" t="s">
        <v>55</v>
      </c>
      <c r="W27" s="9">
        <v>1453506604.3900001</v>
      </c>
      <c r="X27" s="43">
        <f>SUM(X29:X35)</f>
        <v>1917603</v>
      </c>
    </row>
    <row r="28" spans="1:24" s="1" customFormat="1" ht="13.2" customHeight="1" x14ac:dyDescent="0.3">
      <c r="A28" s="143" t="s">
        <v>159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0"/>
      <c r="W28" s="12" t="s">
        <v>21</v>
      </c>
      <c r="X28" s="72" t="s">
        <v>21</v>
      </c>
    </row>
    <row r="29" spans="1:24" s="1" customFormat="1" ht="13.2" customHeight="1" x14ac:dyDescent="0.3">
      <c r="A29" s="147" t="s">
        <v>166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0" t="s">
        <v>57</v>
      </c>
      <c r="W29" s="11">
        <v>702846260.05999994</v>
      </c>
      <c r="X29" s="72">
        <v>1190700</v>
      </c>
    </row>
    <row r="30" spans="1:24" s="1" customFormat="1" ht="13.2" customHeight="1" x14ac:dyDescent="0.3">
      <c r="A30" s="147" t="s">
        <v>167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0" t="s">
        <v>59</v>
      </c>
      <c r="W30" s="11">
        <v>1599485</v>
      </c>
      <c r="X30" s="72">
        <v>6229</v>
      </c>
    </row>
    <row r="31" spans="1:24" s="1" customFormat="1" ht="13.2" customHeight="1" x14ac:dyDescent="0.3">
      <c r="A31" s="147" t="s">
        <v>168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0" t="s">
        <v>61</v>
      </c>
      <c r="W31" s="11">
        <v>320965629.35000002</v>
      </c>
      <c r="X31" s="72">
        <v>460482</v>
      </c>
    </row>
    <row r="32" spans="1:24" s="1" customFormat="1" ht="13.2" customHeight="1" x14ac:dyDescent="0.3">
      <c r="A32" s="147" t="s">
        <v>169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0" t="s">
        <v>63</v>
      </c>
      <c r="W32" s="12" t="s">
        <v>21</v>
      </c>
      <c r="X32" s="72" t="s">
        <v>21</v>
      </c>
    </row>
    <row r="33" spans="1:24" s="1" customFormat="1" ht="13.2" customHeight="1" x14ac:dyDescent="0.3">
      <c r="A33" s="147" t="s">
        <v>170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0" t="s">
        <v>65</v>
      </c>
      <c r="W33" s="12" t="s">
        <v>21</v>
      </c>
      <c r="X33" s="72" t="s">
        <v>21</v>
      </c>
    </row>
    <row r="34" spans="1:24" s="1" customFormat="1" ht="13.2" customHeight="1" x14ac:dyDescent="0.3">
      <c r="A34" s="147" t="s">
        <v>171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0" t="s">
        <v>67</v>
      </c>
      <c r="W34" s="11">
        <v>402628770.77999997</v>
      </c>
      <c r="X34" s="72">
        <v>220735</v>
      </c>
    </row>
    <row r="35" spans="1:24" s="1" customFormat="1" ht="13.2" customHeight="1" x14ac:dyDescent="0.3">
      <c r="A35" s="147" t="s">
        <v>172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0" t="s">
        <v>69</v>
      </c>
      <c r="W35" s="11">
        <v>25466459.199999999</v>
      </c>
      <c r="X35" s="72">
        <v>39457</v>
      </c>
    </row>
    <row r="36" spans="1:24" s="1" customFormat="1" ht="22.2" customHeight="1" x14ac:dyDescent="0.3">
      <c r="A36" s="148" t="s">
        <v>173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8" t="s">
        <v>75</v>
      </c>
      <c r="W36" s="39">
        <v>-716968146.48000002</v>
      </c>
      <c r="X36" s="43">
        <f>X20-X27</f>
        <v>-1253777</v>
      </c>
    </row>
    <row r="37" spans="1:24" s="1" customFormat="1" ht="13.2" customHeight="1" x14ac:dyDescent="0.3">
      <c r="A37" s="146" t="s">
        <v>174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</row>
    <row r="38" spans="1:24" s="1" customFormat="1" ht="13.2" customHeight="1" x14ac:dyDescent="0.3">
      <c r="A38" s="118" t="s">
        <v>158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8" t="s">
        <v>95</v>
      </c>
      <c r="W38" s="40" t="s">
        <v>21</v>
      </c>
      <c r="X38" s="43">
        <v>0</v>
      </c>
    </row>
    <row r="39" spans="1:24" s="1" customFormat="1" ht="13.2" customHeight="1" x14ac:dyDescent="0.3">
      <c r="A39" s="143" t="s">
        <v>159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0"/>
      <c r="W39" s="12" t="s">
        <v>21</v>
      </c>
      <c r="X39" s="72" t="s">
        <v>21</v>
      </c>
    </row>
    <row r="40" spans="1:24" s="1" customFormat="1" ht="13.2" customHeight="1" x14ac:dyDescent="0.3">
      <c r="A40" s="147" t="s">
        <v>175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0" t="s">
        <v>97</v>
      </c>
      <c r="W40" s="12" t="s">
        <v>21</v>
      </c>
      <c r="X40" s="72" t="s">
        <v>21</v>
      </c>
    </row>
    <row r="41" spans="1:24" s="1" customFormat="1" ht="13.2" customHeight="1" x14ac:dyDescent="0.3">
      <c r="A41" s="149" t="s">
        <v>176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0" t="s">
        <v>99</v>
      </c>
      <c r="W41" s="12" t="s">
        <v>21</v>
      </c>
      <c r="X41" s="72" t="s">
        <v>21</v>
      </c>
    </row>
    <row r="42" spans="1:24" s="1" customFormat="1" ht="13.2" customHeight="1" x14ac:dyDescent="0.3">
      <c r="A42" s="149" t="s">
        <v>177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0" t="s">
        <v>101</v>
      </c>
      <c r="W42" s="12" t="s">
        <v>21</v>
      </c>
      <c r="X42" s="72" t="s">
        <v>21</v>
      </c>
    </row>
    <row r="43" spans="1:24" s="1" customFormat="1" ht="13.2" customHeight="1" x14ac:dyDescent="0.3">
      <c r="A43" s="147" t="s">
        <v>178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0" t="s">
        <v>179</v>
      </c>
      <c r="W43" s="12" t="s">
        <v>21</v>
      </c>
      <c r="X43" s="72" t="s">
        <v>21</v>
      </c>
    </row>
    <row r="44" spans="1:24" s="1" customFormat="1" ht="12" customHeight="1" x14ac:dyDescent="0.3">
      <c r="A44" s="150" t="s">
        <v>180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0" t="s">
        <v>181</v>
      </c>
      <c r="W44" s="12" t="s">
        <v>21</v>
      </c>
      <c r="X44" s="72" t="s">
        <v>21</v>
      </c>
    </row>
    <row r="45" spans="1:24" s="24" customFormat="1" ht="12" customHeight="1" x14ac:dyDescent="0.3">
      <c r="A45" s="151" t="s">
        <v>182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41" t="s">
        <v>183</v>
      </c>
      <c r="W45" s="42" t="s">
        <v>21</v>
      </c>
      <c r="X45" s="98" t="s">
        <v>21</v>
      </c>
    </row>
    <row r="46" spans="1:24" s="1" customFormat="1" ht="12" customHeight="1" x14ac:dyDescent="0.3">
      <c r="A46" s="147" t="s">
        <v>164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0" t="s">
        <v>184</v>
      </c>
      <c r="W46" s="12" t="s">
        <v>21</v>
      </c>
      <c r="X46" s="72" t="s">
        <v>21</v>
      </c>
    </row>
    <row r="47" spans="1:24" s="1" customFormat="1" ht="13.2" customHeight="1" x14ac:dyDescent="0.3">
      <c r="A47" s="118" t="s">
        <v>165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8" t="s">
        <v>185</v>
      </c>
      <c r="W47" s="40" t="s">
        <v>21</v>
      </c>
      <c r="X47" s="43">
        <f>SUM(X49:X55)</f>
        <v>5722</v>
      </c>
    </row>
    <row r="48" spans="1:24" s="1" customFormat="1" ht="13.2" customHeight="1" x14ac:dyDescent="0.3">
      <c r="A48" s="152" t="s">
        <v>159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0"/>
      <c r="W48" s="12" t="s">
        <v>21</v>
      </c>
      <c r="X48" s="72" t="s">
        <v>21</v>
      </c>
    </row>
    <row r="49" spans="1:24" s="1" customFormat="1" ht="13.2" customHeight="1" x14ac:dyDescent="0.3">
      <c r="A49" s="149" t="s">
        <v>186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0" t="s">
        <v>187</v>
      </c>
      <c r="W49" s="12" t="s">
        <v>21</v>
      </c>
      <c r="X49" s="72">
        <v>3722</v>
      </c>
    </row>
    <row r="50" spans="1:24" s="1" customFormat="1" ht="13.2" customHeight="1" x14ac:dyDescent="0.3">
      <c r="A50" s="147" t="s">
        <v>188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0" t="s">
        <v>189</v>
      </c>
      <c r="W50" s="12" t="s">
        <v>21</v>
      </c>
      <c r="X50" s="72" t="s">
        <v>21</v>
      </c>
    </row>
    <row r="51" spans="1:24" s="1" customFormat="1" ht="13.2" customHeight="1" x14ac:dyDescent="0.3">
      <c r="A51" s="147" t="s">
        <v>190</v>
      </c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0" t="s">
        <v>191</v>
      </c>
      <c r="W51" s="12" t="s">
        <v>21</v>
      </c>
      <c r="X51" s="72" t="s">
        <v>21</v>
      </c>
    </row>
    <row r="52" spans="1:24" s="1" customFormat="1" ht="13.2" customHeight="1" x14ac:dyDescent="0.3">
      <c r="A52" s="147" t="s">
        <v>192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0" t="s">
        <v>193</v>
      </c>
      <c r="W52" s="12" t="s">
        <v>21</v>
      </c>
      <c r="X52" s="72" t="s">
        <v>21</v>
      </c>
    </row>
    <row r="53" spans="1:24" s="1" customFormat="1" ht="13.2" customHeight="1" x14ac:dyDescent="0.3">
      <c r="A53" s="147" t="s">
        <v>194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0" t="s">
        <v>195</v>
      </c>
      <c r="W53" s="12" t="s">
        <v>21</v>
      </c>
      <c r="X53" s="72">
        <v>2000</v>
      </c>
    </row>
    <row r="54" spans="1:24" s="24" customFormat="1" ht="15" customHeight="1" x14ac:dyDescent="0.3">
      <c r="A54" s="153" t="s">
        <v>182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41" t="s">
        <v>196</v>
      </c>
      <c r="W54" s="42" t="s">
        <v>21</v>
      </c>
      <c r="X54" s="98" t="s">
        <v>21</v>
      </c>
    </row>
    <row r="55" spans="1:24" s="1" customFormat="1" ht="13.2" customHeight="1" x14ac:dyDescent="0.3">
      <c r="A55" s="149" t="s">
        <v>172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0" t="s">
        <v>197</v>
      </c>
      <c r="W55" s="12" t="s">
        <v>21</v>
      </c>
      <c r="X55" s="72" t="s">
        <v>21</v>
      </c>
    </row>
    <row r="56" spans="1:24" s="1" customFormat="1" ht="25.95" customHeight="1" x14ac:dyDescent="0.3">
      <c r="A56" s="134" t="s">
        <v>198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8" t="s">
        <v>199</v>
      </c>
      <c r="W56" s="40" t="s">
        <v>21</v>
      </c>
      <c r="X56" s="43">
        <f>X38-X47</f>
        <v>-5722</v>
      </c>
    </row>
    <row r="57" spans="1:24" s="1" customFormat="1" ht="15" customHeight="1" x14ac:dyDescent="0.3">
      <c r="X57" s="68"/>
    </row>
    <row r="58" spans="1:24" s="1" customFormat="1" ht="15" customHeight="1" x14ac:dyDescent="0.3">
      <c r="X58" s="68"/>
    </row>
    <row r="59" spans="1:24" s="1" customFormat="1" ht="15" customHeight="1" x14ac:dyDescent="0.3">
      <c r="X59" s="68"/>
    </row>
    <row r="60" spans="1:24" s="1" customFormat="1" ht="15" customHeight="1" x14ac:dyDescent="0.3">
      <c r="X60" s="68"/>
    </row>
    <row r="61" spans="1:24" s="1" customFormat="1" ht="15" customHeight="1" x14ac:dyDescent="0.3">
      <c r="X61" s="70" t="s">
        <v>10</v>
      </c>
    </row>
    <row r="62" spans="1:24" s="1" customFormat="1" ht="25.95" customHeight="1" x14ac:dyDescent="0.3">
      <c r="A62" s="130" t="s">
        <v>11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6" t="s">
        <v>12</v>
      </c>
      <c r="W62" s="6" t="s">
        <v>112</v>
      </c>
      <c r="X62" s="71" t="s">
        <v>113</v>
      </c>
    </row>
    <row r="63" spans="1:24" s="1" customFormat="1" ht="13.2" customHeight="1" x14ac:dyDescent="0.3">
      <c r="A63" s="146" t="s">
        <v>200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</row>
    <row r="64" spans="1:24" s="1" customFormat="1" ht="13.2" customHeight="1" x14ac:dyDescent="0.3">
      <c r="A64" s="131" t="s">
        <v>158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8" t="s">
        <v>201</v>
      </c>
      <c r="W64" s="9">
        <v>2292214000</v>
      </c>
      <c r="X64" s="43">
        <f>SUM(X65:X69)</f>
        <v>1503178</v>
      </c>
    </row>
    <row r="65" spans="1:24" s="1" customFormat="1" ht="13.2" customHeight="1" x14ac:dyDescent="0.3">
      <c r="A65" s="152" t="s">
        <v>159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0"/>
      <c r="W65" s="12" t="s">
        <v>21</v>
      </c>
      <c r="X65" s="72" t="s">
        <v>21</v>
      </c>
    </row>
    <row r="66" spans="1:24" s="1" customFormat="1" ht="13.2" customHeight="1" x14ac:dyDescent="0.3">
      <c r="A66" s="149" t="s">
        <v>202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0" t="s">
        <v>203</v>
      </c>
      <c r="W66" s="11">
        <v>2004114000</v>
      </c>
      <c r="X66" s="72" t="s">
        <v>21</v>
      </c>
    </row>
    <row r="67" spans="1:24" s="1" customFormat="1" ht="13.2" customHeight="1" x14ac:dyDescent="0.3">
      <c r="A67" s="149" t="s">
        <v>204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0" t="s">
        <v>205</v>
      </c>
      <c r="W67" s="11">
        <v>288100000</v>
      </c>
      <c r="X67" s="72">
        <v>1503178</v>
      </c>
    </row>
    <row r="68" spans="1:24" s="1" customFormat="1" ht="13.2" customHeight="1" x14ac:dyDescent="0.3">
      <c r="A68" s="149" t="s">
        <v>206</v>
      </c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0" t="s">
        <v>207</v>
      </c>
      <c r="W68" s="12" t="s">
        <v>21</v>
      </c>
      <c r="X68" s="72" t="s">
        <v>21</v>
      </c>
    </row>
    <row r="69" spans="1:24" s="1" customFormat="1" ht="13.2" customHeight="1" x14ac:dyDescent="0.3">
      <c r="A69" s="149" t="s">
        <v>164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0" t="s">
        <v>208</v>
      </c>
      <c r="W69" s="12" t="s">
        <v>21</v>
      </c>
      <c r="X69" s="72" t="s">
        <v>21</v>
      </c>
    </row>
    <row r="70" spans="1:24" s="1" customFormat="1" ht="13.2" customHeight="1" x14ac:dyDescent="0.3">
      <c r="A70" s="131" t="s">
        <v>165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8" t="s">
        <v>209</v>
      </c>
      <c r="W70" s="9">
        <f>SUM(W72:W75)</f>
        <v>1577600000</v>
      </c>
      <c r="X70" s="43">
        <f>SUM(X71:X75)</f>
        <v>269915</v>
      </c>
    </row>
    <row r="71" spans="1:24" s="1" customFormat="1" ht="13.2" customHeight="1" x14ac:dyDescent="0.3">
      <c r="A71" s="152" t="s">
        <v>159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0"/>
      <c r="W71" s="12" t="s">
        <v>21</v>
      </c>
      <c r="X71" s="72" t="s">
        <v>21</v>
      </c>
    </row>
    <row r="72" spans="1:24" s="1" customFormat="1" ht="13.2" customHeight="1" x14ac:dyDescent="0.3">
      <c r="A72" s="147" t="s">
        <v>210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0" t="s">
        <v>211</v>
      </c>
      <c r="W72" s="11">
        <f>1579114000-1513000-1000</f>
        <v>1577600000</v>
      </c>
      <c r="X72" s="72">
        <v>142752</v>
      </c>
    </row>
    <row r="73" spans="1:24" s="1" customFormat="1" ht="13.2" customHeight="1" x14ac:dyDescent="0.3">
      <c r="A73" s="147" t="s">
        <v>212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0" t="s">
        <v>213</v>
      </c>
      <c r="W73" s="12" t="s">
        <v>21</v>
      </c>
      <c r="X73" s="72" t="s">
        <v>21</v>
      </c>
    </row>
    <row r="74" spans="1:24" s="1" customFormat="1" ht="13.2" customHeight="1" x14ac:dyDescent="0.3">
      <c r="A74" s="147" t="s">
        <v>214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0" t="s">
        <v>215</v>
      </c>
      <c r="W74" s="12" t="s">
        <v>21</v>
      </c>
      <c r="X74" s="72" t="s">
        <v>21</v>
      </c>
    </row>
    <row r="75" spans="1:24" s="1" customFormat="1" ht="13.2" customHeight="1" x14ac:dyDescent="0.3">
      <c r="A75" s="147" t="s">
        <v>216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0" t="s">
        <v>217</v>
      </c>
      <c r="W75" s="12" t="s">
        <v>21</v>
      </c>
      <c r="X75" s="72">
        <v>127163</v>
      </c>
    </row>
    <row r="76" spans="1:24" s="1" customFormat="1" ht="25.2" customHeight="1" x14ac:dyDescent="0.3">
      <c r="A76" s="144" t="s">
        <v>218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8" t="s">
        <v>219</v>
      </c>
      <c r="W76" s="9">
        <f>W64-W70</f>
        <v>714614000</v>
      </c>
      <c r="X76" s="43">
        <f>X64-X70</f>
        <v>1233263</v>
      </c>
    </row>
    <row r="77" spans="1:24" s="1" customFormat="1" ht="24" customHeight="1" x14ac:dyDescent="0.3">
      <c r="A77" s="144" t="s">
        <v>220</v>
      </c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8" t="s">
        <v>133</v>
      </c>
      <c r="W77" s="43">
        <v>-2354</v>
      </c>
      <c r="X77" s="43">
        <v>26236</v>
      </c>
    </row>
    <row r="78" spans="1:24" s="1" customFormat="1" ht="12" customHeight="1" x14ac:dyDescent="0.3">
      <c r="A78" s="134" t="s">
        <v>221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0" t="s">
        <v>135</v>
      </c>
      <c r="W78" s="11">
        <v>9631000</v>
      </c>
      <c r="X78" s="72">
        <v>51987</v>
      </c>
    </row>
    <row r="79" spans="1:24" s="1" customFormat="1" ht="12" customHeight="1" x14ac:dyDescent="0.3">
      <c r="A79" s="134" t="s">
        <v>222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0" t="s">
        <v>137</v>
      </c>
      <c r="W79" s="11">
        <v>7276922.5899999999</v>
      </c>
      <c r="X79" s="72">
        <v>25751</v>
      </c>
    </row>
    <row r="80" spans="1:24" s="1" customFormat="1" ht="18" customHeight="1" x14ac:dyDescent="0.3">
      <c r="X80" s="68"/>
    </row>
    <row r="81" spans="1:24" s="1" customFormat="1" ht="13.2" customHeight="1" x14ac:dyDescent="0.3">
      <c r="A81" s="3" t="s">
        <v>102</v>
      </c>
      <c r="H81" s="122" t="s">
        <v>103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W81" s="14"/>
      <c r="X81" s="68"/>
    </row>
    <row r="82" spans="1:24" s="1" customFormat="1" ht="10.95" customHeight="1" x14ac:dyDescent="0.3">
      <c r="H82" s="139" t="s">
        <v>104</v>
      </c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W82" s="15" t="s">
        <v>105</v>
      </c>
      <c r="X82" s="68"/>
    </row>
    <row r="83" spans="1:24" s="1" customFormat="1" ht="13.2" customHeight="1" x14ac:dyDescent="0.3">
      <c r="A83" s="3" t="s">
        <v>106</v>
      </c>
      <c r="H83" s="122" t="s">
        <v>107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W83" s="14"/>
      <c r="X83" s="68"/>
    </row>
    <row r="84" spans="1:24" s="1" customFormat="1" ht="10.199999999999999" customHeight="1" x14ac:dyDescent="0.3">
      <c r="H84" s="139" t="s">
        <v>104</v>
      </c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W84" s="15" t="s">
        <v>105</v>
      </c>
      <c r="X84" s="68"/>
    </row>
    <row r="85" spans="1:24" s="1" customFormat="1" ht="13.2" customHeight="1" x14ac:dyDescent="0.3">
      <c r="B85" s="2" t="s">
        <v>108</v>
      </c>
      <c r="X85" s="68"/>
    </row>
  </sheetData>
  <mergeCells count="69">
    <mergeCell ref="H84:U84"/>
    <mergeCell ref="H81:U81"/>
    <mergeCell ref="H82:U82"/>
    <mergeCell ref="H83:U83"/>
    <mergeCell ref="A62:U62"/>
    <mergeCell ref="A63:X63"/>
    <mergeCell ref="A79:U79"/>
    <mergeCell ref="A74:U74"/>
    <mergeCell ref="A75:U75"/>
    <mergeCell ref="A76:U76"/>
    <mergeCell ref="A77:U77"/>
    <mergeCell ref="A78:U78"/>
    <mergeCell ref="A68:U68"/>
    <mergeCell ref="A69:U69"/>
    <mergeCell ref="A70:U70"/>
    <mergeCell ref="A71:U71"/>
    <mergeCell ref="A72:U72"/>
    <mergeCell ref="A73:U73"/>
    <mergeCell ref="A64:U64"/>
    <mergeCell ref="A65:U65"/>
    <mergeCell ref="A66:U66"/>
    <mergeCell ref="A67:U67"/>
    <mergeCell ref="A52:U52"/>
    <mergeCell ref="A53:U53"/>
    <mergeCell ref="A54:U54"/>
    <mergeCell ref="A55:U55"/>
    <mergeCell ref="A56:U56"/>
    <mergeCell ref="A51:U51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39:U39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  <mergeCell ref="A37:X37"/>
    <mergeCell ref="A38:U38"/>
    <mergeCell ref="A27:U27"/>
    <mergeCell ref="A15:X15"/>
    <mergeCell ref="A16:X16"/>
    <mergeCell ref="A18:U18"/>
    <mergeCell ref="A19:X19"/>
    <mergeCell ref="A20:U20"/>
    <mergeCell ref="A21:U21"/>
    <mergeCell ref="A22:U22"/>
    <mergeCell ref="A23:U23"/>
    <mergeCell ref="A24:U24"/>
    <mergeCell ref="A25:U25"/>
    <mergeCell ref="A26:U26"/>
    <mergeCell ref="W2:X3"/>
    <mergeCell ref="H4:X5"/>
    <mergeCell ref="H7:X7"/>
    <mergeCell ref="S9:X9"/>
    <mergeCell ref="A11:R13"/>
    <mergeCell ref="S11:X13"/>
  </mergeCells>
  <pageMargins left="0.70866141732283472" right="0.31496062992125984" top="0.15748031496062992" bottom="0.55118110236220474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topLeftCell="A28" workbookViewId="0">
      <selection activeCell="V45" sqref="V45"/>
    </sheetView>
  </sheetViews>
  <sheetFormatPr defaultColWidth="8.109375" defaultRowHeight="14.4" x14ac:dyDescent="0.3"/>
  <cols>
    <col min="1" max="12" width="2.33203125" style="18" customWidth="1"/>
    <col min="13" max="13" width="12.33203125" style="18" customWidth="1"/>
    <col min="14" max="15" width="2.33203125" style="18" customWidth="1"/>
    <col min="16" max="16" width="4.6640625" style="18" customWidth="1"/>
    <col min="17" max="17" width="11" style="18" customWidth="1"/>
    <col min="18" max="18" width="11.5546875" style="18" customWidth="1"/>
    <col min="19" max="19" width="15.6640625" style="18" customWidth="1"/>
    <col min="20" max="20" width="11.6640625" style="18" customWidth="1"/>
    <col min="21" max="21" width="8.109375" style="18" customWidth="1"/>
    <col min="22" max="22" width="12.44140625" style="18" customWidth="1"/>
  </cols>
  <sheetData>
    <row r="1" spans="1:2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60" t="s">
        <v>109</v>
      </c>
      <c r="U1" s="160"/>
      <c r="V1" s="160"/>
      <c r="W1" s="1"/>
      <c r="X1" s="1"/>
      <c r="Y1" s="1"/>
      <c r="Z1" s="1"/>
    </row>
    <row r="2" spans="1:26" x14ac:dyDescent="0.3">
      <c r="T2" s="160"/>
      <c r="U2" s="160"/>
      <c r="V2" s="160"/>
      <c r="W2" s="18"/>
      <c r="X2" s="18"/>
      <c r="Y2" s="18"/>
      <c r="Z2" s="18"/>
    </row>
    <row r="3" spans="1:26" ht="14.4" customHeight="1" x14ac:dyDescent="0.3">
      <c r="A3" s="34"/>
      <c r="B3" s="34"/>
      <c r="C3" s="34"/>
      <c r="D3" s="34"/>
      <c r="E3" s="34"/>
      <c r="F3" s="34"/>
      <c r="G3" s="34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6" x14ac:dyDescent="0.3">
      <c r="A4" s="35" t="s">
        <v>2</v>
      </c>
      <c r="B4" s="34"/>
      <c r="C4" s="34"/>
      <c r="D4" s="34"/>
      <c r="E4" s="34"/>
      <c r="F4" s="34"/>
      <c r="G4" s="34"/>
      <c r="H4" s="66"/>
      <c r="I4" s="66"/>
      <c r="J4" s="66"/>
      <c r="K4" s="66"/>
      <c r="L4" s="66"/>
      <c r="M4" s="66"/>
      <c r="N4" s="66"/>
      <c r="O4" s="66"/>
      <c r="P4" s="66"/>
      <c r="Q4" s="172" t="s">
        <v>1</v>
      </c>
      <c r="R4" s="172"/>
      <c r="S4" s="172"/>
      <c r="T4" s="172"/>
      <c r="U4" s="172"/>
      <c r="V4" s="172"/>
    </row>
    <row r="5" spans="1:26" x14ac:dyDescent="0.3">
      <c r="A5" s="35" t="s">
        <v>3</v>
      </c>
      <c r="B5" s="34"/>
      <c r="C5" s="34"/>
      <c r="D5" s="34"/>
      <c r="E5" s="34"/>
      <c r="F5" s="34"/>
      <c r="G5" s="34"/>
      <c r="H5" s="67"/>
      <c r="I5" s="67"/>
      <c r="J5" s="67"/>
      <c r="K5" s="67"/>
      <c r="L5" s="67"/>
      <c r="M5" s="67"/>
      <c r="N5" s="67"/>
      <c r="O5" s="67"/>
      <c r="P5" s="67"/>
      <c r="Q5" s="173" t="s">
        <v>4</v>
      </c>
      <c r="R5" s="173"/>
      <c r="S5" s="173"/>
      <c r="T5" s="173"/>
      <c r="U5" s="173"/>
      <c r="V5" s="173"/>
    </row>
    <row r="6" spans="1:26" x14ac:dyDescent="0.3">
      <c r="A6" s="35" t="s">
        <v>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4"/>
      <c r="O6" s="64"/>
      <c r="P6" s="64"/>
      <c r="Q6" s="171">
        <v>303</v>
      </c>
      <c r="R6" s="171"/>
      <c r="S6" s="171"/>
      <c r="T6" s="171"/>
      <c r="U6" s="171"/>
      <c r="V6" s="171"/>
    </row>
    <row r="7" spans="1:26" x14ac:dyDescent="0.3">
      <c r="A7" s="194" t="s">
        <v>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72" t="s">
        <v>7</v>
      </c>
      <c r="R7" s="172"/>
      <c r="S7" s="172"/>
      <c r="T7" s="172"/>
      <c r="U7" s="172"/>
      <c r="V7" s="172"/>
      <c r="W7" s="1"/>
      <c r="X7" s="1"/>
      <c r="Y7" s="1"/>
      <c r="Z7" s="1"/>
    </row>
    <row r="8" spans="1:26" x14ac:dyDescent="0.3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72"/>
      <c r="R8" s="172"/>
      <c r="S8" s="172"/>
      <c r="T8" s="172"/>
      <c r="U8" s="172"/>
      <c r="V8" s="172"/>
    </row>
    <row r="9" spans="1:26" x14ac:dyDescent="0.3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72"/>
      <c r="R9" s="172"/>
      <c r="S9" s="172"/>
      <c r="T9" s="172"/>
      <c r="U9" s="172"/>
      <c r="V9" s="172"/>
    </row>
    <row r="10" spans="1:26" x14ac:dyDescent="0.3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6" x14ac:dyDescent="0.3">
      <c r="A11" s="164" t="s">
        <v>223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"/>
      <c r="U11" s="1"/>
      <c r="V11" s="1"/>
      <c r="W11" s="1"/>
      <c r="X11" s="1"/>
      <c r="Y11" s="1"/>
      <c r="Z11" s="1"/>
    </row>
    <row r="12" spans="1:26" x14ac:dyDescent="0.3">
      <c r="A12" s="165" t="s">
        <v>111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"/>
      <c r="U12" s="1"/>
      <c r="V12" s="1"/>
      <c r="W12" s="1"/>
      <c r="X12" s="1"/>
      <c r="Y12" s="1"/>
      <c r="Z12" s="1"/>
    </row>
    <row r="13" spans="1:26" ht="1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0" t="s">
        <v>10</v>
      </c>
      <c r="W13" s="1"/>
      <c r="X13" s="1"/>
      <c r="Y13" s="1"/>
      <c r="Z13" s="1"/>
    </row>
    <row r="14" spans="1:26" x14ac:dyDescent="0.3">
      <c r="A14" s="166" t="s">
        <v>224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57" t="s">
        <v>225</v>
      </c>
      <c r="P14" s="157"/>
      <c r="Q14" s="174" t="s">
        <v>226</v>
      </c>
      <c r="R14" s="174"/>
      <c r="S14" s="174"/>
      <c r="T14" s="174"/>
      <c r="U14" s="175" t="s">
        <v>144</v>
      </c>
      <c r="V14" s="177" t="s">
        <v>227</v>
      </c>
      <c r="W14" s="1"/>
      <c r="X14" s="1"/>
      <c r="Y14" s="1"/>
      <c r="Z14" s="1"/>
    </row>
    <row r="15" spans="1:26" ht="22.8" x14ac:dyDescent="0.3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  <c r="O15" s="158"/>
      <c r="P15" s="159"/>
      <c r="Q15" s="25" t="s">
        <v>88</v>
      </c>
      <c r="R15" s="25" t="s">
        <v>228</v>
      </c>
      <c r="S15" s="30" t="s">
        <v>229</v>
      </c>
      <c r="T15" s="30" t="s">
        <v>230</v>
      </c>
      <c r="U15" s="176"/>
      <c r="V15" s="178"/>
      <c r="W15" s="1"/>
      <c r="X15" s="1"/>
      <c r="Y15" s="1"/>
      <c r="Z15" s="1"/>
    </row>
    <row r="16" spans="1:26" x14ac:dyDescent="0.3">
      <c r="A16" s="154" t="s">
        <v>231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6" t="s">
        <v>232</v>
      </c>
      <c r="P16" s="156"/>
      <c r="Q16" s="26" t="s">
        <v>233</v>
      </c>
      <c r="R16" s="26" t="s">
        <v>234</v>
      </c>
      <c r="S16" s="27" t="s">
        <v>235</v>
      </c>
      <c r="T16" s="27" t="s">
        <v>236</v>
      </c>
      <c r="U16" s="27" t="s">
        <v>237</v>
      </c>
      <c r="V16" s="77" t="s">
        <v>238</v>
      </c>
      <c r="W16" s="1"/>
      <c r="X16" s="1"/>
      <c r="Y16" s="1"/>
      <c r="Z16" s="1"/>
    </row>
    <row r="17" spans="1:26" x14ac:dyDescent="0.3">
      <c r="A17" s="161" t="s">
        <v>239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3" t="s">
        <v>115</v>
      </c>
      <c r="P17" s="163"/>
      <c r="Q17" s="48">
        <v>250364</v>
      </c>
      <c r="R17" s="49" t="s">
        <v>21</v>
      </c>
      <c r="S17" s="48">
        <f>ББ!X60</f>
        <v>-4727951</v>
      </c>
      <c r="T17" s="48">
        <f>Q17+S17</f>
        <v>-4477587</v>
      </c>
      <c r="U17" s="48" t="s">
        <v>21</v>
      </c>
      <c r="V17" s="83">
        <f>T17</f>
        <v>-4477587</v>
      </c>
      <c r="W17" s="1"/>
      <c r="X17" s="1"/>
      <c r="Y17" s="1"/>
      <c r="Z17" s="1"/>
    </row>
    <row r="18" spans="1:26" x14ac:dyDescent="0.3">
      <c r="A18" s="179" t="s">
        <v>240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63" t="s">
        <v>117</v>
      </c>
      <c r="P18" s="163"/>
      <c r="Q18" s="45" t="s">
        <v>21</v>
      </c>
      <c r="R18" s="44" t="s">
        <v>21</v>
      </c>
      <c r="S18" s="28" t="s">
        <v>21</v>
      </c>
      <c r="T18" s="22" t="s">
        <v>21</v>
      </c>
      <c r="U18" s="28" t="s">
        <v>21</v>
      </c>
      <c r="V18" s="84" t="s">
        <v>21</v>
      </c>
    </row>
    <row r="19" spans="1:26" x14ac:dyDescent="0.3">
      <c r="A19" s="161" t="s">
        <v>241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81" t="s">
        <v>119</v>
      </c>
      <c r="P19" s="181"/>
      <c r="Q19" s="57">
        <f>Q17</f>
        <v>250364</v>
      </c>
      <c r="R19" s="49" t="s">
        <v>21</v>
      </c>
      <c r="S19" s="48">
        <f>S17</f>
        <v>-4727951</v>
      </c>
      <c r="T19" s="48">
        <f>T17</f>
        <v>-4477587</v>
      </c>
      <c r="U19" s="48" t="s">
        <v>21</v>
      </c>
      <c r="V19" s="83">
        <f>V17</f>
        <v>-4477587</v>
      </c>
    </row>
    <row r="20" spans="1:26" x14ac:dyDescent="0.3">
      <c r="A20" s="179" t="s">
        <v>242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63" t="s">
        <v>243</v>
      </c>
      <c r="P20" s="163"/>
      <c r="Q20" s="45" t="s">
        <v>21</v>
      </c>
      <c r="R20" s="44" t="s">
        <v>21</v>
      </c>
      <c r="S20" s="28" t="s">
        <v>21</v>
      </c>
      <c r="T20" s="22" t="s">
        <v>21</v>
      </c>
      <c r="U20" s="28" t="s">
        <v>21</v>
      </c>
      <c r="V20" s="84" t="s">
        <v>21</v>
      </c>
    </row>
    <row r="21" spans="1:26" x14ac:dyDescent="0.3">
      <c r="A21" s="182" t="s">
        <v>244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63" t="s">
        <v>245</v>
      </c>
      <c r="P21" s="163"/>
      <c r="Q21" s="45" t="s">
        <v>21</v>
      </c>
      <c r="R21" s="44" t="s">
        <v>21</v>
      </c>
      <c r="S21" s="28" t="s">
        <v>21</v>
      </c>
      <c r="T21" s="22" t="s">
        <v>21</v>
      </c>
      <c r="U21" s="28" t="s">
        <v>21</v>
      </c>
      <c r="V21" s="84" t="s">
        <v>21</v>
      </c>
    </row>
    <row r="22" spans="1:26" x14ac:dyDescent="0.3">
      <c r="A22" s="182" t="s">
        <v>246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4" t="s">
        <v>247</v>
      </c>
      <c r="P22" s="184"/>
      <c r="Q22" s="45" t="s">
        <v>21</v>
      </c>
      <c r="R22" s="44" t="s">
        <v>21</v>
      </c>
      <c r="S22" s="28" t="s">
        <v>21</v>
      </c>
      <c r="T22" s="22" t="s">
        <v>21</v>
      </c>
      <c r="U22" s="28" t="s">
        <v>21</v>
      </c>
      <c r="V22" s="84" t="s">
        <v>21</v>
      </c>
    </row>
    <row r="23" spans="1:26" ht="43.95" customHeight="1" x14ac:dyDescent="0.3">
      <c r="A23" s="161" t="s">
        <v>248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81" t="s">
        <v>121</v>
      </c>
      <c r="P23" s="181"/>
      <c r="Q23" s="46" t="s">
        <v>21</v>
      </c>
      <c r="R23" s="36" t="s">
        <v>21</v>
      </c>
      <c r="S23" s="22" t="s">
        <v>21</v>
      </c>
      <c r="T23" s="22" t="s">
        <v>21</v>
      </c>
      <c r="U23" s="22" t="s">
        <v>21</v>
      </c>
      <c r="V23" s="84" t="s">
        <v>21</v>
      </c>
    </row>
    <row r="24" spans="1:26" x14ac:dyDescent="0.3">
      <c r="A24" s="182" t="s">
        <v>154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63" t="s">
        <v>123</v>
      </c>
      <c r="P24" s="163"/>
      <c r="Q24" s="45" t="s">
        <v>21</v>
      </c>
      <c r="R24" s="44" t="s">
        <v>21</v>
      </c>
      <c r="S24" s="48">
        <f>ОПиУ!W34</f>
        <v>-2247928</v>
      </c>
      <c r="T24" s="29" t="str">
        <f>T22</f>
        <v>-</v>
      </c>
      <c r="U24" s="22" t="s">
        <v>21</v>
      </c>
      <c r="V24" s="85" t="str">
        <f>V22</f>
        <v>-</v>
      </c>
    </row>
    <row r="25" spans="1:26" ht="28.95" customHeight="1" x14ac:dyDescent="0.3">
      <c r="A25" s="161" t="s">
        <v>249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81" t="s">
        <v>125</v>
      </c>
      <c r="P25" s="181"/>
      <c r="Q25" s="46" t="s">
        <v>21</v>
      </c>
      <c r="R25" s="36" t="s">
        <v>21</v>
      </c>
      <c r="S25" s="48">
        <f>S19+S24</f>
        <v>-6975879</v>
      </c>
      <c r="T25" s="48">
        <f>S25</f>
        <v>-6975879</v>
      </c>
      <c r="U25" s="22" t="s">
        <v>21</v>
      </c>
      <c r="V25" s="83">
        <f>T25</f>
        <v>-6975879</v>
      </c>
    </row>
    <row r="26" spans="1:26" x14ac:dyDescent="0.3">
      <c r="A26" s="182" t="s">
        <v>263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63"/>
      <c r="P26" s="163"/>
      <c r="Q26" s="57">
        <v>94425</v>
      </c>
      <c r="R26" s="58" t="s">
        <v>21</v>
      </c>
      <c r="S26" s="50" t="s">
        <v>21</v>
      </c>
      <c r="T26" s="82">
        <f>Q26</f>
        <v>94425</v>
      </c>
      <c r="U26" s="28" t="s">
        <v>21</v>
      </c>
      <c r="V26" s="83">
        <f>T26</f>
        <v>94425</v>
      </c>
    </row>
    <row r="27" spans="1:26" x14ac:dyDescent="0.3">
      <c r="A27" s="182" t="s">
        <v>250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5" t="s">
        <v>127</v>
      </c>
      <c r="P27" s="185"/>
      <c r="Q27" s="59" t="s">
        <v>21</v>
      </c>
      <c r="R27" s="52" t="s">
        <v>21</v>
      </c>
      <c r="S27" s="52" t="s">
        <v>21</v>
      </c>
      <c r="T27" s="53" t="s">
        <v>21</v>
      </c>
      <c r="U27" s="47" t="s">
        <v>21</v>
      </c>
      <c r="V27" s="86" t="s">
        <v>21</v>
      </c>
    </row>
    <row r="28" spans="1:26" x14ac:dyDescent="0.3">
      <c r="A28" s="182" t="s">
        <v>251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63" t="s">
        <v>129</v>
      </c>
      <c r="P28" s="163"/>
      <c r="Q28" s="57">
        <v>3426201</v>
      </c>
      <c r="R28" s="54" t="s">
        <v>21</v>
      </c>
      <c r="S28" s="54" t="s">
        <v>21</v>
      </c>
      <c r="T28" s="62">
        <f>Q28</f>
        <v>3426201</v>
      </c>
      <c r="U28" s="45" t="s">
        <v>21</v>
      </c>
      <c r="V28" s="83">
        <f>T28</f>
        <v>3426201</v>
      </c>
    </row>
    <row r="29" spans="1:26" x14ac:dyDescent="0.3">
      <c r="A29" s="182" t="s">
        <v>92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63" t="s">
        <v>131</v>
      </c>
      <c r="P29" s="163"/>
      <c r="Q29" s="60" t="s">
        <v>21</v>
      </c>
      <c r="R29" s="54" t="s">
        <v>21</v>
      </c>
      <c r="S29" s="54" t="s">
        <v>21</v>
      </c>
      <c r="T29" s="55" t="s">
        <v>21</v>
      </c>
      <c r="U29" s="45" t="s">
        <v>21</v>
      </c>
      <c r="V29" s="84" t="s">
        <v>21</v>
      </c>
    </row>
    <row r="30" spans="1:26" ht="31.95" customHeight="1" x14ac:dyDescent="0.3">
      <c r="A30" s="161" t="s">
        <v>265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81" t="s">
        <v>133</v>
      </c>
      <c r="P30" s="181"/>
      <c r="Q30" s="61">
        <f>Q19+Q26+Q28</f>
        <v>3770990</v>
      </c>
      <c r="R30" s="55" t="s">
        <v>21</v>
      </c>
      <c r="S30" s="61">
        <f>S25</f>
        <v>-6975879</v>
      </c>
      <c r="T30" s="62">
        <f>Q30+S30</f>
        <v>-3204889</v>
      </c>
      <c r="U30" s="57" t="s">
        <v>21</v>
      </c>
      <c r="V30" s="87">
        <f>T30</f>
        <v>-3204889</v>
      </c>
    </row>
    <row r="31" spans="1:26" x14ac:dyDescent="0.3">
      <c r="A31" s="161" t="s">
        <v>252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81" t="s">
        <v>135</v>
      </c>
      <c r="P31" s="181"/>
      <c r="Q31" s="62">
        <v>250364</v>
      </c>
      <c r="R31" s="55" t="s">
        <v>21</v>
      </c>
      <c r="S31" s="62">
        <v>-1121479</v>
      </c>
      <c r="T31" s="93">
        <f>Q31+S31</f>
        <v>-871115</v>
      </c>
      <c r="U31" s="48" t="s">
        <v>21</v>
      </c>
      <c r="V31" s="83">
        <f>T31</f>
        <v>-871115</v>
      </c>
    </row>
    <row r="32" spans="1:26" x14ac:dyDescent="0.3">
      <c r="A32" s="182" t="s">
        <v>240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5" t="s">
        <v>137</v>
      </c>
      <c r="P32" s="185"/>
      <c r="Q32" s="47" t="s">
        <v>21</v>
      </c>
      <c r="R32" s="63" t="s">
        <v>21</v>
      </c>
      <c r="S32" s="33" t="s">
        <v>21</v>
      </c>
      <c r="T32" s="51" t="s">
        <v>21</v>
      </c>
      <c r="U32" s="30" t="s">
        <v>21</v>
      </c>
      <c r="V32" s="86" t="s">
        <v>21</v>
      </c>
    </row>
    <row r="33" spans="1:22" x14ac:dyDescent="0.3">
      <c r="A33" s="161" t="s">
        <v>253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81" t="s">
        <v>139</v>
      </c>
      <c r="P33" s="181"/>
      <c r="Q33" s="56">
        <v>250364000</v>
      </c>
      <c r="R33" s="36" t="s">
        <v>21</v>
      </c>
      <c r="S33" s="48">
        <f>S31</f>
        <v>-1121479</v>
      </c>
      <c r="T33" s="48">
        <f>T31</f>
        <v>-871115</v>
      </c>
      <c r="U33" s="48" t="s">
        <v>21</v>
      </c>
      <c r="V33" s="83">
        <f>V31</f>
        <v>-871115</v>
      </c>
    </row>
    <row r="34" spans="1:22" x14ac:dyDescent="0.3">
      <c r="A34" s="182" t="s">
        <v>242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5" t="s">
        <v>254</v>
      </c>
      <c r="P34" s="185"/>
      <c r="Q34" s="31" t="s">
        <v>21</v>
      </c>
      <c r="R34" s="32" t="s">
        <v>21</v>
      </c>
      <c r="S34" s="30" t="s">
        <v>21</v>
      </c>
      <c r="T34" s="21" t="s">
        <v>21</v>
      </c>
      <c r="U34" s="30" t="s">
        <v>21</v>
      </c>
      <c r="V34" s="86" t="s">
        <v>21</v>
      </c>
    </row>
    <row r="35" spans="1:22" ht="15" thickBot="1" x14ac:dyDescent="0.35">
      <c r="A35" s="186" t="s">
        <v>244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93" t="s">
        <v>255</v>
      </c>
      <c r="P35" s="193"/>
      <c r="Q35" s="88" t="s">
        <v>21</v>
      </c>
      <c r="R35" s="89" t="s">
        <v>21</v>
      </c>
      <c r="S35" s="90" t="s">
        <v>21</v>
      </c>
      <c r="T35" s="91" t="s">
        <v>21</v>
      </c>
      <c r="U35" s="90" t="s">
        <v>21</v>
      </c>
      <c r="V35" s="92" t="s">
        <v>21</v>
      </c>
    </row>
    <row r="36" spans="1:22" ht="15" thickBot="1" x14ac:dyDescent="0.35"/>
    <row r="37" spans="1:22" s="1" customFormat="1" ht="18" customHeight="1" x14ac:dyDescent="0.3">
      <c r="A37" s="166" t="s">
        <v>224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57" t="s">
        <v>225</v>
      </c>
      <c r="P37" s="157"/>
      <c r="Q37" s="174" t="s">
        <v>226</v>
      </c>
      <c r="R37" s="174"/>
      <c r="S37" s="174"/>
      <c r="T37" s="174"/>
      <c r="U37" s="175" t="s">
        <v>144</v>
      </c>
      <c r="V37" s="177" t="s">
        <v>227</v>
      </c>
    </row>
    <row r="38" spans="1:22" ht="24" customHeight="1" x14ac:dyDescent="0.3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70"/>
      <c r="O38" s="158"/>
      <c r="P38" s="159"/>
      <c r="Q38" s="25" t="s">
        <v>88</v>
      </c>
      <c r="R38" s="25" t="s">
        <v>228</v>
      </c>
      <c r="S38" s="30" t="s">
        <v>229</v>
      </c>
      <c r="T38" s="30" t="s">
        <v>230</v>
      </c>
      <c r="U38" s="176"/>
      <c r="V38" s="178"/>
    </row>
    <row r="39" spans="1:22" s="1" customFormat="1" ht="18" customHeight="1" x14ac:dyDescent="0.3">
      <c r="A39" s="154" t="s">
        <v>231</v>
      </c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6" t="s">
        <v>232</v>
      </c>
      <c r="P39" s="156"/>
      <c r="Q39" s="26" t="s">
        <v>233</v>
      </c>
      <c r="R39" s="26" t="s">
        <v>234</v>
      </c>
      <c r="S39" s="27" t="s">
        <v>235</v>
      </c>
      <c r="T39" s="27" t="s">
        <v>236</v>
      </c>
      <c r="U39" s="27" t="s">
        <v>237</v>
      </c>
      <c r="V39" s="77" t="s">
        <v>238</v>
      </c>
    </row>
    <row r="40" spans="1:22" ht="24" customHeight="1" x14ac:dyDescent="0.3">
      <c r="A40" s="182" t="s">
        <v>246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3" t="s">
        <v>256</v>
      </c>
      <c r="P40" s="163"/>
      <c r="Q40" s="23" t="s">
        <v>21</v>
      </c>
      <c r="R40" s="23" t="s">
        <v>21</v>
      </c>
      <c r="S40" s="23" t="s">
        <v>21</v>
      </c>
      <c r="T40" s="23" t="s">
        <v>21</v>
      </c>
      <c r="U40" s="23" t="s">
        <v>21</v>
      </c>
      <c r="V40" s="78" t="s">
        <v>21</v>
      </c>
    </row>
    <row r="41" spans="1:22" ht="36" customHeight="1" x14ac:dyDescent="0.3">
      <c r="A41" s="161" t="s">
        <v>257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81" t="s">
        <v>141</v>
      </c>
      <c r="P41" s="181"/>
      <c r="Q41" s="23" t="s">
        <v>21</v>
      </c>
      <c r="R41" s="23" t="s">
        <v>21</v>
      </c>
      <c r="S41" s="23" t="s">
        <v>21</v>
      </c>
      <c r="T41" s="23" t="s">
        <v>21</v>
      </c>
      <c r="U41" s="23" t="s">
        <v>21</v>
      </c>
      <c r="V41" s="78" t="s">
        <v>21</v>
      </c>
    </row>
    <row r="42" spans="1:22" s="1" customFormat="1" ht="18" customHeight="1" x14ac:dyDescent="0.3">
      <c r="A42" s="182" t="s">
        <v>258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63" t="s">
        <v>143</v>
      </c>
      <c r="P42" s="163"/>
      <c r="Q42" s="23" t="s">
        <v>21</v>
      </c>
      <c r="R42" s="23" t="s">
        <v>21</v>
      </c>
      <c r="S42" s="99">
        <v>-1921496</v>
      </c>
      <c r="T42" s="99">
        <f>S42</f>
        <v>-1921496</v>
      </c>
      <c r="U42" s="23" t="s">
        <v>21</v>
      </c>
      <c r="V42" s="100">
        <f>S42</f>
        <v>-1921496</v>
      </c>
    </row>
    <row r="43" spans="1:22" ht="24" customHeight="1" x14ac:dyDescent="0.3">
      <c r="A43" s="161" t="s">
        <v>259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81" t="s">
        <v>145</v>
      </c>
      <c r="P43" s="181"/>
      <c r="Q43" s="23" t="s">
        <v>21</v>
      </c>
      <c r="R43" s="23" t="s">
        <v>21</v>
      </c>
      <c r="S43" s="99">
        <f>S42</f>
        <v>-1921496</v>
      </c>
      <c r="T43" s="99">
        <f>S43</f>
        <v>-1921496</v>
      </c>
      <c r="U43" s="23" t="s">
        <v>21</v>
      </c>
      <c r="V43" s="100">
        <f>S43</f>
        <v>-1921496</v>
      </c>
    </row>
    <row r="44" spans="1:22" s="1" customFormat="1" ht="18" customHeight="1" x14ac:dyDescent="0.3">
      <c r="A44" s="182" t="s">
        <v>250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5" t="s">
        <v>260</v>
      </c>
      <c r="P44" s="185"/>
      <c r="Q44" s="23" t="s">
        <v>21</v>
      </c>
      <c r="R44" s="23" t="s">
        <v>21</v>
      </c>
      <c r="S44" s="23" t="s">
        <v>21</v>
      </c>
      <c r="T44" s="23" t="s">
        <v>21</v>
      </c>
      <c r="U44" s="23" t="s">
        <v>21</v>
      </c>
      <c r="V44" s="78" t="s">
        <v>21</v>
      </c>
    </row>
    <row r="45" spans="1:22" s="1" customFormat="1" ht="18" customHeight="1" x14ac:dyDescent="0.3">
      <c r="A45" s="182" t="s">
        <v>251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63" t="s">
        <v>261</v>
      </c>
      <c r="P45" s="163"/>
      <c r="Q45" s="23" t="s">
        <v>21</v>
      </c>
      <c r="R45" s="23" t="s">
        <v>21</v>
      </c>
      <c r="S45" s="23" t="s">
        <v>21</v>
      </c>
      <c r="T45" s="23" t="s">
        <v>21</v>
      </c>
      <c r="U45" s="23" t="s">
        <v>21</v>
      </c>
      <c r="V45" s="78" t="s">
        <v>21</v>
      </c>
    </row>
    <row r="46" spans="1:22" ht="24" customHeight="1" x14ac:dyDescent="0.3">
      <c r="A46" s="182" t="s">
        <v>92</v>
      </c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5" t="s">
        <v>262</v>
      </c>
      <c r="P46" s="185"/>
      <c r="Q46" s="23" t="s">
        <v>21</v>
      </c>
      <c r="R46" s="23" t="s">
        <v>21</v>
      </c>
      <c r="S46" s="23" t="s">
        <v>21</v>
      </c>
      <c r="T46" s="23" t="s">
        <v>21</v>
      </c>
      <c r="U46" s="23" t="s">
        <v>21</v>
      </c>
      <c r="V46" s="78" t="s">
        <v>21</v>
      </c>
    </row>
    <row r="47" spans="1:22" ht="36" customHeight="1" thickBot="1" x14ac:dyDescent="0.35">
      <c r="A47" s="190" t="s">
        <v>266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 t="s">
        <v>147</v>
      </c>
      <c r="P47" s="192"/>
      <c r="Q47" s="79">
        <f>Q17</f>
        <v>250364</v>
      </c>
      <c r="R47" s="79" t="s">
        <v>21</v>
      </c>
      <c r="S47" s="79">
        <f>S33+S43</f>
        <v>-3042975</v>
      </c>
      <c r="T47" s="80">
        <f>Q47+S47</f>
        <v>-2792611</v>
      </c>
      <c r="U47" s="80" t="s">
        <v>21</v>
      </c>
      <c r="V47" s="81">
        <f>T47</f>
        <v>-2792611</v>
      </c>
    </row>
    <row r="48" spans="1:22" s="1" customFormat="1" ht="18" customHeight="1" x14ac:dyDescent="0.3"/>
    <row r="49" spans="1:18" s="1" customFormat="1" ht="13.2" customHeight="1" x14ac:dyDescent="0.3">
      <c r="A49" s="19" t="s">
        <v>102</v>
      </c>
      <c r="H49" s="188" t="s">
        <v>103</v>
      </c>
      <c r="I49" s="188"/>
      <c r="J49" s="188"/>
      <c r="K49" s="188"/>
      <c r="L49" s="188"/>
      <c r="M49" s="188"/>
      <c r="N49" s="188"/>
      <c r="O49" s="188"/>
      <c r="P49" s="188"/>
      <c r="Q49" s="188"/>
      <c r="R49" s="188"/>
    </row>
    <row r="50" spans="1:18" s="1" customFormat="1" ht="10.95" customHeight="1" x14ac:dyDescent="0.3">
      <c r="H50" s="189" t="s">
        <v>104</v>
      </c>
      <c r="I50" s="189"/>
      <c r="J50" s="189"/>
      <c r="K50" s="189"/>
      <c r="L50" s="189"/>
      <c r="M50" s="189"/>
      <c r="N50" s="189"/>
      <c r="O50" s="189"/>
      <c r="P50" s="189"/>
      <c r="Q50" s="189"/>
      <c r="R50" s="189"/>
    </row>
    <row r="51" spans="1:18" s="1" customFormat="1" ht="13.2" customHeight="1" x14ac:dyDescent="0.3">
      <c r="A51" s="19" t="s">
        <v>106</v>
      </c>
      <c r="H51" s="188" t="s">
        <v>107</v>
      </c>
      <c r="I51" s="188"/>
      <c r="J51" s="188"/>
      <c r="K51" s="188"/>
      <c r="L51" s="188"/>
      <c r="M51" s="188"/>
      <c r="N51" s="188"/>
      <c r="O51" s="188"/>
      <c r="P51" s="188"/>
      <c r="Q51" s="188"/>
      <c r="R51" s="188"/>
    </row>
    <row r="52" spans="1:18" s="1" customFormat="1" ht="10.199999999999999" customHeight="1" x14ac:dyDescent="0.3">
      <c r="H52" s="189" t="s">
        <v>104</v>
      </c>
      <c r="I52" s="189"/>
      <c r="J52" s="189"/>
      <c r="K52" s="189"/>
      <c r="L52" s="189"/>
      <c r="M52" s="189"/>
      <c r="N52" s="189"/>
      <c r="O52" s="189"/>
      <c r="P52" s="189"/>
      <c r="Q52" s="189"/>
      <c r="R52" s="189"/>
    </row>
    <row r="53" spans="1:18" s="1" customFormat="1" ht="13.2" customHeight="1" x14ac:dyDescent="0.3">
      <c r="B53" s="18" t="s">
        <v>108</v>
      </c>
    </row>
    <row r="54" spans="1:18" s="1" customFormat="1" ht="13.2" customHeight="1" x14ac:dyDescent="0.3"/>
    <row r="55" spans="1:18" ht="11.4" customHeight="1" x14ac:dyDescent="0.3"/>
    <row r="56" spans="1:18" ht="11.4" customHeight="1" x14ac:dyDescent="0.3"/>
  </sheetData>
  <mergeCells count="80">
    <mergeCell ref="O35:P35"/>
    <mergeCell ref="A26:N26"/>
    <mergeCell ref="O26:P26"/>
    <mergeCell ref="A7:P9"/>
    <mergeCell ref="Q7:V9"/>
    <mergeCell ref="A27:N27"/>
    <mergeCell ref="O27:P27"/>
    <mergeCell ref="A28:N28"/>
    <mergeCell ref="O28:P28"/>
    <mergeCell ref="A29:N29"/>
    <mergeCell ref="O29:P29"/>
    <mergeCell ref="A25:N25"/>
    <mergeCell ref="O25:P25"/>
    <mergeCell ref="A20:N20"/>
    <mergeCell ref="O20:P20"/>
    <mergeCell ref="A21:N21"/>
    <mergeCell ref="H49:R49"/>
    <mergeCell ref="H50:R50"/>
    <mergeCell ref="H51:R51"/>
    <mergeCell ref="H52:R52"/>
    <mergeCell ref="A44:N44"/>
    <mergeCell ref="O44:P44"/>
    <mergeCell ref="A45:N45"/>
    <mergeCell ref="O45:P45"/>
    <mergeCell ref="A46:N46"/>
    <mergeCell ref="O46:P46"/>
    <mergeCell ref="A47:N47"/>
    <mergeCell ref="O47:P47"/>
    <mergeCell ref="A42:N42"/>
    <mergeCell ref="O42:P42"/>
    <mergeCell ref="A43:N43"/>
    <mergeCell ref="O43:P43"/>
    <mergeCell ref="A39:N39"/>
    <mergeCell ref="O39:P39"/>
    <mergeCell ref="A40:N40"/>
    <mergeCell ref="O40:P40"/>
    <mergeCell ref="A41:N41"/>
    <mergeCell ref="O41:P41"/>
    <mergeCell ref="U37:U38"/>
    <mergeCell ref="V37:V38"/>
    <mergeCell ref="A33:N33"/>
    <mergeCell ref="O33:P33"/>
    <mergeCell ref="A30:N30"/>
    <mergeCell ref="O30:P30"/>
    <mergeCell ref="A31:N31"/>
    <mergeCell ref="O31:P31"/>
    <mergeCell ref="A32:N32"/>
    <mergeCell ref="O32:P32"/>
    <mergeCell ref="A37:N38"/>
    <mergeCell ref="O37:P38"/>
    <mergeCell ref="Q37:T37"/>
    <mergeCell ref="A34:N34"/>
    <mergeCell ref="O34:P34"/>
    <mergeCell ref="A35:N35"/>
    <mergeCell ref="A18:N18"/>
    <mergeCell ref="O18:P18"/>
    <mergeCell ref="A19:N19"/>
    <mergeCell ref="O19:P19"/>
    <mergeCell ref="A24:N24"/>
    <mergeCell ref="O24:P24"/>
    <mergeCell ref="O21:P21"/>
    <mergeCell ref="A22:N22"/>
    <mergeCell ref="O22:P22"/>
    <mergeCell ref="A23:N23"/>
    <mergeCell ref="O23:P23"/>
    <mergeCell ref="A16:N16"/>
    <mergeCell ref="O16:P16"/>
    <mergeCell ref="O14:P15"/>
    <mergeCell ref="T1:V2"/>
    <mergeCell ref="A17:N17"/>
    <mergeCell ref="O17:P17"/>
    <mergeCell ref="A11:S11"/>
    <mergeCell ref="A12:S12"/>
    <mergeCell ref="A14:N15"/>
    <mergeCell ref="Q6:V6"/>
    <mergeCell ref="Q4:V4"/>
    <mergeCell ref="Q5:V5"/>
    <mergeCell ref="Q14:T14"/>
    <mergeCell ref="U14:U15"/>
    <mergeCell ref="V14:V15"/>
  </mergeCells>
  <pageMargins left="0.70866141732283472" right="0.31496062992125984" top="0.15748031496062992" bottom="0.15748031496062992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ОПиУ</vt:lpstr>
      <vt:lpstr>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User02</cp:lastModifiedBy>
  <cp:lastPrinted>2020-08-13T08:30:18Z</cp:lastPrinted>
  <dcterms:created xsi:type="dcterms:W3CDTF">2020-07-22T05:34:17Z</dcterms:created>
  <dcterms:modified xsi:type="dcterms:W3CDTF">2020-08-17T05:36:19Z</dcterms:modified>
</cp:coreProperties>
</file>