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БУХГАЛТЕРИЯ\KASE\2019 2Q\"/>
    </mc:Choice>
  </mc:AlternateContent>
  <bookViews>
    <workbookView xWindow="0" yWindow="0" windowWidth="20490" windowHeight="7155" activeTab="2"/>
  </bookViews>
  <sheets>
    <sheet name="ББ" sheetId="1" r:id="rId1"/>
    <sheet name="ОПиУ" sheetId="2" r:id="rId2"/>
    <sheet name="ДДС " sheetId="3" r:id="rId3"/>
    <sheet name="Капитал " sheetId="4" r:id="rId4"/>
    <sheet name="EPS-BPS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6" l="1"/>
  <c r="B21" i="6"/>
  <c r="W26" i="2" l="1"/>
  <c r="W59" i="1"/>
  <c r="W55" i="1"/>
  <c r="D13" i="6" l="1"/>
  <c r="D12" i="6"/>
  <c r="B11" i="6"/>
  <c r="B12" i="6" s="1"/>
  <c r="E12" i="6" s="1"/>
  <c r="B13" i="6" l="1"/>
  <c r="D14" i="6"/>
  <c r="F12" i="6" s="1"/>
  <c r="X30" i="2"/>
  <c r="E13" i="6" l="1"/>
  <c r="F13" i="6" s="1"/>
  <c r="F14" i="6" s="1"/>
  <c r="C5" i="6" s="1"/>
  <c r="C6" i="6" s="1"/>
  <c r="B14" i="6"/>
  <c r="B15" i="6" s="1"/>
  <c r="W46" i="1"/>
  <c r="W21" i="1"/>
  <c r="C25" i="6" l="1"/>
  <c r="B16" i="6"/>
  <c r="W70" i="3"/>
  <c r="B5" i="6" l="1"/>
  <c r="B25" i="6"/>
  <c r="W44" i="1"/>
  <c r="S50" i="4" l="1"/>
  <c r="T50" i="4" s="1"/>
  <c r="T45" i="4" l="1"/>
  <c r="S35" i="4"/>
  <c r="Q35" i="4"/>
  <c r="T33" i="4"/>
  <c r="V33" i="4" s="1"/>
  <c r="X65" i="3"/>
  <c r="X59" i="3"/>
  <c r="X32" i="2"/>
  <c r="X34" i="2" s="1"/>
  <c r="X38" i="2" s="1"/>
  <c r="X20" i="2"/>
  <c r="X53" i="1"/>
  <c r="T35" i="4" l="1"/>
  <c r="V35" i="4" s="1"/>
  <c r="V50" i="4"/>
  <c r="S46" i="4"/>
  <c r="Q32" i="4"/>
  <c r="S22" i="4"/>
  <c r="T20" i="4"/>
  <c r="V20" i="4" s="1"/>
  <c r="V22" i="4" s="1"/>
  <c r="Q22" i="4"/>
  <c r="W65" i="3"/>
  <c r="W59" i="3"/>
  <c r="W46" i="3"/>
  <c r="W26" i="3"/>
  <c r="W19" i="3"/>
  <c r="W40" i="1"/>
  <c r="W47" i="1"/>
  <c r="W26" i="1"/>
  <c r="X18" i="1"/>
  <c r="W18" i="1"/>
  <c r="W20" i="2"/>
  <c r="W28" i="2" s="1"/>
  <c r="W32" i="2" s="1"/>
  <c r="W34" i="2" s="1"/>
  <c r="W38" i="2" s="1"/>
  <c r="X47" i="1"/>
  <c r="X40" i="1"/>
  <c r="X26" i="1"/>
  <c r="B4" i="6" l="1"/>
  <c r="B6" i="6" s="1"/>
  <c r="S27" i="4"/>
  <c r="W35" i="3"/>
  <c r="W39" i="1"/>
  <c r="W71" i="3"/>
  <c r="T22" i="4"/>
  <c r="W38" i="1"/>
  <c r="X39" i="1"/>
  <c r="X38" i="1"/>
  <c r="C21" i="6" s="1"/>
  <c r="W30" i="2"/>
  <c r="S28" i="4" l="1"/>
  <c r="S32" i="4" s="1"/>
  <c r="T32" i="4" s="1"/>
  <c r="V32" i="4" s="1"/>
  <c r="T27" i="4"/>
  <c r="X60" i="1"/>
  <c r="C23" i="6"/>
  <c r="C24" i="6" s="1"/>
  <c r="C26" i="6" s="1"/>
  <c r="W60" i="1"/>
  <c r="B24" i="6"/>
  <c r="B26" i="6" s="1"/>
  <c r="V45" i="4"/>
  <c r="V46" i="4" s="1"/>
  <c r="T46" i="4"/>
  <c r="V27" i="4" l="1"/>
  <c r="V28" i="4" s="1"/>
  <c r="T28" i="4"/>
</calcChain>
</file>

<file path=xl/sharedStrings.xml><?xml version="1.0" encoding="utf-8"?>
<sst xmlns="http://schemas.openxmlformats.org/spreadsheetml/2006/main" count="633" uniqueCount="279">
  <si>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</si>
  <si>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"БАСТ"</t>
  </si>
  <si>
    <t>Наименование</t>
  </si>
  <si>
    <t>Вид деятельности</t>
  </si>
  <si>
    <t>Добыча и обогащение медной руды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</si>
  <si>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</si>
  <si>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</si>
  <si>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Казахстан, Проспект Достык, дом № 134, офис 604, 060440009840</t>
  </si>
  <si>
    <t>Отчет о финансовом положении (бухгалтерский баланс)</t>
  </si>
  <si>
    <t>по состоянию на 30 июня 2019 года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</si>
  <si>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</si>
  <si>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</si>
  <si>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</si>
  <si>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</si>
  <si>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</si>
  <si>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</si>
  <si>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</si>
  <si>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</si>
  <si>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</si>
  <si>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</si>
  <si>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</si>
  <si>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>-</t>
  </si>
  <si>
    <t xml:space="preserve">Краткосрочная дебиторская задолженность					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</si>
  <si>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</si>
  <si>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</si>
  <si>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</si>
  <si>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</si>
  <si>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</si>
  <si>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</si>
  <si>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</si>
  <si>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</si>
  <si>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</si>
  <si>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</si>
  <si>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</si>
  <si>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</si>
  <si>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</si>
  <si>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</si>
  <si>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</si>
  <si>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</si>
  <si>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</si>
  <si>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 xml:space="preserve">Инвестиции в ассоциированные предприятия 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</si>
  <si>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</si>
  <si>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</si>
  <si>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</si>
  <si>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</si>
  <si>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</si>
  <si>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</si>
  <si>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</si>
  <si>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</si>
  <si>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</si>
  <si>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</si>
  <si>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</si>
  <si>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Отложенные налоговые активы</t>
  </si>
  <si>
    <t>19</t>
  </si>
  <si>
    <t>Прочие долгосрочные активы</t>
  </si>
  <si>
    <t>20</t>
  </si>
  <si>
    <t>БАЛАНС (строка 01 + строка 09)</t>
  </si>
  <si>
    <t>21</t>
  </si>
  <si>
    <t>Обязательства</t>
  </si>
  <si>
    <t>22</t>
  </si>
  <si>
    <t>III. Краткосрочные обязательства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</si>
  <si>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</si>
  <si>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</si>
  <si>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</si>
  <si>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</si>
  <si>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</si>
  <si>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</si>
  <si>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</si>
  <si>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</si>
  <si>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</si>
  <si>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</si>
  <si>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</si>
  <si>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</si>
  <si>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</si>
  <si>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IV. Долгосрочные обязательства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</si>
  <si>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</si>
  <si>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</si>
  <si>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</si>
  <si>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</si>
  <si>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</si>
  <si>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</si>
  <si>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</si>
  <si>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</si>
  <si>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</si>
  <si>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</si>
  <si>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</si>
  <si>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V. Капитал</t>
  </si>
  <si>
    <t>36</t>
  </si>
  <si>
    <t>Уставный капитал</t>
  </si>
  <si>
    <t>37</t>
  </si>
  <si>
    <t>Неоплаченный капитал</t>
  </si>
  <si>
    <t>38</t>
  </si>
  <si>
    <t>Выкупленные собственные долевые инструменты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</si>
  <si>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</si>
  <si>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</si>
  <si>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</si>
  <si>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</si>
  <si>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</si>
  <si>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</si>
  <si>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</si>
  <si>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</si>
  <si>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</si>
  <si>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Руководитель</t>
  </si>
  <si>
    <t>Рясков С. Е.</t>
  </si>
  <si>
    <t>(фамилия, имя, отчество)</t>
  </si>
  <si>
    <t>(подпись)</t>
  </si>
  <si>
    <t>Главный бухгалтер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</si>
  <si>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</si>
  <si>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</si>
  <si>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</si>
  <si>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1 полугодие 2019 г.</t>
  </si>
  <si>
    <t>За отчетный период</t>
  </si>
  <si>
    <t>За предыдущий период</t>
  </si>
  <si>
    <t>Доход от реализации продукции и оказания услуг</t>
  </si>
  <si>
    <t>010</t>
  </si>
  <si>
    <t>Себестоимость реализованной продукции и оказанных услуг</t>
  </si>
  <si>
    <t>020</t>
  </si>
  <si>
    <t>Валовая прибыль (стр. 010 - стр. 020)</t>
  </si>
  <si>
    <t>030</t>
  </si>
  <si>
    <t>Доходы от финансирования</t>
  </si>
  <si>
    <t>040</t>
  </si>
  <si>
    <t>Прочие доходы</t>
  </si>
  <si>
    <t>050</t>
  </si>
  <si>
    <t>Расходы на реализацию продукции и оказание услуг</t>
  </si>
  <si>
    <t>060</t>
  </si>
  <si>
    <t>Административные расходы</t>
  </si>
  <si>
    <t>070</t>
  </si>
  <si>
    <t>Расходы на финансирование</t>
  </si>
  <si>
    <t>080</t>
  </si>
  <si>
    <t>Прочие расходы</t>
  </si>
  <si>
    <t>090</t>
  </si>
  <si>
    <t>Доля прибыли/убытка организаций, учитываемых по методу долевого участия</t>
  </si>
  <si>
    <t>100</t>
  </si>
  <si>
    <t>Прибыль (убыток) за  период  от  продолжаемой деятельности (стр. 030+стр. 040+стр. 050-стр.060 – стр. 070 - стр.080 - стр. 090+/- стр. 100)</t>
  </si>
  <si>
    <t>110</t>
  </si>
  <si>
    <t>Прибыль (убыток) от прекращенной деятельности</t>
  </si>
  <si>
    <t>120</t>
  </si>
  <si>
    <t>Прибыль (убыток) до налогообложения  (стр.110+/-стр. 120)</t>
  </si>
  <si>
    <t>130</t>
  </si>
  <si>
    <t>Расходы по корпоративному подоходному налогу</t>
  </si>
  <si>
    <t>140</t>
  </si>
  <si>
    <t>Чистая прибыль (убыток) за период (стр. 130 - стр.140) до вычета доли меньшинства</t>
  </si>
  <si>
    <t>150</t>
  </si>
  <si>
    <t>Доля меньшинства</t>
  </si>
  <si>
    <t>160</t>
  </si>
  <si>
    <t>Итоговая прибыль (итоговый убыток) за период (стр. 150-стр. 160)</t>
  </si>
  <si>
    <t>200</t>
  </si>
  <si>
    <t>Прибыль на акцию</t>
  </si>
  <si>
    <t>210</t>
  </si>
  <si>
    <t xml:space="preserve">Прочий совокупный доход </t>
  </si>
  <si>
    <t>220</t>
  </si>
  <si>
    <t>Доля предприятий по методу долевого участия</t>
  </si>
  <si>
    <t>230</t>
  </si>
  <si>
    <t>Общий совокупный доход</t>
  </si>
  <si>
    <t>240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</si>
  <si>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</si>
  <si>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</si>
  <si>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</si>
  <si>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</si>
  <si>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</si>
  <si>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</si>
  <si>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</si>
  <si>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</si>
  <si>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</si>
  <si>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</si>
  <si>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</si>
  <si>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</si>
  <si>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</si>
  <si>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</si>
  <si>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</si>
  <si>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</si>
  <si>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</si>
  <si>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</si>
  <si>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</si>
  <si>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</si>
  <si>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</si>
  <si>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</si>
  <si>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</si>
  <si>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44</t>
  </si>
  <si>
    <t>погашение займов, предоставленных другим организациям</t>
  </si>
  <si>
    <t>45</t>
  </si>
  <si>
    <t xml:space="preserve">фьючерсные и форвардные контракты, опционы и свопы </t>
  </si>
  <si>
    <t>46</t>
  </si>
  <si>
    <t>47</t>
  </si>
  <si>
    <t>50</t>
  </si>
  <si>
    <t>приобретение основных средств</t>
  </si>
  <si>
    <t>51</t>
  </si>
  <si>
    <t>приобретение нематериальных активов</t>
  </si>
  <si>
    <t>52</t>
  </si>
  <si>
    <t>приобретение других долгосрочных активов</t>
  </si>
  <si>
    <t>53</t>
  </si>
  <si>
    <t>приобретение финансовых активов</t>
  </si>
  <si>
    <t>54</t>
  </si>
  <si>
    <t>предоставление займов другим организациям</t>
  </si>
  <si>
    <t>55</t>
  </si>
  <si>
    <t>фьючерсные и форвардные контракты, опционы и свопы</t>
  </si>
  <si>
    <t>56</t>
  </si>
  <si>
    <t>57</t>
  </si>
  <si>
    <t>3. Чистая сумма денежных средств от инвестиционной деятельности (стр. 040 - стр. 050)</t>
  </si>
  <si>
    <t>60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</si>
  <si>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</si>
  <si>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</si>
  <si>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</si>
  <si>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</si>
  <si>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</si>
  <si>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</si>
  <si>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</si>
  <si>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</si>
  <si>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</si>
  <si>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</si>
  <si>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</si>
  <si>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</si>
  <si>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</si>
  <si>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</si>
  <si>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</si>
  <si>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</si>
  <si>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</si>
  <si>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</si>
  <si>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</si>
  <si>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</si>
  <si>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</si>
  <si>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</si>
  <si>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</si>
  <si>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</si>
  <si>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</si>
  <si>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</si>
  <si>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</si>
  <si>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</si>
  <si>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</si>
  <si>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</si>
  <si>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</si>
  <si>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</si>
  <si>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</si>
  <si>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</si>
  <si>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</si>
  <si>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</si>
  <si>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</si>
  <si>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</si>
  <si>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</si>
  <si>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</si>
  <si>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</si>
  <si>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</si>
  <si>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</si>
  <si>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</si>
  <si>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</si>
  <si>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</si>
  <si>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</si>
  <si>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</si>
  <si>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	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</si>
  <si>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</si>
  <si>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</si>
  <si>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</si>
  <si>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Сальдо на 1 января предыдущего года</t>
  </si>
  <si>
    <t>Пересчитанное сальдо (стр.110+/-стр. 120)</t>
  </si>
  <si>
    <t>131</t>
  </si>
  <si>
    <t>132</t>
  </si>
  <si>
    <t>133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</si>
  <si>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</si>
  <si>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</si>
  <si>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</si>
  <si>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170</t>
  </si>
  <si>
    <t>180</t>
  </si>
  <si>
    <t>190</t>
  </si>
  <si>
    <t xml:space="preserve">Жақып Н.С. </t>
  </si>
  <si>
    <t>Сальдо на 30 июня отчетного года
(стр.030+стр. 060+стр. 070+стр. 080+стр. 090)</t>
  </si>
  <si>
    <t>Сальдо на 30 июня предыдущего года (стр.130 + стр. 160-стр. 170+стр. 180-стр.
190)</t>
  </si>
  <si>
    <t>За 6 месяцев, закончившихся на 30 июня 2019</t>
  </si>
  <si>
    <t>За 6 месяцев, закончившихся на 30 июня 2018</t>
  </si>
  <si>
    <t>Всего совокупный убыток</t>
  </si>
  <si>
    <t>Средневзвешенное количество простых акций, штук</t>
  </si>
  <si>
    <t>Базовый и разводненный убыток на акцию, тенге</t>
  </si>
  <si>
    <t>Кол-во акций</t>
  </si>
  <si>
    <t>Размещение</t>
  </si>
  <si>
    <t>30 июня 2019 г.</t>
  </si>
  <si>
    <t>31 декабря 2018 г.</t>
  </si>
  <si>
    <t>Активы</t>
  </si>
  <si>
    <t>Чистые активы</t>
  </si>
  <si>
    <t>Количество простых акций, штук</t>
  </si>
  <si>
    <t>Балансовая стоимость акции,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</si>
</sst>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 * #,##0.00_)_р_._ ;_ * \(#,##0.00\)_р_._ ;_ * &quot;-&quot;??_)_р_._ ;_ @_ "/>
    <numFmt numFmtId="165" formatCode="#,##0,"/>
    <numFmt numFmtId="166" formatCode="_-* #,##0.00_р_._-;\-* #,##0.00_р_._-;_-* &quot;-&quot;??_р_._-;_-@_-"/>
    <numFmt numFmtId="167" formatCode="#,##0_);\(#,##0\)"/>
    <numFmt numFmtId="168" formatCode="_-* #,##0_р_._-;\-* #,##0_р_._-;_-* &quot;-&quot;??_р_._-;_-@_-"/>
    <numFmt numFmtId="169" formatCode="_(* #,##0.00_);_(* \(#,##0.00\);_(* &quot;-&quot;??_);_(@_)"/>
    <numFmt numFmtId="170" formatCode="_-* #,##0_р_._-;\-* #,##0_р_._-;_-* &quot;-&quot;_р_._-;_-@_-"/>
  </numFmts>
  <fonts count="27">
    <font>
      <sz val="11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indexed="8"/>
      <name val="Arial Cyr"/>
      <charset val="1"/>
    </font>
    <font>
      <sz val="12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9">
    <xf numFmtId="0" fontId="0" fillId="0" borderId="0"/>
    <xf numFmtId="164" fontId="13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21" fillId="0" borderId="0" applyNumberFormat="0"/>
    <xf numFmtId="0" fontId="13" fillId="0" borderId="0"/>
    <xf numFmtId="0" fontId="13" fillId="0" borderId="0"/>
    <xf numFmtId="0" fontId="22" fillId="0" borderId="0"/>
    <xf numFmtId="0" fontId="13" fillId="0" borderId="0"/>
    <xf numFmtId="0" fontId="23" fillId="0" borderId="0"/>
    <xf numFmtId="170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5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left"/>
    </xf>
    <xf numFmtId="0" fontId="2" fillId="2" borderId="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left" vertical="center"/>
    </xf>
    <xf numFmtId="0" fontId="0" fillId="2" borderId="0" xfId="0" applyNumberFormat="1" applyFill="1" applyAlignment="1">
      <alignment horizontal="center" vertical="center"/>
    </xf>
    <xf numFmtId="0" fontId="2" fillId="2" borderId="0" xfId="0" applyNumberFormat="1" applyFont="1" applyFill="1" applyAlignment="1">
      <alignment horizontal="right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left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right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right" vertical="center"/>
    </xf>
    <xf numFmtId="165" fontId="7" fillId="2" borderId="3" xfId="0" applyNumberFormat="1" applyFont="1" applyFill="1" applyBorder="1" applyAlignment="1">
      <alignment horizontal="right" vertical="center"/>
    </xf>
    <xf numFmtId="0" fontId="6" fillId="2" borderId="3" xfId="0" applyNumberFormat="1" applyFont="1" applyFill="1" applyBorder="1" applyAlignment="1">
      <alignment horizontal="right" vertical="center"/>
    </xf>
    <xf numFmtId="0" fontId="7" fillId="2" borderId="3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right" vertical="top" wrapText="1"/>
    </xf>
    <xf numFmtId="0" fontId="7" fillId="2" borderId="1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left"/>
    </xf>
    <xf numFmtId="3" fontId="4" fillId="0" borderId="3" xfId="0" applyNumberFormat="1" applyFont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0" fillId="2" borderId="0" xfId="0" applyNumberFormat="1" applyFill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left"/>
    </xf>
    <xf numFmtId="3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right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16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right" vertical="center" wrapText="1"/>
    </xf>
    <xf numFmtId="3" fontId="7" fillId="2" borderId="21" xfId="0" applyNumberFormat="1" applyFont="1" applyFill="1" applyBorder="1" applyAlignment="1">
      <alignment horizontal="right" vertical="center" wrapText="1"/>
    </xf>
    <xf numFmtId="3" fontId="7" fillId="2" borderId="19" xfId="0" applyNumberFormat="1" applyFont="1" applyFill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center" vertical="center" wrapText="1"/>
    </xf>
    <xf numFmtId="3" fontId="6" fillId="2" borderId="2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right" vertical="center"/>
    </xf>
    <xf numFmtId="3" fontId="6" fillId="2" borderId="19" xfId="0" applyNumberFormat="1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top" wrapText="1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0" fontId="15" fillId="0" borderId="0" xfId="2" applyFill="1"/>
    <xf numFmtId="0" fontId="15" fillId="0" borderId="0" xfId="2"/>
    <xf numFmtId="0" fontId="16" fillId="0" borderId="23" xfId="2" applyFont="1" applyFill="1" applyBorder="1" applyAlignment="1">
      <alignment vertical="center" wrapText="1"/>
    </xf>
    <xf numFmtId="0" fontId="17" fillId="0" borderId="23" xfId="2" applyFont="1" applyFill="1" applyBorder="1" applyAlignment="1">
      <alignment horizontal="center" vertical="center" wrapText="1"/>
    </xf>
    <xf numFmtId="0" fontId="16" fillId="0" borderId="0" xfId="2" applyFont="1" applyFill="1" applyAlignment="1">
      <alignment vertical="center" wrapText="1"/>
    </xf>
    <xf numFmtId="0" fontId="17" fillId="0" borderId="24" xfId="2" applyFont="1" applyFill="1" applyBorder="1" applyAlignment="1">
      <alignment vertical="center" wrapText="1"/>
    </xf>
    <xf numFmtId="0" fontId="17" fillId="0" borderId="0" xfId="2" applyFont="1" applyFill="1" applyAlignment="1">
      <alignment vertical="center"/>
    </xf>
    <xf numFmtId="14" fontId="15" fillId="0" borderId="0" xfId="2" applyNumberFormat="1" applyFill="1"/>
    <xf numFmtId="168" fontId="0" fillId="0" borderId="0" xfId="3" applyNumberFormat="1" applyFont="1" applyFill="1"/>
    <xf numFmtId="168" fontId="15" fillId="0" borderId="0" xfId="2" applyNumberFormat="1" applyFill="1"/>
    <xf numFmtId="14" fontId="15" fillId="0" borderId="5" xfId="2" applyNumberFormat="1" applyFill="1" applyBorder="1"/>
    <xf numFmtId="168" fontId="0" fillId="0" borderId="25" xfId="3" applyNumberFormat="1" applyFont="1" applyFill="1" applyBorder="1"/>
    <xf numFmtId="168" fontId="15" fillId="0" borderId="25" xfId="2" applyNumberFormat="1" applyFill="1" applyBorder="1"/>
    <xf numFmtId="0" fontId="15" fillId="0" borderId="25" xfId="2" applyFill="1" applyBorder="1"/>
    <xf numFmtId="168" fontId="14" fillId="0" borderId="25" xfId="3" applyNumberFormat="1" applyFont="1" applyFill="1" applyBorder="1"/>
    <xf numFmtId="168" fontId="15" fillId="0" borderId="26" xfId="2" applyNumberFormat="1" applyFill="1" applyBorder="1"/>
    <xf numFmtId="14" fontId="15" fillId="0" borderId="6" xfId="2" applyNumberFormat="1" applyFill="1" applyBorder="1"/>
    <xf numFmtId="168" fontId="0" fillId="0" borderId="0" xfId="3" applyNumberFormat="1" applyFont="1" applyFill="1" applyBorder="1"/>
    <xf numFmtId="168" fontId="15" fillId="0" borderId="0" xfId="2" applyNumberFormat="1" applyFill="1" applyBorder="1"/>
    <xf numFmtId="0" fontId="15" fillId="0" borderId="0" xfId="2" applyFill="1" applyBorder="1"/>
    <xf numFmtId="168" fontId="14" fillId="0" borderId="0" xfId="3" applyNumberFormat="1" applyFont="1" applyFill="1" applyBorder="1"/>
    <xf numFmtId="168" fontId="15" fillId="0" borderId="27" xfId="2" applyNumberFormat="1" applyFill="1" applyBorder="1"/>
    <xf numFmtId="14" fontId="15" fillId="0" borderId="13" xfId="2" applyNumberFormat="1" applyFill="1" applyBorder="1"/>
    <xf numFmtId="168" fontId="0" fillId="0" borderId="1" xfId="3" applyNumberFormat="1" applyFont="1" applyFill="1" applyBorder="1"/>
    <xf numFmtId="168" fontId="15" fillId="0" borderId="1" xfId="2" applyNumberFormat="1" applyFill="1" applyBorder="1"/>
    <xf numFmtId="0" fontId="15" fillId="0" borderId="1" xfId="2" applyFill="1" applyBorder="1"/>
    <xf numFmtId="168" fontId="15" fillId="0" borderId="12" xfId="2" applyNumberFormat="1" applyFill="1" applyBorder="1"/>
    <xf numFmtId="3" fontId="15" fillId="0" borderId="0" xfId="2" applyNumberFormat="1" applyFill="1"/>
    <xf numFmtId="164" fontId="0" fillId="0" borderId="0" xfId="1" applyFont="1" applyFill="1"/>
    <xf numFmtId="164" fontId="0" fillId="0" borderId="0" xfId="1" applyFont="1"/>
    <xf numFmtId="166" fontId="0" fillId="0" borderId="0" xfId="3" applyFont="1" applyFill="1"/>
    <xf numFmtId="3" fontId="2" fillId="0" borderId="0" xfId="0" applyNumberFormat="1" applyFont="1" applyAlignment="1">
      <alignment horizontal="center" vertical="center"/>
    </xf>
    <xf numFmtId="9" fontId="0" fillId="2" borderId="0" xfId="0" applyNumberFormat="1" applyFill="1" applyAlignment="1">
      <alignment horizontal="left"/>
    </xf>
    <xf numFmtId="9" fontId="0" fillId="2" borderId="0" xfId="0" applyNumberFormat="1" applyFill="1"/>
    <xf numFmtId="3" fontId="26" fillId="0" borderId="0" xfId="0" applyNumberFormat="1" applyFont="1" applyAlignment="1">
      <alignment horizontal="left"/>
    </xf>
    <xf numFmtId="167" fontId="16" fillId="0" borderId="0" xfId="3" applyNumberFormat="1" applyFont="1" applyFill="1" applyAlignment="1">
      <alignment horizontal="right" vertical="center" wrapText="1"/>
    </xf>
    <xf numFmtId="167" fontId="16" fillId="0" borderId="23" xfId="3" applyNumberFormat="1" applyFont="1" applyFill="1" applyBorder="1" applyAlignment="1">
      <alignment horizontal="right" vertical="center" wrapText="1"/>
    </xf>
    <xf numFmtId="167" fontId="17" fillId="0" borderId="24" xfId="3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5" fillId="2" borderId="0" xfId="0" applyNumberFormat="1" applyFont="1" applyFill="1" applyAlignment="1">
      <alignment horizontal="center" vertical="center"/>
    </xf>
    <xf numFmtId="0" fontId="2" fillId="0" borderId="6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 wrapText="1"/>
    </xf>
    <xf numFmtId="0" fontId="6" fillId="2" borderId="0" xfId="0" applyNumberFormat="1" applyFont="1" applyFill="1" applyAlignment="1">
      <alignment horizontal="center" wrapText="1"/>
    </xf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6" fillId="2" borderId="0" xfId="0" applyNumberFormat="1" applyFont="1" applyFill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left" vertical="top"/>
    </xf>
    <xf numFmtId="0" fontId="4" fillId="2" borderId="4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2" fillId="2" borderId="0" xfId="0" applyNumberFormat="1" applyFont="1" applyFill="1" applyAlignment="1">
      <alignment horizontal="left" wrapText="1"/>
    </xf>
    <xf numFmtId="0" fontId="6" fillId="2" borderId="0" xfId="0" applyNumberFormat="1" applyFont="1" applyFill="1" applyAlignment="1">
      <alignment horizontal="left" wrapText="1"/>
    </xf>
    <xf numFmtId="0" fontId="6" fillId="2" borderId="1" xfId="0" applyNumberFormat="1" applyFont="1" applyFill="1" applyBorder="1" applyAlignment="1">
      <alignment horizontal="left" wrapText="1"/>
    </xf>
    <xf numFmtId="0" fontId="3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 indent="5"/>
    </xf>
    <xf numFmtId="0" fontId="6" fillId="2" borderId="4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left" vertical="top"/>
    </xf>
    <xf numFmtId="0" fontId="7" fillId="2" borderId="3" xfId="0" applyNumberFormat="1" applyFont="1" applyFill="1" applyBorder="1" applyAlignment="1">
      <alignment horizontal="left" vertical="center" indent="5"/>
    </xf>
    <xf numFmtId="0" fontId="6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left" vertical="top" wrapText="1" indent="5"/>
    </xf>
    <xf numFmtId="0" fontId="7" fillId="2" borderId="4" xfId="0" applyNumberFormat="1" applyFont="1" applyFill="1" applyBorder="1" applyAlignment="1">
      <alignment horizontal="left" vertical="top" wrapText="1" indent="5"/>
    </xf>
    <xf numFmtId="0" fontId="7" fillId="2" borderId="4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left" vertical="top"/>
    </xf>
    <xf numFmtId="0" fontId="7" fillId="2" borderId="4" xfId="0" applyNumberFormat="1" applyFont="1" applyFill="1" applyBorder="1" applyAlignment="1">
      <alignment horizontal="left" vertical="center" wrapText="1" indent="5"/>
    </xf>
    <xf numFmtId="0" fontId="7" fillId="2" borderId="4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left" wrapText="1"/>
    </xf>
    <xf numFmtId="0" fontId="9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0" fontId="7" fillId="2" borderId="15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left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left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0" fontId="11" fillId="2" borderId="15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top" wrapText="1"/>
    </xf>
    <xf numFmtId="3" fontId="7" fillId="2" borderId="8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>
      <alignment horizontal="left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top" wrapText="1"/>
    </xf>
    <xf numFmtId="0" fontId="7" fillId="2" borderId="13" xfId="0" applyNumberFormat="1" applyFont="1" applyFill="1" applyBorder="1" applyAlignment="1">
      <alignment horizontal="center" vertical="top"/>
    </xf>
    <xf numFmtId="0" fontId="7" fillId="2" borderId="12" xfId="0" applyNumberFormat="1" applyFont="1" applyFill="1" applyBorder="1" applyAlignment="1">
      <alignment horizontal="center" vertical="top"/>
    </xf>
    <xf numFmtId="0" fontId="7" fillId="2" borderId="3" xfId="0" applyNumberFormat="1" applyFont="1" applyFill="1" applyBorder="1" applyAlignment="1">
      <alignment horizontal="center" vertical="top"/>
    </xf>
    <xf numFmtId="0" fontId="7" fillId="2" borderId="15" xfId="0" applyNumberFormat="1" applyFont="1" applyFill="1" applyBorder="1" applyAlignment="1">
      <alignment horizontal="left" vertical="top" wrapText="1"/>
    </xf>
    <xf numFmtId="3" fontId="8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left"/>
    </xf>
    <xf numFmtId="3" fontId="6" fillId="2" borderId="0" xfId="0" applyNumberFormat="1" applyFont="1" applyFill="1" applyAlignment="1">
      <alignment horizontal="center" wrapText="1"/>
    </xf>
  </cellXfs>
  <cellStyles count="29">
    <cellStyle name="Comma 2" xfId="4"/>
    <cellStyle name="Normal 2" xfId="5"/>
    <cellStyle name="Гиперссылка 2" xfId="6"/>
    <cellStyle name="Гиперссылка 3" xfId="7"/>
    <cellStyle name="Гиперссылка 4" xfId="8"/>
    <cellStyle name="Обычный" xfId="0" builtinId="0"/>
    <cellStyle name="Обычный 2" xfId="2"/>
    <cellStyle name="Обычный 2 2" xfId="9"/>
    <cellStyle name="Обычный 2 3" xfId="10"/>
    <cellStyle name="Обычный 2 4" xfId="11"/>
    <cellStyle name="Обычный 3" xfId="12"/>
    <cellStyle name="Обычный 4" xfId="13"/>
    <cellStyle name="Обычный 4 2" xfId="14"/>
    <cellStyle name="Обычный 4 2 2" xfId="15"/>
    <cellStyle name="Обычный 5" xfId="16"/>
    <cellStyle name="Обычный 5 2" xfId="17"/>
    <cellStyle name="Обычный 6" xfId="18"/>
    <cellStyle name="Обычный 6 2" xfId="19"/>
    <cellStyle name="Обычный 7" xfId="20"/>
    <cellStyle name="Обычный 7 2" xfId="21"/>
    <cellStyle name="Обычный 8" xfId="22"/>
    <cellStyle name="Финансовый" xfId="1" builtinId="3"/>
    <cellStyle name="Финансовый [0] 2" xfId="23"/>
    <cellStyle name="Финансовый 2" xfId="24"/>
    <cellStyle name="Финансовый 2 2" xfId="3"/>
    <cellStyle name="Финансовый 2 3" xfId="25"/>
    <cellStyle name="Финансовый 3" xfId="26"/>
    <cellStyle name="Финансовый 4" xfId="27"/>
    <cellStyle name="Финансовый 5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2"/>
  <sheetViews>
    <sheetView workbookViewId="0">
      <selection activeCell="AA15" sqref="AA15"/>
    </sheetView>
  </sheetViews>
  <sheetFormatPr defaultRowHeight="15"/>
  <cols>
    <col min="1" max="17" width="2.5703125" style="2" customWidth="1"/>
    <col min="18" max="19" width="2.7109375" style="2" customWidth="1"/>
    <col min="20" max="20" width="3.5703125" style="2" customWidth="1"/>
    <col min="21" max="21" width="4.7109375" style="2" customWidth="1"/>
    <col min="22" max="22" width="7.85546875" style="2" customWidth="1"/>
    <col min="23" max="23" width="17.85546875" style="2" customWidth="1"/>
    <col min="24" max="24" width="15.5703125" style="2" customWidth="1"/>
    <col min="25" max="25" width="11" customWidth="1"/>
    <col min="26" max="254" width="9.140625" customWidth="1"/>
    <col min="255" max="271" width="2.5703125" customWidth="1"/>
    <col min="272" max="273" width="2.7109375" customWidth="1"/>
    <col min="274" max="274" width="3.5703125" customWidth="1"/>
    <col min="275" max="275" width="6.28515625" customWidth="1"/>
    <col min="276" max="276" width="7.85546875" customWidth="1"/>
    <col min="277" max="277" width="17.85546875" customWidth="1"/>
    <col min="278" max="278" width="17.5703125" customWidth="1"/>
    <col min="279" max="510" width="9.140625" customWidth="1"/>
    <col min="511" max="527" width="2.5703125" customWidth="1"/>
    <col min="528" max="529" width="2.7109375" customWidth="1"/>
    <col min="530" max="530" width="3.5703125" customWidth="1"/>
    <col min="531" max="531" width="6.28515625" customWidth="1"/>
    <col min="532" max="532" width="7.85546875" customWidth="1"/>
    <col min="533" max="533" width="17.85546875" customWidth="1"/>
    <col min="534" max="534" width="17.5703125" customWidth="1"/>
    <col min="535" max="766" width="9.140625" customWidth="1"/>
    <col min="767" max="783" width="2.5703125" customWidth="1"/>
    <col min="784" max="785" width="2.7109375" customWidth="1"/>
    <col min="786" max="786" width="3.5703125" customWidth="1"/>
    <col min="787" max="787" width="6.28515625" customWidth="1"/>
    <col min="788" max="788" width="7.85546875" customWidth="1"/>
    <col min="789" max="789" width="17.85546875" customWidth="1"/>
    <col min="790" max="790" width="17.5703125" customWidth="1"/>
    <col min="791" max="1022" width="9.140625" customWidth="1"/>
    <col min="1023" max="1039" width="2.5703125" customWidth="1"/>
    <col min="1040" max="1041" width="2.7109375" customWidth="1"/>
    <col min="1042" max="1042" width="3.5703125" customWidth="1"/>
    <col min="1043" max="1043" width="6.28515625" customWidth="1"/>
    <col min="1044" max="1044" width="7.85546875" customWidth="1"/>
    <col min="1045" max="1045" width="17.85546875" customWidth="1"/>
    <col min="1046" max="1046" width="17.5703125" customWidth="1"/>
    <col min="1047" max="1278" width="9.140625" customWidth="1"/>
    <col min="1279" max="1295" width="2.5703125" customWidth="1"/>
    <col min="1296" max="1297" width="2.7109375" customWidth="1"/>
    <col min="1298" max="1298" width="3.5703125" customWidth="1"/>
    <col min="1299" max="1299" width="6.28515625" customWidth="1"/>
    <col min="1300" max="1300" width="7.85546875" customWidth="1"/>
    <col min="1301" max="1301" width="17.85546875" customWidth="1"/>
    <col min="1302" max="1302" width="17.5703125" customWidth="1"/>
    <col min="1303" max="1534" width="9.140625" customWidth="1"/>
    <col min="1535" max="1551" width="2.5703125" customWidth="1"/>
    <col min="1552" max="1553" width="2.7109375" customWidth="1"/>
    <col min="1554" max="1554" width="3.5703125" customWidth="1"/>
    <col min="1555" max="1555" width="6.28515625" customWidth="1"/>
    <col min="1556" max="1556" width="7.85546875" customWidth="1"/>
    <col min="1557" max="1557" width="17.85546875" customWidth="1"/>
    <col min="1558" max="1558" width="17.5703125" customWidth="1"/>
    <col min="1559" max="1790" width="9.140625" customWidth="1"/>
    <col min="1791" max="1807" width="2.5703125" customWidth="1"/>
    <col min="1808" max="1809" width="2.7109375" customWidth="1"/>
    <col min="1810" max="1810" width="3.5703125" customWidth="1"/>
    <col min="1811" max="1811" width="6.28515625" customWidth="1"/>
    <col min="1812" max="1812" width="7.85546875" customWidth="1"/>
    <col min="1813" max="1813" width="17.85546875" customWidth="1"/>
    <col min="1814" max="1814" width="17.5703125" customWidth="1"/>
    <col min="1815" max="2046" width="9.140625" customWidth="1"/>
    <col min="2047" max="2063" width="2.5703125" customWidth="1"/>
    <col min="2064" max="2065" width="2.7109375" customWidth="1"/>
    <col min="2066" max="2066" width="3.5703125" customWidth="1"/>
    <col min="2067" max="2067" width="6.28515625" customWidth="1"/>
    <col min="2068" max="2068" width="7.85546875" customWidth="1"/>
    <col min="2069" max="2069" width="17.85546875" customWidth="1"/>
    <col min="2070" max="2070" width="17.5703125" customWidth="1"/>
    <col min="2071" max="2302" width="9.140625" customWidth="1"/>
    <col min="2303" max="2319" width="2.5703125" customWidth="1"/>
    <col min="2320" max="2321" width="2.7109375" customWidth="1"/>
    <col min="2322" max="2322" width="3.5703125" customWidth="1"/>
    <col min="2323" max="2323" width="6.28515625" customWidth="1"/>
    <col min="2324" max="2324" width="7.85546875" customWidth="1"/>
    <col min="2325" max="2325" width="17.85546875" customWidth="1"/>
    <col min="2326" max="2326" width="17.5703125" customWidth="1"/>
    <col min="2327" max="2558" width="9.140625" customWidth="1"/>
    <col min="2559" max="2575" width="2.5703125" customWidth="1"/>
    <col min="2576" max="2577" width="2.7109375" customWidth="1"/>
    <col min="2578" max="2578" width="3.5703125" customWidth="1"/>
    <col min="2579" max="2579" width="6.28515625" customWidth="1"/>
    <col min="2580" max="2580" width="7.85546875" customWidth="1"/>
    <col min="2581" max="2581" width="17.85546875" customWidth="1"/>
    <col min="2582" max="2582" width="17.5703125" customWidth="1"/>
    <col min="2583" max="2814" width="9.140625" customWidth="1"/>
    <col min="2815" max="2831" width="2.5703125" customWidth="1"/>
    <col min="2832" max="2833" width="2.7109375" customWidth="1"/>
    <col min="2834" max="2834" width="3.5703125" customWidth="1"/>
    <col min="2835" max="2835" width="6.28515625" customWidth="1"/>
    <col min="2836" max="2836" width="7.85546875" customWidth="1"/>
    <col min="2837" max="2837" width="17.85546875" customWidth="1"/>
    <col min="2838" max="2838" width="17.5703125" customWidth="1"/>
    <col min="2839" max="3070" width="9.140625" customWidth="1"/>
    <col min="3071" max="3087" width="2.5703125" customWidth="1"/>
    <col min="3088" max="3089" width="2.7109375" customWidth="1"/>
    <col min="3090" max="3090" width="3.5703125" customWidth="1"/>
    <col min="3091" max="3091" width="6.28515625" customWidth="1"/>
    <col min="3092" max="3092" width="7.85546875" customWidth="1"/>
    <col min="3093" max="3093" width="17.85546875" customWidth="1"/>
    <col min="3094" max="3094" width="17.5703125" customWidth="1"/>
    <col min="3095" max="3326" width="9.140625" customWidth="1"/>
    <col min="3327" max="3343" width="2.5703125" customWidth="1"/>
    <col min="3344" max="3345" width="2.7109375" customWidth="1"/>
    <col min="3346" max="3346" width="3.5703125" customWidth="1"/>
    <col min="3347" max="3347" width="6.28515625" customWidth="1"/>
    <col min="3348" max="3348" width="7.85546875" customWidth="1"/>
    <col min="3349" max="3349" width="17.85546875" customWidth="1"/>
    <col min="3350" max="3350" width="17.5703125" customWidth="1"/>
    <col min="3351" max="3582" width="9.140625" customWidth="1"/>
    <col min="3583" max="3599" width="2.5703125" customWidth="1"/>
    <col min="3600" max="3601" width="2.7109375" customWidth="1"/>
    <col min="3602" max="3602" width="3.5703125" customWidth="1"/>
    <col min="3603" max="3603" width="6.28515625" customWidth="1"/>
    <col min="3604" max="3604" width="7.85546875" customWidth="1"/>
    <col min="3605" max="3605" width="17.85546875" customWidth="1"/>
    <col min="3606" max="3606" width="17.5703125" customWidth="1"/>
    <col min="3607" max="3838" width="9.140625" customWidth="1"/>
    <col min="3839" max="3855" width="2.5703125" customWidth="1"/>
    <col min="3856" max="3857" width="2.7109375" customWidth="1"/>
    <col min="3858" max="3858" width="3.5703125" customWidth="1"/>
    <col min="3859" max="3859" width="6.28515625" customWidth="1"/>
    <col min="3860" max="3860" width="7.85546875" customWidth="1"/>
    <col min="3861" max="3861" width="17.85546875" customWidth="1"/>
    <col min="3862" max="3862" width="17.5703125" customWidth="1"/>
    <col min="3863" max="4094" width="9.140625" customWidth="1"/>
    <col min="4095" max="4111" width="2.5703125" customWidth="1"/>
    <col min="4112" max="4113" width="2.7109375" customWidth="1"/>
    <col min="4114" max="4114" width="3.5703125" customWidth="1"/>
    <col min="4115" max="4115" width="6.28515625" customWidth="1"/>
    <col min="4116" max="4116" width="7.85546875" customWidth="1"/>
    <col min="4117" max="4117" width="17.85546875" customWidth="1"/>
    <col min="4118" max="4118" width="17.5703125" customWidth="1"/>
    <col min="4119" max="4350" width="9.140625" customWidth="1"/>
    <col min="4351" max="4367" width="2.5703125" customWidth="1"/>
    <col min="4368" max="4369" width="2.7109375" customWidth="1"/>
    <col min="4370" max="4370" width="3.5703125" customWidth="1"/>
    <col min="4371" max="4371" width="6.28515625" customWidth="1"/>
    <col min="4372" max="4372" width="7.85546875" customWidth="1"/>
    <col min="4373" max="4373" width="17.85546875" customWidth="1"/>
    <col min="4374" max="4374" width="17.5703125" customWidth="1"/>
    <col min="4375" max="4606" width="9.140625" customWidth="1"/>
    <col min="4607" max="4623" width="2.5703125" customWidth="1"/>
    <col min="4624" max="4625" width="2.7109375" customWidth="1"/>
    <col min="4626" max="4626" width="3.5703125" customWidth="1"/>
    <col min="4627" max="4627" width="6.28515625" customWidth="1"/>
    <col min="4628" max="4628" width="7.85546875" customWidth="1"/>
    <col min="4629" max="4629" width="17.85546875" customWidth="1"/>
    <col min="4630" max="4630" width="17.5703125" customWidth="1"/>
    <col min="4631" max="4862" width="9.140625" customWidth="1"/>
    <col min="4863" max="4879" width="2.5703125" customWidth="1"/>
    <col min="4880" max="4881" width="2.7109375" customWidth="1"/>
    <col min="4882" max="4882" width="3.5703125" customWidth="1"/>
    <col min="4883" max="4883" width="6.28515625" customWidth="1"/>
    <col min="4884" max="4884" width="7.85546875" customWidth="1"/>
    <col min="4885" max="4885" width="17.85546875" customWidth="1"/>
    <col min="4886" max="4886" width="17.5703125" customWidth="1"/>
    <col min="4887" max="5118" width="9.140625" customWidth="1"/>
    <col min="5119" max="5135" width="2.5703125" customWidth="1"/>
    <col min="5136" max="5137" width="2.7109375" customWidth="1"/>
    <col min="5138" max="5138" width="3.5703125" customWidth="1"/>
    <col min="5139" max="5139" width="6.28515625" customWidth="1"/>
    <col min="5140" max="5140" width="7.85546875" customWidth="1"/>
    <col min="5141" max="5141" width="17.85546875" customWidth="1"/>
    <col min="5142" max="5142" width="17.5703125" customWidth="1"/>
    <col min="5143" max="5374" width="9.140625" customWidth="1"/>
    <col min="5375" max="5391" width="2.5703125" customWidth="1"/>
    <col min="5392" max="5393" width="2.7109375" customWidth="1"/>
    <col min="5394" max="5394" width="3.5703125" customWidth="1"/>
    <col min="5395" max="5395" width="6.28515625" customWidth="1"/>
    <col min="5396" max="5396" width="7.85546875" customWidth="1"/>
    <col min="5397" max="5397" width="17.85546875" customWidth="1"/>
    <col min="5398" max="5398" width="17.5703125" customWidth="1"/>
    <col min="5399" max="5630" width="9.140625" customWidth="1"/>
    <col min="5631" max="5647" width="2.5703125" customWidth="1"/>
    <col min="5648" max="5649" width="2.7109375" customWidth="1"/>
    <col min="5650" max="5650" width="3.5703125" customWidth="1"/>
    <col min="5651" max="5651" width="6.28515625" customWidth="1"/>
    <col min="5652" max="5652" width="7.85546875" customWidth="1"/>
    <col min="5653" max="5653" width="17.85546875" customWidth="1"/>
    <col min="5654" max="5654" width="17.5703125" customWidth="1"/>
    <col min="5655" max="5886" width="9.140625" customWidth="1"/>
    <col min="5887" max="5903" width="2.5703125" customWidth="1"/>
    <col min="5904" max="5905" width="2.7109375" customWidth="1"/>
    <col min="5906" max="5906" width="3.5703125" customWidth="1"/>
    <col min="5907" max="5907" width="6.28515625" customWidth="1"/>
    <col min="5908" max="5908" width="7.85546875" customWidth="1"/>
    <col min="5909" max="5909" width="17.85546875" customWidth="1"/>
    <col min="5910" max="5910" width="17.5703125" customWidth="1"/>
    <col min="5911" max="6142" width="9.140625" customWidth="1"/>
    <col min="6143" max="6159" width="2.5703125" customWidth="1"/>
    <col min="6160" max="6161" width="2.7109375" customWidth="1"/>
    <col min="6162" max="6162" width="3.5703125" customWidth="1"/>
    <col min="6163" max="6163" width="6.28515625" customWidth="1"/>
    <col min="6164" max="6164" width="7.85546875" customWidth="1"/>
    <col min="6165" max="6165" width="17.85546875" customWidth="1"/>
    <col min="6166" max="6166" width="17.5703125" customWidth="1"/>
    <col min="6167" max="6398" width="9.140625" customWidth="1"/>
    <col min="6399" max="6415" width="2.5703125" customWidth="1"/>
    <col min="6416" max="6417" width="2.7109375" customWidth="1"/>
    <col min="6418" max="6418" width="3.5703125" customWidth="1"/>
    <col min="6419" max="6419" width="6.28515625" customWidth="1"/>
    <col min="6420" max="6420" width="7.85546875" customWidth="1"/>
    <col min="6421" max="6421" width="17.85546875" customWidth="1"/>
    <col min="6422" max="6422" width="17.5703125" customWidth="1"/>
    <col min="6423" max="6654" width="9.140625" customWidth="1"/>
    <col min="6655" max="6671" width="2.5703125" customWidth="1"/>
    <col min="6672" max="6673" width="2.7109375" customWidth="1"/>
    <col min="6674" max="6674" width="3.5703125" customWidth="1"/>
    <col min="6675" max="6675" width="6.28515625" customWidth="1"/>
    <col min="6676" max="6676" width="7.85546875" customWidth="1"/>
    <col min="6677" max="6677" width="17.85546875" customWidth="1"/>
    <col min="6678" max="6678" width="17.5703125" customWidth="1"/>
    <col min="6679" max="6910" width="9.140625" customWidth="1"/>
    <col min="6911" max="6927" width="2.5703125" customWidth="1"/>
    <col min="6928" max="6929" width="2.7109375" customWidth="1"/>
    <col min="6930" max="6930" width="3.5703125" customWidth="1"/>
    <col min="6931" max="6931" width="6.28515625" customWidth="1"/>
    <col min="6932" max="6932" width="7.85546875" customWidth="1"/>
    <col min="6933" max="6933" width="17.85546875" customWidth="1"/>
    <col min="6934" max="6934" width="17.5703125" customWidth="1"/>
    <col min="6935" max="7166" width="9.140625" customWidth="1"/>
    <col min="7167" max="7183" width="2.5703125" customWidth="1"/>
    <col min="7184" max="7185" width="2.7109375" customWidth="1"/>
    <col min="7186" max="7186" width="3.5703125" customWidth="1"/>
    <col min="7187" max="7187" width="6.28515625" customWidth="1"/>
    <col min="7188" max="7188" width="7.85546875" customWidth="1"/>
    <col min="7189" max="7189" width="17.85546875" customWidth="1"/>
    <col min="7190" max="7190" width="17.5703125" customWidth="1"/>
    <col min="7191" max="7422" width="9.140625" customWidth="1"/>
    <col min="7423" max="7439" width="2.5703125" customWidth="1"/>
    <col min="7440" max="7441" width="2.7109375" customWidth="1"/>
    <col min="7442" max="7442" width="3.5703125" customWidth="1"/>
    <col min="7443" max="7443" width="6.28515625" customWidth="1"/>
    <col min="7444" max="7444" width="7.85546875" customWidth="1"/>
    <col min="7445" max="7445" width="17.85546875" customWidth="1"/>
    <col min="7446" max="7446" width="17.5703125" customWidth="1"/>
    <col min="7447" max="7678" width="9.140625" customWidth="1"/>
    <col min="7679" max="7695" width="2.5703125" customWidth="1"/>
    <col min="7696" max="7697" width="2.7109375" customWidth="1"/>
    <col min="7698" max="7698" width="3.5703125" customWidth="1"/>
    <col min="7699" max="7699" width="6.28515625" customWidth="1"/>
    <col min="7700" max="7700" width="7.85546875" customWidth="1"/>
    <col min="7701" max="7701" width="17.85546875" customWidth="1"/>
    <col min="7702" max="7702" width="17.5703125" customWidth="1"/>
    <col min="7703" max="7934" width="9.140625" customWidth="1"/>
    <col min="7935" max="7951" width="2.5703125" customWidth="1"/>
    <col min="7952" max="7953" width="2.7109375" customWidth="1"/>
    <col min="7954" max="7954" width="3.5703125" customWidth="1"/>
    <col min="7955" max="7955" width="6.28515625" customWidth="1"/>
    <col min="7956" max="7956" width="7.85546875" customWidth="1"/>
    <col min="7957" max="7957" width="17.85546875" customWidth="1"/>
    <col min="7958" max="7958" width="17.5703125" customWidth="1"/>
    <col min="7959" max="8190" width="9.140625" customWidth="1"/>
    <col min="8191" max="8207" width="2.5703125" customWidth="1"/>
    <col min="8208" max="8209" width="2.7109375" customWidth="1"/>
    <col min="8210" max="8210" width="3.5703125" customWidth="1"/>
    <col min="8211" max="8211" width="6.28515625" customWidth="1"/>
    <col min="8212" max="8212" width="7.85546875" customWidth="1"/>
    <col min="8213" max="8213" width="17.85546875" customWidth="1"/>
    <col min="8214" max="8214" width="17.5703125" customWidth="1"/>
    <col min="8215" max="8446" width="9.140625" customWidth="1"/>
    <col min="8447" max="8463" width="2.5703125" customWidth="1"/>
    <col min="8464" max="8465" width="2.7109375" customWidth="1"/>
    <col min="8466" max="8466" width="3.5703125" customWidth="1"/>
    <col min="8467" max="8467" width="6.28515625" customWidth="1"/>
    <col min="8468" max="8468" width="7.85546875" customWidth="1"/>
    <col min="8469" max="8469" width="17.85546875" customWidth="1"/>
    <col min="8470" max="8470" width="17.5703125" customWidth="1"/>
    <col min="8471" max="8702" width="9.140625" customWidth="1"/>
    <col min="8703" max="8719" width="2.5703125" customWidth="1"/>
    <col min="8720" max="8721" width="2.7109375" customWidth="1"/>
    <col min="8722" max="8722" width="3.5703125" customWidth="1"/>
    <col min="8723" max="8723" width="6.28515625" customWidth="1"/>
    <col min="8724" max="8724" width="7.85546875" customWidth="1"/>
    <col min="8725" max="8725" width="17.85546875" customWidth="1"/>
    <col min="8726" max="8726" width="17.5703125" customWidth="1"/>
    <col min="8727" max="8958" width="9.140625" customWidth="1"/>
    <col min="8959" max="8975" width="2.5703125" customWidth="1"/>
    <col min="8976" max="8977" width="2.7109375" customWidth="1"/>
    <col min="8978" max="8978" width="3.5703125" customWidth="1"/>
    <col min="8979" max="8979" width="6.28515625" customWidth="1"/>
    <col min="8980" max="8980" width="7.85546875" customWidth="1"/>
    <col min="8981" max="8981" width="17.85546875" customWidth="1"/>
    <col min="8982" max="8982" width="17.5703125" customWidth="1"/>
    <col min="8983" max="9214" width="9.140625" customWidth="1"/>
    <col min="9215" max="9231" width="2.5703125" customWidth="1"/>
    <col min="9232" max="9233" width="2.7109375" customWidth="1"/>
    <col min="9234" max="9234" width="3.5703125" customWidth="1"/>
    <col min="9235" max="9235" width="6.28515625" customWidth="1"/>
    <col min="9236" max="9236" width="7.85546875" customWidth="1"/>
    <col min="9237" max="9237" width="17.85546875" customWidth="1"/>
    <col min="9238" max="9238" width="17.5703125" customWidth="1"/>
    <col min="9239" max="9470" width="9.140625" customWidth="1"/>
    <col min="9471" max="9487" width="2.5703125" customWidth="1"/>
    <col min="9488" max="9489" width="2.7109375" customWidth="1"/>
    <col min="9490" max="9490" width="3.5703125" customWidth="1"/>
    <col min="9491" max="9491" width="6.28515625" customWidth="1"/>
    <col min="9492" max="9492" width="7.85546875" customWidth="1"/>
    <col min="9493" max="9493" width="17.85546875" customWidth="1"/>
    <col min="9494" max="9494" width="17.5703125" customWidth="1"/>
    <col min="9495" max="9726" width="9.140625" customWidth="1"/>
    <col min="9727" max="9743" width="2.5703125" customWidth="1"/>
    <col min="9744" max="9745" width="2.7109375" customWidth="1"/>
    <col min="9746" max="9746" width="3.5703125" customWidth="1"/>
    <col min="9747" max="9747" width="6.28515625" customWidth="1"/>
    <col min="9748" max="9748" width="7.85546875" customWidth="1"/>
    <col min="9749" max="9749" width="17.85546875" customWidth="1"/>
    <col min="9750" max="9750" width="17.5703125" customWidth="1"/>
    <col min="9751" max="9982" width="9.140625" customWidth="1"/>
    <col min="9983" max="9999" width="2.5703125" customWidth="1"/>
    <col min="10000" max="10001" width="2.7109375" customWidth="1"/>
    <col min="10002" max="10002" width="3.5703125" customWidth="1"/>
    <col min="10003" max="10003" width="6.28515625" customWidth="1"/>
    <col min="10004" max="10004" width="7.85546875" customWidth="1"/>
    <col min="10005" max="10005" width="17.85546875" customWidth="1"/>
    <col min="10006" max="10006" width="17.5703125" customWidth="1"/>
    <col min="10007" max="10238" width="9.140625" customWidth="1"/>
    <col min="10239" max="10255" width="2.5703125" customWidth="1"/>
    <col min="10256" max="10257" width="2.7109375" customWidth="1"/>
    <col min="10258" max="10258" width="3.5703125" customWidth="1"/>
    <col min="10259" max="10259" width="6.28515625" customWidth="1"/>
    <col min="10260" max="10260" width="7.85546875" customWidth="1"/>
    <col min="10261" max="10261" width="17.85546875" customWidth="1"/>
    <col min="10262" max="10262" width="17.5703125" customWidth="1"/>
    <col min="10263" max="10494" width="9.140625" customWidth="1"/>
    <col min="10495" max="10511" width="2.5703125" customWidth="1"/>
    <col min="10512" max="10513" width="2.7109375" customWidth="1"/>
    <col min="10514" max="10514" width="3.5703125" customWidth="1"/>
    <col min="10515" max="10515" width="6.28515625" customWidth="1"/>
    <col min="10516" max="10516" width="7.85546875" customWidth="1"/>
    <col min="10517" max="10517" width="17.85546875" customWidth="1"/>
    <col min="10518" max="10518" width="17.5703125" customWidth="1"/>
    <col min="10519" max="10750" width="9.140625" customWidth="1"/>
    <col min="10751" max="10767" width="2.5703125" customWidth="1"/>
    <col min="10768" max="10769" width="2.7109375" customWidth="1"/>
    <col min="10770" max="10770" width="3.5703125" customWidth="1"/>
    <col min="10771" max="10771" width="6.28515625" customWidth="1"/>
    <col min="10772" max="10772" width="7.85546875" customWidth="1"/>
    <col min="10773" max="10773" width="17.85546875" customWidth="1"/>
    <col min="10774" max="10774" width="17.5703125" customWidth="1"/>
    <col min="10775" max="11006" width="9.140625" customWidth="1"/>
    <col min="11007" max="11023" width="2.5703125" customWidth="1"/>
    <col min="11024" max="11025" width="2.7109375" customWidth="1"/>
    <col min="11026" max="11026" width="3.5703125" customWidth="1"/>
    <col min="11027" max="11027" width="6.28515625" customWidth="1"/>
    <col min="11028" max="11028" width="7.85546875" customWidth="1"/>
    <col min="11029" max="11029" width="17.85546875" customWidth="1"/>
    <col min="11030" max="11030" width="17.5703125" customWidth="1"/>
    <col min="11031" max="11262" width="9.140625" customWidth="1"/>
    <col min="11263" max="11279" width="2.5703125" customWidth="1"/>
    <col min="11280" max="11281" width="2.7109375" customWidth="1"/>
    <col min="11282" max="11282" width="3.5703125" customWidth="1"/>
    <col min="11283" max="11283" width="6.28515625" customWidth="1"/>
    <col min="11284" max="11284" width="7.85546875" customWidth="1"/>
    <col min="11285" max="11285" width="17.85546875" customWidth="1"/>
    <col min="11286" max="11286" width="17.5703125" customWidth="1"/>
    <col min="11287" max="11518" width="9.140625" customWidth="1"/>
    <col min="11519" max="11535" width="2.5703125" customWidth="1"/>
    <col min="11536" max="11537" width="2.7109375" customWidth="1"/>
    <col min="11538" max="11538" width="3.5703125" customWidth="1"/>
    <col min="11539" max="11539" width="6.28515625" customWidth="1"/>
    <col min="11540" max="11540" width="7.85546875" customWidth="1"/>
    <col min="11541" max="11541" width="17.85546875" customWidth="1"/>
    <col min="11542" max="11542" width="17.5703125" customWidth="1"/>
    <col min="11543" max="11774" width="9.140625" customWidth="1"/>
    <col min="11775" max="11791" width="2.5703125" customWidth="1"/>
    <col min="11792" max="11793" width="2.7109375" customWidth="1"/>
    <col min="11794" max="11794" width="3.5703125" customWidth="1"/>
    <col min="11795" max="11795" width="6.28515625" customWidth="1"/>
    <col min="11796" max="11796" width="7.85546875" customWidth="1"/>
    <col min="11797" max="11797" width="17.85546875" customWidth="1"/>
    <col min="11798" max="11798" width="17.5703125" customWidth="1"/>
    <col min="11799" max="12030" width="9.140625" customWidth="1"/>
    <col min="12031" max="12047" width="2.5703125" customWidth="1"/>
    <col min="12048" max="12049" width="2.7109375" customWidth="1"/>
    <col min="12050" max="12050" width="3.5703125" customWidth="1"/>
    <col min="12051" max="12051" width="6.28515625" customWidth="1"/>
    <col min="12052" max="12052" width="7.85546875" customWidth="1"/>
    <col min="12053" max="12053" width="17.85546875" customWidth="1"/>
    <col min="12054" max="12054" width="17.5703125" customWidth="1"/>
    <col min="12055" max="12286" width="9.140625" customWidth="1"/>
    <col min="12287" max="12303" width="2.5703125" customWidth="1"/>
    <col min="12304" max="12305" width="2.7109375" customWidth="1"/>
    <col min="12306" max="12306" width="3.5703125" customWidth="1"/>
    <col min="12307" max="12307" width="6.28515625" customWidth="1"/>
    <col min="12308" max="12308" width="7.85546875" customWidth="1"/>
    <col min="12309" max="12309" width="17.85546875" customWidth="1"/>
    <col min="12310" max="12310" width="17.5703125" customWidth="1"/>
    <col min="12311" max="12542" width="9.140625" customWidth="1"/>
    <col min="12543" max="12559" width="2.5703125" customWidth="1"/>
    <col min="12560" max="12561" width="2.7109375" customWidth="1"/>
    <col min="12562" max="12562" width="3.5703125" customWidth="1"/>
    <col min="12563" max="12563" width="6.28515625" customWidth="1"/>
    <col min="12564" max="12564" width="7.85546875" customWidth="1"/>
    <col min="12565" max="12565" width="17.85546875" customWidth="1"/>
    <col min="12566" max="12566" width="17.5703125" customWidth="1"/>
    <col min="12567" max="12798" width="9.140625" customWidth="1"/>
    <col min="12799" max="12815" width="2.5703125" customWidth="1"/>
    <col min="12816" max="12817" width="2.7109375" customWidth="1"/>
    <col min="12818" max="12818" width="3.5703125" customWidth="1"/>
    <col min="12819" max="12819" width="6.28515625" customWidth="1"/>
    <col min="12820" max="12820" width="7.85546875" customWidth="1"/>
    <col min="12821" max="12821" width="17.85546875" customWidth="1"/>
    <col min="12822" max="12822" width="17.5703125" customWidth="1"/>
    <col min="12823" max="13054" width="9.140625" customWidth="1"/>
    <col min="13055" max="13071" width="2.5703125" customWidth="1"/>
    <col min="13072" max="13073" width="2.7109375" customWidth="1"/>
    <col min="13074" max="13074" width="3.5703125" customWidth="1"/>
    <col min="13075" max="13075" width="6.28515625" customWidth="1"/>
    <col min="13076" max="13076" width="7.85546875" customWidth="1"/>
    <col min="13077" max="13077" width="17.85546875" customWidth="1"/>
    <col min="13078" max="13078" width="17.5703125" customWidth="1"/>
    <col min="13079" max="13310" width="9.140625" customWidth="1"/>
    <col min="13311" max="13327" width="2.5703125" customWidth="1"/>
    <col min="13328" max="13329" width="2.7109375" customWidth="1"/>
    <col min="13330" max="13330" width="3.5703125" customWidth="1"/>
    <col min="13331" max="13331" width="6.28515625" customWidth="1"/>
    <col min="13332" max="13332" width="7.85546875" customWidth="1"/>
    <col min="13333" max="13333" width="17.85546875" customWidth="1"/>
    <col min="13334" max="13334" width="17.5703125" customWidth="1"/>
    <col min="13335" max="13566" width="9.140625" customWidth="1"/>
    <col min="13567" max="13583" width="2.5703125" customWidth="1"/>
    <col min="13584" max="13585" width="2.7109375" customWidth="1"/>
    <col min="13586" max="13586" width="3.5703125" customWidth="1"/>
    <col min="13587" max="13587" width="6.28515625" customWidth="1"/>
    <col min="13588" max="13588" width="7.85546875" customWidth="1"/>
    <col min="13589" max="13589" width="17.85546875" customWidth="1"/>
    <col min="13590" max="13590" width="17.5703125" customWidth="1"/>
    <col min="13591" max="13822" width="9.140625" customWidth="1"/>
    <col min="13823" max="13839" width="2.5703125" customWidth="1"/>
    <col min="13840" max="13841" width="2.7109375" customWidth="1"/>
    <col min="13842" max="13842" width="3.5703125" customWidth="1"/>
    <col min="13843" max="13843" width="6.28515625" customWidth="1"/>
    <col min="13844" max="13844" width="7.85546875" customWidth="1"/>
    <col min="13845" max="13845" width="17.85546875" customWidth="1"/>
    <col min="13846" max="13846" width="17.5703125" customWidth="1"/>
    <col min="13847" max="14078" width="9.140625" customWidth="1"/>
    <col min="14079" max="14095" width="2.5703125" customWidth="1"/>
    <col min="14096" max="14097" width="2.7109375" customWidth="1"/>
    <col min="14098" max="14098" width="3.5703125" customWidth="1"/>
    <col min="14099" max="14099" width="6.28515625" customWidth="1"/>
    <col min="14100" max="14100" width="7.85546875" customWidth="1"/>
    <col min="14101" max="14101" width="17.85546875" customWidth="1"/>
    <col min="14102" max="14102" width="17.5703125" customWidth="1"/>
    <col min="14103" max="14334" width="9.140625" customWidth="1"/>
    <col min="14335" max="14351" width="2.5703125" customWidth="1"/>
    <col min="14352" max="14353" width="2.7109375" customWidth="1"/>
    <col min="14354" max="14354" width="3.5703125" customWidth="1"/>
    <col min="14355" max="14355" width="6.28515625" customWidth="1"/>
    <col min="14356" max="14356" width="7.85546875" customWidth="1"/>
    <col min="14357" max="14357" width="17.85546875" customWidth="1"/>
    <col min="14358" max="14358" width="17.5703125" customWidth="1"/>
    <col min="14359" max="14590" width="9.140625" customWidth="1"/>
    <col min="14591" max="14607" width="2.5703125" customWidth="1"/>
    <col min="14608" max="14609" width="2.7109375" customWidth="1"/>
    <col min="14610" max="14610" width="3.5703125" customWidth="1"/>
    <col min="14611" max="14611" width="6.28515625" customWidth="1"/>
    <col min="14612" max="14612" width="7.85546875" customWidth="1"/>
    <col min="14613" max="14613" width="17.85546875" customWidth="1"/>
    <col min="14614" max="14614" width="17.5703125" customWidth="1"/>
    <col min="14615" max="14846" width="9.140625" customWidth="1"/>
    <col min="14847" max="14863" width="2.5703125" customWidth="1"/>
    <col min="14864" max="14865" width="2.7109375" customWidth="1"/>
    <col min="14866" max="14866" width="3.5703125" customWidth="1"/>
    <col min="14867" max="14867" width="6.28515625" customWidth="1"/>
    <col min="14868" max="14868" width="7.85546875" customWidth="1"/>
    <col min="14869" max="14869" width="17.85546875" customWidth="1"/>
    <col min="14870" max="14870" width="17.5703125" customWidth="1"/>
    <col min="14871" max="15102" width="9.140625" customWidth="1"/>
    <col min="15103" max="15119" width="2.5703125" customWidth="1"/>
    <col min="15120" max="15121" width="2.7109375" customWidth="1"/>
    <col min="15122" max="15122" width="3.5703125" customWidth="1"/>
    <col min="15123" max="15123" width="6.28515625" customWidth="1"/>
    <col min="15124" max="15124" width="7.85546875" customWidth="1"/>
    <col min="15125" max="15125" width="17.85546875" customWidth="1"/>
    <col min="15126" max="15126" width="17.5703125" customWidth="1"/>
    <col min="15127" max="15358" width="9.140625" customWidth="1"/>
    <col min="15359" max="15375" width="2.5703125" customWidth="1"/>
    <col min="15376" max="15377" width="2.7109375" customWidth="1"/>
    <col min="15378" max="15378" width="3.5703125" customWidth="1"/>
    <col min="15379" max="15379" width="6.28515625" customWidth="1"/>
    <col min="15380" max="15380" width="7.85546875" customWidth="1"/>
    <col min="15381" max="15381" width="17.85546875" customWidth="1"/>
    <col min="15382" max="15382" width="17.5703125" customWidth="1"/>
    <col min="15383" max="15614" width="9.140625" customWidth="1"/>
    <col min="15615" max="15631" width="2.5703125" customWidth="1"/>
    <col min="15632" max="15633" width="2.7109375" customWidth="1"/>
    <col min="15634" max="15634" width="3.5703125" customWidth="1"/>
    <col min="15635" max="15635" width="6.28515625" customWidth="1"/>
    <col min="15636" max="15636" width="7.85546875" customWidth="1"/>
    <col min="15637" max="15637" width="17.85546875" customWidth="1"/>
    <col min="15638" max="15638" width="17.5703125" customWidth="1"/>
    <col min="15639" max="15870" width="9.140625" customWidth="1"/>
    <col min="15871" max="15887" width="2.5703125" customWidth="1"/>
    <col min="15888" max="15889" width="2.7109375" customWidth="1"/>
    <col min="15890" max="15890" width="3.5703125" customWidth="1"/>
    <col min="15891" max="15891" width="6.28515625" customWidth="1"/>
    <col min="15892" max="15892" width="7.85546875" customWidth="1"/>
    <col min="15893" max="15893" width="17.85546875" customWidth="1"/>
    <col min="15894" max="15894" width="17.5703125" customWidth="1"/>
    <col min="15895" max="16126" width="9.140625" customWidth="1"/>
    <col min="16127" max="16143" width="2.5703125" customWidth="1"/>
    <col min="16144" max="16145" width="2.7109375" customWidth="1"/>
    <col min="16146" max="16146" width="3.5703125" customWidth="1"/>
    <col min="16147" max="16147" width="6.28515625" customWidth="1"/>
    <col min="16148" max="16148" width="7.85546875" customWidth="1"/>
    <col min="16149" max="16149" width="17.85546875" customWidth="1"/>
    <col min="16150" max="16150" width="17.5703125" customWidth="1"/>
    <col min="16151" max="16382" width="9.140625" customWidth="1"/>
  </cols>
  <sheetData>
    <row r="1" spans="1:24" s="1" customFormat="1" ht="14.25" customHeight="1">
      <c r="W1" s="132" t="s">
        <v>0</v>
      </c>
      <c r="X1" s="132"/>
    </row>
    <row r="2" spans="1:24" s="2" customFormat="1" ht="6.75" customHeight="1">
      <c r="W2" s="132"/>
      <c r="X2" s="132"/>
    </row>
    <row r="3" spans="1:24" s="1" customFormat="1" ht="11.25" customHeight="1">
      <c r="H3" s="133" t="s">
        <v>1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24" ht="12" customHeight="1">
      <c r="A4" s="3" t="s">
        <v>2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</row>
    <row r="5" spans="1:24" s="1" customFormat="1" ht="4.5" customHeight="1"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2" customHeight="1">
      <c r="A6" s="3" t="s">
        <v>3</v>
      </c>
      <c r="H6" s="123" t="s">
        <v>4</v>
      </c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1:24" s="1" customFormat="1" ht="6" customHeight="1"/>
    <row r="8" spans="1:24" ht="12" customHeight="1">
      <c r="A8" s="3" t="s">
        <v>5</v>
      </c>
      <c r="S8" s="135">
        <v>334</v>
      </c>
      <c r="T8" s="135"/>
      <c r="U8" s="135"/>
      <c r="V8" s="135"/>
      <c r="W8" s="135"/>
      <c r="X8" s="135"/>
    </row>
    <row r="9" spans="1:24" s="1" customFormat="1" ht="5.25" customHeight="1">
      <c r="S9" s="11"/>
      <c r="T9" s="11"/>
      <c r="U9" s="11"/>
      <c r="V9" s="11"/>
      <c r="W9" s="11"/>
      <c r="X9" s="11"/>
    </row>
    <row r="10" spans="1:24" s="1" customFormat="1" ht="5.25" customHeight="1">
      <c r="A10" s="136" t="s">
        <v>6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7" t="s">
        <v>7</v>
      </c>
      <c r="T10" s="137"/>
      <c r="U10" s="137"/>
      <c r="V10" s="137"/>
      <c r="W10" s="137"/>
      <c r="X10" s="137"/>
    </row>
    <row r="11" spans="1:24" ht="12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7"/>
      <c r="T11" s="137"/>
      <c r="U11" s="137"/>
      <c r="V11" s="137"/>
      <c r="W11" s="137"/>
      <c r="X11" s="137"/>
    </row>
    <row r="12" spans="1:24" ht="12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8"/>
      <c r="T12" s="138"/>
      <c r="U12" s="138"/>
      <c r="V12" s="138"/>
      <c r="W12" s="138"/>
      <c r="X12" s="138"/>
    </row>
    <row r="13" spans="1:24" s="4" customFormat="1" ht="4.5" customHeight="1"/>
    <row r="14" spans="1:24" s="1" customFormat="1" ht="17.25" customHeight="1">
      <c r="A14" s="139" t="s">
        <v>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</row>
    <row r="15" spans="1:24" s="1" customFormat="1" ht="10.5" customHeight="1">
      <c r="A15" s="140" t="s">
        <v>9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5" t="s">
        <v>10</v>
      </c>
    </row>
    <row r="16" spans="1:24" s="1" customFormat="1" ht="4.5" customHeight="1"/>
    <row r="17" spans="1:24" s="1" customFormat="1" ht="23.25" customHeight="1">
      <c r="A17" s="141" t="s">
        <v>11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6" t="s">
        <v>12</v>
      </c>
      <c r="W17" s="6" t="s">
        <v>13</v>
      </c>
      <c r="X17" s="7" t="s">
        <v>14</v>
      </c>
    </row>
    <row r="18" spans="1:24" s="1" customFormat="1" ht="12.75" customHeight="1">
      <c r="A18" s="126" t="s">
        <v>15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8" t="s">
        <v>16</v>
      </c>
      <c r="W18" s="42">
        <f>SUM(W19:W25)</f>
        <v>1773244</v>
      </c>
      <c r="X18" s="42">
        <f>SUM(X19:X25)</f>
        <v>2193940</v>
      </c>
    </row>
    <row r="19" spans="1:24" s="1" customFormat="1" ht="12.75" customHeight="1">
      <c r="A19" s="125" t="s">
        <v>17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9" t="s">
        <v>18</v>
      </c>
      <c r="W19" s="43">
        <v>25751</v>
      </c>
      <c r="X19" s="43">
        <v>51987</v>
      </c>
    </row>
    <row r="20" spans="1:24" s="1" customFormat="1" ht="12.75" customHeight="1">
      <c r="A20" s="125" t="s">
        <v>19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9" t="s">
        <v>20</v>
      </c>
      <c r="W20" s="43" t="s">
        <v>21</v>
      </c>
      <c r="X20" s="43">
        <v>300</v>
      </c>
    </row>
    <row r="21" spans="1:24" s="1" customFormat="1" ht="12.75" customHeight="1">
      <c r="A21" s="125" t="s">
        <v>22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9" t="s">
        <v>23</v>
      </c>
      <c r="W21" s="43">
        <f>4259065-3564395-433067</f>
        <v>261603</v>
      </c>
      <c r="X21" s="43">
        <v>266214</v>
      </c>
    </row>
    <row r="22" spans="1:24" s="1" customFormat="1" ht="12.75" customHeight="1">
      <c r="A22" s="125" t="s">
        <v>24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9" t="s">
        <v>25</v>
      </c>
      <c r="W22" s="43">
        <v>751265</v>
      </c>
      <c r="X22" s="43">
        <v>1173647</v>
      </c>
    </row>
    <row r="23" spans="1:24" s="1" customFormat="1" ht="12.75" customHeight="1">
      <c r="A23" s="125" t="s">
        <v>26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9" t="s">
        <v>27</v>
      </c>
      <c r="W23" s="43">
        <v>442817</v>
      </c>
      <c r="X23" s="43">
        <v>355321</v>
      </c>
    </row>
    <row r="24" spans="1:24" s="1" customFormat="1" ht="12.75" customHeight="1">
      <c r="A24" s="131" t="s">
        <v>28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9" t="s">
        <v>29</v>
      </c>
      <c r="W24" s="43" t="s">
        <v>21</v>
      </c>
      <c r="X24" s="43" t="s">
        <v>21</v>
      </c>
    </row>
    <row r="25" spans="1:24" s="1" customFormat="1" ht="12.75" customHeight="1">
      <c r="A25" s="131" t="s">
        <v>30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9" t="s">
        <v>31</v>
      </c>
      <c r="W25" s="43">
        <v>291808</v>
      </c>
      <c r="X25" s="43">
        <v>346471</v>
      </c>
    </row>
    <row r="26" spans="1:24" s="1" customFormat="1" ht="12.75" customHeight="1">
      <c r="A26" s="126" t="s">
        <v>32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8" t="s">
        <v>33</v>
      </c>
      <c r="W26" s="44">
        <f>SUM(W27:W37)</f>
        <v>3973654</v>
      </c>
      <c r="X26" s="44">
        <f>SUM(X27:X37)</f>
        <v>3781061</v>
      </c>
    </row>
    <row r="27" spans="1:24" s="1" customFormat="1" ht="12.75" customHeight="1">
      <c r="A27" s="125" t="s">
        <v>34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9" t="s">
        <v>35</v>
      </c>
      <c r="W27" s="43" t="s">
        <v>21</v>
      </c>
      <c r="X27" s="43" t="s">
        <v>21</v>
      </c>
    </row>
    <row r="28" spans="1:24" s="1" customFormat="1" ht="12.75" customHeight="1">
      <c r="A28" s="125" t="s">
        <v>36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9" t="s">
        <v>37</v>
      </c>
      <c r="W28" s="43" t="s">
        <v>21</v>
      </c>
      <c r="X28" s="43" t="s">
        <v>21</v>
      </c>
    </row>
    <row r="29" spans="1:24" s="1" customFormat="1" ht="12.75" customHeight="1">
      <c r="A29" s="125" t="s">
        <v>38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9" t="s">
        <v>39</v>
      </c>
      <c r="W29" s="43" t="s">
        <v>21</v>
      </c>
      <c r="X29" s="43" t="s">
        <v>21</v>
      </c>
    </row>
    <row r="30" spans="1:24" s="1" customFormat="1" ht="12.75" customHeight="1">
      <c r="A30" s="125" t="s">
        <v>40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9" t="s">
        <v>41</v>
      </c>
      <c r="W30" s="43" t="s">
        <v>21</v>
      </c>
      <c r="X30" s="43" t="s">
        <v>21</v>
      </c>
    </row>
    <row r="31" spans="1:24" s="1" customFormat="1" ht="12.75" customHeight="1">
      <c r="A31" s="125" t="s">
        <v>42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9" t="s">
        <v>43</v>
      </c>
      <c r="W31" s="43" t="s">
        <v>21</v>
      </c>
      <c r="X31" s="43" t="s">
        <v>21</v>
      </c>
    </row>
    <row r="32" spans="1:24" s="1" customFormat="1" ht="12.75" customHeight="1">
      <c r="A32" s="125" t="s">
        <v>44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9" t="s">
        <v>45</v>
      </c>
      <c r="W32" s="43">
        <v>2208798</v>
      </c>
      <c r="X32" s="43">
        <v>1927197</v>
      </c>
    </row>
    <row r="33" spans="1:24" s="1" customFormat="1" ht="12.75" customHeight="1">
      <c r="A33" s="125" t="s">
        <v>46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9" t="s">
        <v>47</v>
      </c>
      <c r="W33" s="43" t="s">
        <v>21</v>
      </c>
      <c r="X33" s="43" t="s">
        <v>21</v>
      </c>
    </row>
    <row r="34" spans="1:24" s="1" customFormat="1" ht="12.75" customHeight="1">
      <c r="A34" s="125" t="s">
        <v>48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9" t="s">
        <v>49</v>
      </c>
      <c r="W34" s="43">
        <v>226387</v>
      </c>
      <c r="X34" s="43">
        <v>267518</v>
      </c>
    </row>
    <row r="35" spans="1:24" s="1" customFormat="1" ht="12.75" customHeight="1">
      <c r="A35" s="125" t="s">
        <v>50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9" t="s">
        <v>51</v>
      </c>
      <c r="W35" s="43">
        <v>282</v>
      </c>
      <c r="X35" s="43">
        <v>382</v>
      </c>
    </row>
    <row r="36" spans="1:24" s="1" customFormat="1" ht="12.7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9" t="s">
        <v>53</v>
      </c>
      <c r="W36" s="43">
        <v>107559</v>
      </c>
      <c r="X36" s="43"/>
    </row>
    <row r="37" spans="1:24" s="1" customFormat="1" ht="12.75" customHeight="1">
      <c r="A37" s="125" t="s">
        <v>54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9" t="s">
        <v>55</v>
      </c>
      <c r="W37" s="43">
        <v>1430628</v>
      </c>
      <c r="X37" s="43">
        <v>1585964</v>
      </c>
    </row>
    <row r="38" spans="1:24" s="1" customFormat="1" ht="12.75" customHeight="1">
      <c r="A38" s="129" t="s">
        <v>56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8" t="s">
        <v>57</v>
      </c>
      <c r="W38" s="44">
        <f>W26+W18</f>
        <v>5746898</v>
      </c>
      <c r="X38" s="44">
        <f>X26+X18</f>
        <v>5975001</v>
      </c>
    </row>
    <row r="39" spans="1:24" s="1" customFormat="1" ht="12.75" customHeight="1">
      <c r="A39" s="126" t="s">
        <v>58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8" t="s">
        <v>59</v>
      </c>
      <c r="W39" s="44">
        <f>W40+W47</f>
        <v>8539509</v>
      </c>
      <c r="X39" s="44">
        <f>X40+X47</f>
        <v>6846116</v>
      </c>
    </row>
    <row r="40" spans="1:24" s="1" customFormat="1" ht="12.75" customHeight="1">
      <c r="A40" s="126" t="s">
        <v>60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8" t="s">
        <v>61</v>
      </c>
      <c r="W40" s="44">
        <f>SUM(W41:W46)</f>
        <v>1351206</v>
      </c>
      <c r="X40" s="44">
        <f>SUM(X41:X46)</f>
        <v>1274936</v>
      </c>
    </row>
    <row r="41" spans="1:24" s="1" customFormat="1" ht="12.75" customHeight="1">
      <c r="A41" s="125" t="s">
        <v>62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9" t="s">
        <v>63</v>
      </c>
      <c r="W41" s="43">
        <v>274819</v>
      </c>
      <c r="X41" s="43">
        <v>302455</v>
      </c>
    </row>
    <row r="42" spans="1:24" s="1" customFormat="1" ht="12.75" customHeight="1">
      <c r="A42" s="125" t="s">
        <v>64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9" t="s">
        <v>65</v>
      </c>
      <c r="W42" s="43">
        <v>138726</v>
      </c>
      <c r="X42" s="43">
        <v>188312</v>
      </c>
    </row>
    <row r="43" spans="1:24" ht="12" customHeight="1">
      <c r="A43" s="130" t="s">
        <v>66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9" t="s">
        <v>67</v>
      </c>
      <c r="W43" s="43">
        <v>65071</v>
      </c>
      <c r="X43" s="43">
        <v>93956</v>
      </c>
    </row>
    <row r="44" spans="1:24" s="1" customFormat="1" ht="12.75" customHeight="1">
      <c r="A44" s="125" t="s">
        <v>68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9" t="s">
        <v>69</v>
      </c>
      <c r="W44" s="43">
        <f>4059553-3564395</f>
        <v>495158</v>
      </c>
      <c r="X44" s="43">
        <v>429296</v>
      </c>
    </row>
    <row r="45" spans="1:24" s="1" customFormat="1" ht="12.75" customHeight="1">
      <c r="A45" s="128" t="s">
        <v>70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9" t="s">
        <v>71</v>
      </c>
      <c r="W45" s="43">
        <v>138733</v>
      </c>
      <c r="X45" s="43">
        <v>29720</v>
      </c>
    </row>
    <row r="46" spans="1:24" s="1" customFormat="1" ht="12.75" customHeight="1">
      <c r="A46" s="125" t="s">
        <v>72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9" t="s">
        <v>73</v>
      </c>
      <c r="W46" s="43">
        <f>671766-433067</f>
        <v>238699</v>
      </c>
      <c r="X46" s="43">
        <v>231197</v>
      </c>
    </row>
    <row r="47" spans="1:24" s="1" customFormat="1" ht="12.75" customHeight="1">
      <c r="A47" s="126" t="s">
        <v>74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8" t="s">
        <v>75</v>
      </c>
      <c r="W47" s="44">
        <f>SUM(W48:W52)</f>
        <v>7188303</v>
      </c>
      <c r="X47" s="44">
        <f>SUM(X48:X52)</f>
        <v>5571180</v>
      </c>
    </row>
    <row r="48" spans="1:24" s="1" customFormat="1" ht="12.75" customHeight="1">
      <c r="A48" s="125" t="s">
        <v>76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9" t="s">
        <v>77</v>
      </c>
      <c r="W48" s="43">
        <v>6984869</v>
      </c>
      <c r="X48" s="43">
        <v>5329493</v>
      </c>
    </row>
    <row r="49" spans="1:28" s="1" customFormat="1" ht="12.75" customHeight="1">
      <c r="A49" s="125" t="s">
        <v>78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9" t="s">
        <v>79</v>
      </c>
      <c r="W49" s="43" t="s">
        <v>21</v>
      </c>
      <c r="X49" s="43" t="s">
        <v>21</v>
      </c>
    </row>
    <row r="50" spans="1:28" s="1" customFormat="1" ht="12.75" customHeight="1">
      <c r="A50" s="125" t="s">
        <v>80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9" t="s">
        <v>81</v>
      </c>
      <c r="W50" s="43">
        <v>139216</v>
      </c>
      <c r="X50" s="43">
        <v>181822</v>
      </c>
    </row>
    <row r="51" spans="1:28" s="1" customFormat="1" ht="12.75" customHeight="1">
      <c r="A51" s="128" t="s">
        <v>82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9" t="s">
        <v>83</v>
      </c>
      <c r="W51" s="43">
        <v>4353</v>
      </c>
      <c r="X51" s="43"/>
    </row>
    <row r="52" spans="1:28" s="1" customFormat="1" ht="12.75" customHeight="1">
      <c r="A52" s="125" t="s">
        <v>84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9" t="s">
        <v>85</v>
      </c>
      <c r="W52" s="43">
        <v>59865</v>
      </c>
      <c r="X52" s="43">
        <v>59865</v>
      </c>
    </row>
    <row r="53" spans="1:28" s="1" customFormat="1" ht="12.75" customHeight="1">
      <c r="A53" s="126" t="s">
        <v>86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8" t="s">
        <v>87</v>
      </c>
      <c r="W53" s="44">
        <v>-2792611</v>
      </c>
      <c r="X53" s="44">
        <f>SUM(X54:X59)</f>
        <v>-871115</v>
      </c>
    </row>
    <row r="54" spans="1:28" s="1" customFormat="1" ht="12.75" customHeight="1">
      <c r="A54" s="125" t="s">
        <v>88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9" t="s">
        <v>89</v>
      </c>
      <c r="W54" s="43">
        <v>250364</v>
      </c>
      <c r="X54" s="43">
        <v>250364</v>
      </c>
    </row>
    <row r="55" spans="1:28" s="1" customFormat="1" ht="12.75" customHeight="1">
      <c r="A55" s="125" t="s">
        <v>90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9" t="s">
        <v>91</v>
      </c>
      <c r="W55" s="43">
        <f>X55</f>
        <v>50644</v>
      </c>
      <c r="X55" s="43">
        <v>50644</v>
      </c>
    </row>
    <row r="56" spans="1:28" s="1" customFormat="1" ht="12.75" customHeight="1">
      <c r="A56" s="125" t="s">
        <v>92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9" t="s">
        <v>93</v>
      </c>
      <c r="W56" s="43" t="s">
        <v>21</v>
      </c>
      <c r="X56" s="43" t="s">
        <v>21</v>
      </c>
    </row>
    <row r="57" spans="1:28" s="1" customFormat="1" ht="12.75" customHeight="1">
      <c r="A57" s="125" t="s">
        <v>94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9" t="s">
        <v>95</v>
      </c>
      <c r="W57" s="43">
        <v>1557261</v>
      </c>
      <c r="X57" s="43">
        <v>1557261</v>
      </c>
    </row>
    <row r="58" spans="1:28" s="1" customFormat="1" ht="12.75" customHeight="1">
      <c r="A58" s="125" t="s">
        <v>96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9" t="s">
        <v>97</v>
      </c>
      <c r="W58" s="43" t="s">
        <v>21</v>
      </c>
      <c r="X58" s="43" t="s">
        <v>21</v>
      </c>
    </row>
    <row r="59" spans="1:28" s="1" customFormat="1" ht="12.75" customHeight="1">
      <c r="A59" s="125" t="s">
        <v>98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9" t="s">
        <v>99</v>
      </c>
      <c r="W59" s="43">
        <f>-4600236-50644</f>
        <v>-4650880</v>
      </c>
      <c r="X59" s="43">
        <v>-2729384</v>
      </c>
      <c r="Y59" s="55"/>
      <c r="Z59" s="119"/>
      <c r="AA59" s="119"/>
      <c r="AB59" s="84"/>
    </row>
    <row r="60" spans="1:28" s="1" customFormat="1" ht="12.75" customHeight="1">
      <c r="A60" s="126" t="s">
        <v>100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8" t="s">
        <v>101</v>
      </c>
      <c r="W60" s="42">
        <f>W39+W53</f>
        <v>5746898</v>
      </c>
      <c r="X60" s="42">
        <f>X39+X53</f>
        <v>5975001</v>
      </c>
      <c r="Y60" s="84"/>
    </row>
    <row r="61" spans="1:28" s="1" customFormat="1" ht="6" customHeight="1"/>
    <row r="62" spans="1:28" s="1" customFormat="1" ht="6" customHeight="1"/>
    <row r="63" spans="1:28" s="1" customFormat="1" ht="6" customHeight="1"/>
    <row r="64" spans="1:28" s="1" customFormat="1" ht="6" customHeight="1"/>
    <row r="65" spans="1:24" s="1" customFormat="1" ht="12.75" customHeight="1">
      <c r="A65" s="3" t="s">
        <v>102</v>
      </c>
      <c r="H65" s="123" t="s">
        <v>103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1"/>
      <c r="W65" s="12"/>
    </row>
    <row r="66" spans="1:24" s="1" customFormat="1" ht="18.75" customHeight="1">
      <c r="H66" s="127" t="s">
        <v>104</v>
      </c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1"/>
      <c r="W66" s="13" t="s">
        <v>105</v>
      </c>
    </row>
    <row r="67" spans="1:24" s="1" customFormat="1" ht="19.5" customHeight="1">
      <c r="A67" s="3" t="s">
        <v>106</v>
      </c>
      <c r="H67" s="123" t="s">
        <v>263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1"/>
      <c r="W67" s="12"/>
    </row>
    <row r="68" spans="1:24" s="1" customFormat="1" ht="9.75" customHeight="1">
      <c r="B68" s="2" t="s">
        <v>107</v>
      </c>
      <c r="H68" s="124" t="s">
        <v>104</v>
      </c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W68" s="10" t="s">
        <v>105</v>
      </c>
    </row>
    <row r="72" spans="1:24">
      <c r="W72" s="116"/>
      <c r="X72" s="116"/>
    </row>
  </sheetData>
  <mergeCells count="56">
    <mergeCell ref="A20:U20"/>
    <mergeCell ref="W1:X2"/>
    <mergeCell ref="H3:X4"/>
    <mergeCell ref="H6:X6"/>
    <mergeCell ref="S8:X8"/>
    <mergeCell ref="A10:R12"/>
    <mergeCell ref="S10:X12"/>
    <mergeCell ref="A14:W14"/>
    <mergeCell ref="A15:W15"/>
    <mergeCell ref="A17:U17"/>
    <mergeCell ref="A18:U18"/>
    <mergeCell ref="A19:U19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44:U44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56:U56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H67:U67"/>
    <mergeCell ref="H68:U68"/>
    <mergeCell ref="A57:U57"/>
    <mergeCell ref="A58:U58"/>
    <mergeCell ref="A59:U59"/>
    <mergeCell ref="A60:U60"/>
    <mergeCell ref="H65:U65"/>
    <mergeCell ref="H66:U6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10" workbookViewId="0">
      <selection activeCell="A28" sqref="A28:U28"/>
    </sheetView>
  </sheetViews>
  <sheetFormatPr defaultRowHeight="15"/>
  <cols>
    <col min="1" max="17" width="2.5703125" style="15" customWidth="1"/>
    <col min="18" max="19" width="2.7109375" style="15" customWidth="1"/>
    <col min="20" max="20" width="3.5703125" style="15" customWidth="1"/>
    <col min="21" max="21" width="14" style="15" customWidth="1"/>
    <col min="22" max="22" width="7.85546875" style="15" customWidth="1"/>
    <col min="23" max="23" width="17.85546875" style="50" customWidth="1"/>
    <col min="24" max="24" width="17.5703125" style="15" customWidth="1"/>
    <col min="25" max="16384" width="9.140625" style="14"/>
  </cols>
  <sheetData>
    <row r="1" spans="1:2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48" t="s">
        <v>108</v>
      </c>
      <c r="X1" s="148"/>
    </row>
    <row r="2" spans="1:24">
      <c r="W2" s="148"/>
      <c r="X2" s="148"/>
    </row>
    <row r="3" spans="1:24">
      <c r="A3" s="23"/>
      <c r="B3" s="23"/>
      <c r="C3" s="23"/>
      <c r="D3" s="23"/>
      <c r="E3" s="23"/>
      <c r="F3" s="23"/>
      <c r="G3" s="23"/>
      <c r="H3" s="133" t="s">
        <v>1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24">
      <c r="A4" s="24" t="s">
        <v>2</v>
      </c>
      <c r="B4" s="23"/>
      <c r="C4" s="23"/>
      <c r="D4" s="23"/>
      <c r="E4" s="23"/>
      <c r="F4" s="23"/>
      <c r="G4" s="23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</row>
    <row r="5" spans="1:24" ht="8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41"/>
      <c r="X5" s="11"/>
    </row>
    <row r="6" spans="1:24" ht="12" customHeight="1">
      <c r="A6" s="24" t="s">
        <v>3</v>
      </c>
      <c r="B6" s="23"/>
      <c r="C6" s="23"/>
      <c r="D6" s="23"/>
      <c r="E6" s="23"/>
      <c r="F6" s="23"/>
      <c r="G6" s="23"/>
      <c r="H6" s="149" t="s">
        <v>4</v>
      </c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</row>
    <row r="7" spans="1:24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41"/>
      <c r="X7" s="11"/>
    </row>
    <row r="8" spans="1:24" ht="12.75" customHeight="1">
      <c r="A8" s="24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150">
        <v>334</v>
      </c>
      <c r="T8" s="150"/>
      <c r="U8" s="150"/>
      <c r="V8" s="150"/>
      <c r="W8" s="150"/>
      <c r="X8" s="150"/>
    </row>
    <row r="9" spans="1:24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41"/>
      <c r="X9" s="11"/>
    </row>
    <row r="10" spans="1:24" ht="9" customHeight="1">
      <c r="A10" s="151" t="s">
        <v>6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2" t="s">
        <v>7</v>
      </c>
      <c r="T10" s="152"/>
      <c r="U10" s="152"/>
      <c r="V10" s="152"/>
      <c r="W10" s="152"/>
      <c r="X10" s="152"/>
    </row>
    <row r="11" spans="1:24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2"/>
      <c r="T11" s="152"/>
      <c r="U11" s="152"/>
      <c r="V11" s="152"/>
      <c r="W11" s="152"/>
      <c r="X11" s="152"/>
    </row>
    <row r="12" spans="1:24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3"/>
      <c r="T12" s="153"/>
      <c r="U12" s="153"/>
      <c r="V12" s="153"/>
      <c r="W12" s="153"/>
      <c r="X12" s="153"/>
    </row>
    <row r="13" spans="1:24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45"/>
      <c r="X13" s="17"/>
    </row>
    <row r="14" spans="1:24" ht="15.75">
      <c r="A14" s="154" t="s">
        <v>109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</row>
    <row r="15" spans="1:24">
      <c r="A15" s="155" t="s">
        <v>110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</row>
    <row r="16" spans="1:24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41"/>
      <c r="X16" s="18" t="s">
        <v>10</v>
      </c>
    </row>
    <row r="17" spans="1:26" ht="24">
      <c r="A17" s="156" t="s">
        <v>11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9" t="s">
        <v>12</v>
      </c>
      <c r="W17" s="46" t="s">
        <v>111</v>
      </c>
      <c r="X17" s="20" t="s">
        <v>112</v>
      </c>
    </row>
    <row r="18" spans="1:26">
      <c r="A18" s="145" t="s">
        <v>113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21" t="s">
        <v>114</v>
      </c>
      <c r="W18" s="43">
        <v>597272</v>
      </c>
      <c r="X18" s="43">
        <v>562013</v>
      </c>
      <c r="Z18" s="118"/>
    </row>
    <row r="19" spans="1:26">
      <c r="A19" s="146" t="s">
        <v>115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21" t="s">
        <v>116</v>
      </c>
      <c r="W19" s="43">
        <v>1077219</v>
      </c>
      <c r="X19" s="43">
        <v>464443</v>
      </c>
      <c r="Z19" s="118"/>
    </row>
    <row r="20" spans="1:26">
      <c r="A20" s="147" t="s">
        <v>117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22" t="s">
        <v>118</v>
      </c>
      <c r="W20" s="44">
        <f>W18-W19</f>
        <v>-479947</v>
      </c>
      <c r="X20" s="44">
        <f>X18-X19</f>
        <v>97570</v>
      </c>
      <c r="Z20" s="117"/>
    </row>
    <row r="21" spans="1:26">
      <c r="A21" s="142" t="s">
        <v>119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21" t="s">
        <v>120</v>
      </c>
      <c r="W21" s="43" t="s">
        <v>21</v>
      </c>
      <c r="X21" s="43">
        <v>6681</v>
      </c>
    </row>
    <row r="22" spans="1:26">
      <c r="A22" s="142" t="s">
        <v>121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21" t="s">
        <v>122</v>
      </c>
      <c r="W22" s="43">
        <v>105321</v>
      </c>
      <c r="X22" s="43">
        <v>43134</v>
      </c>
    </row>
    <row r="23" spans="1:26">
      <c r="A23" s="142" t="s">
        <v>123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21" t="s">
        <v>124</v>
      </c>
      <c r="W23" s="43">
        <v>50507</v>
      </c>
      <c r="X23" s="43">
        <v>75246</v>
      </c>
    </row>
    <row r="24" spans="1:26">
      <c r="A24" s="142" t="s">
        <v>125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21" t="s">
        <v>126</v>
      </c>
      <c r="W24" s="43">
        <v>148629</v>
      </c>
      <c r="X24" s="43">
        <v>127546</v>
      </c>
    </row>
    <row r="25" spans="1:26">
      <c r="A25" s="142" t="s">
        <v>127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21" t="s">
        <v>128</v>
      </c>
      <c r="W25" s="43">
        <v>383981</v>
      </c>
      <c r="X25" s="43">
        <v>185487</v>
      </c>
    </row>
    <row r="26" spans="1:26">
      <c r="A26" s="146" t="s">
        <v>129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21" t="s">
        <v>130</v>
      </c>
      <c r="W26" s="43">
        <f>76521+836588+50644</f>
        <v>963753</v>
      </c>
      <c r="X26" s="43">
        <v>44773</v>
      </c>
    </row>
    <row r="27" spans="1:26">
      <c r="A27" s="142" t="s">
        <v>131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21" t="s">
        <v>132</v>
      </c>
      <c r="W27" s="43" t="s">
        <v>21</v>
      </c>
      <c r="X27" s="43" t="s">
        <v>21</v>
      </c>
    </row>
    <row r="28" spans="1:26" ht="23.25" customHeight="1">
      <c r="A28" s="143" t="s">
        <v>133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22" t="s">
        <v>134</v>
      </c>
      <c r="W28" s="44">
        <f>W20+W22-W23-W24-W25-W26</f>
        <v>-1921496</v>
      </c>
      <c r="X28" s="44">
        <v>-285667</v>
      </c>
    </row>
    <row r="29" spans="1:26">
      <c r="A29" s="142" t="s">
        <v>135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21" t="s">
        <v>136</v>
      </c>
      <c r="W29" s="43" t="s">
        <v>21</v>
      </c>
      <c r="X29" s="43" t="s">
        <v>21</v>
      </c>
    </row>
    <row r="30" spans="1:26">
      <c r="A30" s="147" t="s">
        <v>137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22" t="s">
        <v>138</v>
      </c>
      <c r="W30" s="44">
        <f>W28</f>
        <v>-1921496</v>
      </c>
      <c r="X30" s="44">
        <f>X28</f>
        <v>-285667</v>
      </c>
    </row>
    <row r="31" spans="1:26">
      <c r="A31" s="142" t="s">
        <v>139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21" t="s">
        <v>140</v>
      </c>
      <c r="W31" s="43" t="s">
        <v>21</v>
      </c>
      <c r="X31" s="43" t="s">
        <v>21</v>
      </c>
    </row>
    <row r="32" spans="1:26" ht="22.5" customHeight="1">
      <c r="A32" s="143" t="s">
        <v>141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20" t="s">
        <v>142</v>
      </c>
      <c r="W32" s="47">
        <f>W28</f>
        <v>-1921496</v>
      </c>
      <c r="X32" s="47">
        <f>X30</f>
        <v>-285667</v>
      </c>
    </row>
    <row r="33" spans="1:24">
      <c r="A33" s="142" t="s">
        <v>143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21" t="s">
        <v>144</v>
      </c>
      <c r="W33" s="43" t="s">
        <v>21</v>
      </c>
      <c r="X33" s="43" t="s">
        <v>21</v>
      </c>
    </row>
    <row r="34" spans="1:24">
      <c r="A34" s="143" t="s">
        <v>145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22" t="s">
        <v>146</v>
      </c>
      <c r="W34" s="44">
        <f>W32</f>
        <v>-1921496</v>
      </c>
      <c r="X34" s="44">
        <f>X32</f>
        <v>-285667</v>
      </c>
    </row>
    <row r="35" spans="1:24">
      <c r="A35" s="144" t="s">
        <v>147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21" t="s">
        <v>148</v>
      </c>
      <c r="W35" s="43" t="s">
        <v>21</v>
      </c>
      <c r="X35" s="43" t="s">
        <v>21</v>
      </c>
    </row>
    <row r="36" spans="1:24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21" t="s">
        <v>150</v>
      </c>
      <c r="W36" s="43" t="s">
        <v>21</v>
      </c>
      <c r="X36" s="43" t="s">
        <v>21</v>
      </c>
    </row>
    <row r="37" spans="1:24">
      <c r="A37" s="146" t="s">
        <v>151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21" t="s">
        <v>152</v>
      </c>
      <c r="W37" s="43" t="s">
        <v>21</v>
      </c>
      <c r="X37" s="43" t="s">
        <v>21</v>
      </c>
    </row>
    <row r="38" spans="1:24">
      <c r="A38" s="147" t="s">
        <v>153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22" t="s">
        <v>154</v>
      </c>
      <c r="W38" s="44">
        <f>W34</f>
        <v>-1921496</v>
      </c>
      <c r="X38" s="44">
        <f>X34</f>
        <v>-285667</v>
      </c>
    </row>
    <row r="39" spans="1:24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41"/>
      <c r="X39" s="11"/>
    </row>
    <row r="40" spans="1:24">
      <c r="A40" s="16" t="s">
        <v>102</v>
      </c>
      <c r="B40" s="11"/>
      <c r="C40" s="11"/>
      <c r="D40" s="11"/>
      <c r="E40" s="11"/>
      <c r="F40" s="11"/>
      <c r="G40" s="11"/>
      <c r="H40" s="123" t="s">
        <v>103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1"/>
      <c r="W40" s="48"/>
      <c r="X40" s="11"/>
    </row>
    <row r="41" spans="1:24">
      <c r="A41" s="11"/>
      <c r="B41" s="11"/>
      <c r="C41" s="11"/>
      <c r="D41" s="11"/>
      <c r="E41" s="11"/>
      <c r="F41" s="11"/>
      <c r="G41" s="11"/>
      <c r="H41" s="127" t="s">
        <v>104</v>
      </c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1"/>
      <c r="W41" s="49" t="s">
        <v>105</v>
      </c>
      <c r="X41" s="11"/>
    </row>
    <row r="42" spans="1:24">
      <c r="A42" s="16" t="s">
        <v>106</v>
      </c>
      <c r="B42" s="11"/>
      <c r="C42" s="11"/>
      <c r="D42" s="11"/>
      <c r="E42" s="11"/>
      <c r="F42" s="11"/>
      <c r="G42" s="11"/>
      <c r="H42" s="123" t="s">
        <v>263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1"/>
      <c r="W42" s="48"/>
      <c r="X42" s="11"/>
    </row>
    <row r="43" spans="1:24">
      <c r="A43" s="11"/>
      <c r="B43" s="11"/>
      <c r="C43" s="11"/>
      <c r="D43" s="11"/>
      <c r="E43" s="11"/>
      <c r="F43" s="11"/>
      <c r="G43" s="11"/>
      <c r="H43" s="127" t="s">
        <v>104</v>
      </c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1"/>
      <c r="W43" s="49" t="s">
        <v>105</v>
      </c>
      <c r="X43" s="11"/>
    </row>
    <row r="44" spans="1:24">
      <c r="A44" s="11"/>
      <c r="B44" s="15" t="s">
        <v>107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41"/>
      <c r="X44" s="11"/>
    </row>
    <row r="45" spans="1:24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X45" s="117"/>
    </row>
  </sheetData>
  <mergeCells count="34">
    <mergeCell ref="A20:U20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U18"/>
    <mergeCell ref="A19:U19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</mergeCells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tabSelected="1" workbookViewId="0">
      <selection activeCell="X57" sqref="X57"/>
    </sheetView>
  </sheetViews>
  <sheetFormatPr defaultRowHeight="12" customHeight="1"/>
  <cols>
    <col min="1" max="17" width="2.5703125" style="25" customWidth="1"/>
    <col min="18" max="19" width="2.7109375" style="25" customWidth="1"/>
    <col min="20" max="20" width="3.5703125" style="25" customWidth="1"/>
    <col min="21" max="21" width="5.140625" style="25" customWidth="1"/>
    <col min="22" max="22" width="11.42578125" style="25" customWidth="1"/>
    <col min="23" max="23" width="14.28515625" style="25" customWidth="1"/>
    <col min="24" max="24" width="14.7109375" style="56" customWidth="1"/>
    <col min="25" max="16384" width="9.140625" style="14"/>
  </cols>
  <sheetData>
    <row r="1" spans="1:24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73" t="s">
        <v>108</v>
      </c>
      <c r="X1" s="173"/>
    </row>
    <row r="2" spans="1:24" ht="12" customHeight="1">
      <c r="W2" s="173"/>
      <c r="X2" s="173"/>
    </row>
    <row r="3" spans="1:24" ht="12" customHeight="1">
      <c r="A3" s="11"/>
      <c r="B3" s="11"/>
      <c r="C3" s="11"/>
      <c r="D3" s="11"/>
      <c r="E3" s="11"/>
      <c r="F3" s="11"/>
      <c r="G3" s="11"/>
      <c r="H3" s="133" t="s">
        <v>1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24" ht="12" customHeight="1">
      <c r="A4" s="38" t="s">
        <v>2</v>
      </c>
      <c r="B4" s="11"/>
      <c r="C4" s="11"/>
      <c r="D4" s="11"/>
      <c r="E4" s="11"/>
      <c r="F4" s="11"/>
      <c r="G4" s="11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</row>
    <row r="5" spans="1:24" ht="12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41"/>
    </row>
    <row r="6" spans="1:24" ht="12" customHeight="1">
      <c r="A6" s="38" t="s">
        <v>3</v>
      </c>
      <c r="B6" s="11"/>
      <c r="C6" s="11"/>
      <c r="D6" s="11"/>
      <c r="E6" s="11"/>
      <c r="F6" s="11"/>
      <c r="G6" s="11"/>
      <c r="H6" s="149" t="s">
        <v>4</v>
      </c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</row>
    <row r="7" spans="1:24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41"/>
    </row>
    <row r="8" spans="1:24" ht="12" customHeight="1">
      <c r="A8" s="38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50">
        <v>334</v>
      </c>
      <c r="T8" s="150"/>
      <c r="U8" s="150"/>
      <c r="V8" s="150"/>
      <c r="W8" s="150"/>
      <c r="X8" s="150"/>
    </row>
    <row r="9" spans="1:24" ht="12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41"/>
    </row>
    <row r="10" spans="1:24" ht="12" customHeight="1">
      <c r="A10" s="174" t="s">
        <v>6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52" t="s">
        <v>7</v>
      </c>
      <c r="T10" s="152"/>
      <c r="U10" s="152"/>
      <c r="V10" s="152"/>
      <c r="W10" s="152"/>
      <c r="X10" s="152"/>
    </row>
    <row r="11" spans="1:24" ht="12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52"/>
      <c r="T11" s="152"/>
      <c r="U11" s="152"/>
      <c r="V11" s="152"/>
      <c r="W11" s="152"/>
      <c r="X11" s="152"/>
    </row>
    <row r="12" spans="1:24" ht="12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53"/>
      <c r="T12" s="153"/>
      <c r="U12" s="153"/>
      <c r="V12" s="153"/>
      <c r="W12" s="153"/>
      <c r="X12" s="153"/>
    </row>
    <row r="13" spans="1:24" ht="12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45"/>
    </row>
    <row r="14" spans="1:24" ht="12" customHeight="1">
      <c r="A14" s="175" t="s">
        <v>155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</row>
    <row r="15" spans="1:24" ht="12" customHeight="1">
      <c r="A15" s="176" t="s">
        <v>110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</row>
    <row r="16" spans="1:24" ht="12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57" t="s">
        <v>10</v>
      </c>
    </row>
    <row r="17" spans="1:24" ht="27" customHeight="1">
      <c r="A17" s="165" t="s">
        <v>11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27" t="s">
        <v>12</v>
      </c>
      <c r="W17" s="27" t="s">
        <v>111</v>
      </c>
      <c r="X17" s="68" t="s">
        <v>112</v>
      </c>
    </row>
    <row r="18" spans="1:24" ht="12" customHeight="1">
      <c r="A18" s="161" t="s">
        <v>156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</row>
    <row r="19" spans="1:24" ht="12" customHeight="1">
      <c r="A19" s="166" t="s">
        <v>157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28" t="s">
        <v>35</v>
      </c>
      <c r="W19" s="29">
        <f>SUM(W21:W25)</f>
        <v>663826000</v>
      </c>
      <c r="X19" s="29">
        <v>578304000</v>
      </c>
    </row>
    <row r="20" spans="1:24" ht="12" customHeight="1">
      <c r="A20" s="170" t="s">
        <v>158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30"/>
      <c r="W20" s="31" t="s">
        <v>21</v>
      </c>
      <c r="X20" s="77" t="s">
        <v>21</v>
      </c>
    </row>
    <row r="21" spans="1:24" ht="12" customHeight="1">
      <c r="A21" s="158" t="s">
        <v>159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30" t="s">
        <v>37</v>
      </c>
      <c r="W21" s="32">
        <v>643218000</v>
      </c>
      <c r="X21" s="77">
        <v>578304</v>
      </c>
    </row>
    <row r="22" spans="1:24" ht="12" customHeight="1">
      <c r="A22" s="158" t="s">
        <v>160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30" t="s">
        <v>39</v>
      </c>
      <c r="W22" s="31" t="s">
        <v>21</v>
      </c>
      <c r="X22" s="77" t="s">
        <v>21</v>
      </c>
    </row>
    <row r="23" spans="1:24" ht="12" customHeight="1">
      <c r="A23" s="158" t="s">
        <v>161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30" t="s">
        <v>41</v>
      </c>
      <c r="W23" s="32">
        <v>1944000</v>
      </c>
      <c r="X23" s="77"/>
    </row>
    <row r="24" spans="1:24" ht="12" customHeight="1">
      <c r="A24" s="158" t="s">
        <v>162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30" t="s">
        <v>43</v>
      </c>
      <c r="W24" s="31" t="s">
        <v>21</v>
      </c>
      <c r="X24" s="77" t="s">
        <v>21</v>
      </c>
    </row>
    <row r="25" spans="1:24" ht="12" customHeight="1">
      <c r="A25" s="158" t="s">
        <v>163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30" t="s">
        <v>45</v>
      </c>
      <c r="W25" s="32">
        <v>18664000</v>
      </c>
      <c r="X25" s="77"/>
    </row>
    <row r="26" spans="1:24" ht="12" customHeight="1">
      <c r="A26" s="172" t="s">
        <v>164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28" t="s">
        <v>55</v>
      </c>
      <c r="W26" s="29">
        <f>SUM(W28:W34)</f>
        <v>1917602627</v>
      </c>
      <c r="X26" s="75">
        <v>893678</v>
      </c>
    </row>
    <row r="27" spans="1:24" ht="12" customHeight="1">
      <c r="A27" s="170" t="s">
        <v>158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30"/>
      <c r="W27" s="31" t="s">
        <v>21</v>
      </c>
      <c r="X27" s="77" t="s">
        <v>21</v>
      </c>
    </row>
    <row r="28" spans="1:24" ht="12" customHeight="1">
      <c r="A28" s="158" t="s">
        <v>165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30" t="s">
        <v>57</v>
      </c>
      <c r="W28" s="32">
        <v>1190700000</v>
      </c>
      <c r="X28" s="77">
        <v>618508</v>
      </c>
    </row>
    <row r="29" spans="1:24" ht="12" customHeight="1">
      <c r="A29" s="158" t="s">
        <v>166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30" t="s">
        <v>59</v>
      </c>
      <c r="W29" s="32">
        <v>6228627</v>
      </c>
      <c r="X29" s="77">
        <v>12937</v>
      </c>
    </row>
    <row r="30" spans="1:24" ht="12" customHeight="1">
      <c r="A30" s="158" t="s">
        <v>167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30" t="s">
        <v>61</v>
      </c>
      <c r="W30" s="32">
        <v>460482000</v>
      </c>
      <c r="X30" s="77">
        <v>232637</v>
      </c>
    </row>
    <row r="31" spans="1:24" ht="12" customHeight="1">
      <c r="A31" s="158" t="s">
        <v>168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30" t="s">
        <v>63</v>
      </c>
      <c r="W31" s="31" t="s">
        <v>21</v>
      </c>
      <c r="X31" s="77" t="s">
        <v>21</v>
      </c>
    </row>
    <row r="32" spans="1:24" ht="12" customHeight="1">
      <c r="A32" s="158" t="s">
        <v>169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30" t="s">
        <v>65</v>
      </c>
      <c r="W32" s="31" t="s">
        <v>21</v>
      </c>
      <c r="X32" s="77" t="s">
        <v>21</v>
      </c>
    </row>
    <row r="33" spans="1:24" ht="12" customHeight="1">
      <c r="A33" s="158" t="s">
        <v>170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30" t="s">
        <v>67</v>
      </c>
      <c r="W33" s="32">
        <v>220735000</v>
      </c>
      <c r="X33" s="77">
        <v>27965</v>
      </c>
    </row>
    <row r="34" spans="1:24" ht="12" customHeight="1">
      <c r="A34" s="158" t="s">
        <v>171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30" t="s">
        <v>69</v>
      </c>
      <c r="W34" s="32">
        <v>39457000</v>
      </c>
      <c r="X34" s="77">
        <v>1630</v>
      </c>
    </row>
    <row r="35" spans="1:24" ht="12" customHeight="1">
      <c r="A35" s="169" t="s">
        <v>172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28" t="s">
        <v>75</v>
      </c>
      <c r="W35" s="29">
        <f>W19-W26</f>
        <v>-1253776627</v>
      </c>
      <c r="X35" s="75">
        <v>-315374</v>
      </c>
    </row>
    <row r="36" spans="1:24" ht="12" customHeight="1">
      <c r="A36" s="161" t="s">
        <v>173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</row>
    <row r="37" spans="1:24" ht="12" customHeight="1">
      <c r="A37" s="166" t="s">
        <v>157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28" t="s">
        <v>95</v>
      </c>
      <c r="W37" s="33"/>
      <c r="X37" s="75"/>
    </row>
    <row r="38" spans="1:24" ht="12" customHeight="1">
      <c r="A38" s="170" t="s">
        <v>158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30"/>
      <c r="W38" s="31" t="s">
        <v>21</v>
      </c>
      <c r="X38" s="77" t="s">
        <v>21</v>
      </c>
    </row>
    <row r="39" spans="1:24" ht="12" customHeight="1">
      <c r="A39" s="158" t="s">
        <v>174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30" t="s">
        <v>97</v>
      </c>
      <c r="W39" s="31" t="s">
        <v>21</v>
      </c>
      <c r="X39" s="77" t="s">
        <v>21</v>
      </c>
    </row>
    <row r="40" spans="1:24" ht="12" customHeight="1">
      <c r="A40" s="164" t="s">
        <v>175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30" t="s">
        <v>99</v>
      </c>
      <c r="W40" s="31" t="s">
        <v>21</v>
      </c>
      <c r="X40" s="77" t="s">
        <v>21</v>
      </c>
    </row>
    <row r="41" spans="1:24" ht="12" customHeight="1">
      <c r="A41" s="164" t="s">
        <v>176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30" t="s">
        <v>101</v>
      </c>
      <c r="W41" s="31" t="s">
        <v>21</v>
      </c>
      <c r="X41" s="77" t="s">
        <v>21</v>
      </c>
    </row>
    <row r="42" spans="1:24" ht="12" customHeight="1">
      <c r="A42" s="158" t="s">
        <v>177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30" t="s">
        <v>178</v>
      </c>
      <c r="W42" s="31" t="s">
        <v>21</v>
      </c>
      <c r="X42" s="77" t="s">
        <v>21</v>
      </c>
    </row>
    <row r="43" spans="1:24" ht="12" customHeight="1">
      <c r="A43" s="171" t="s">
        <v>179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30" t="s">
        <v>180</v>
      </c>
      <c r="W43" s="31" t="s">
        <v>21</v>
      </c>
      <c r="X43" s="77"/>
    </row>
    <row r="44" spans="1:24" ht="12" customHeight="1">
      <c r="A44" s="168" t="s">
        <v>181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34" t="s">
        <v>182</v>
      </c>
      <c r="W44" s="35" t="s">
        <v>21</v>
      </c>
      <c r="X44" s="78" t="s">
        <v>21</v>
      </c>
    </row>
    <row r="45" spans="1:24" ht="12" customHeight="1">
      <c r="A45" s="158" t="s">
        <v>163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30" t="s">
        <v>183</v>
      </c>
      <c r="W45" s="31" t="s">
        <v>21</v>
      </c>
      <c r="X45" s="77" t="s">
        <v>21</v>
      </c>
    </row>
    <row r="46" spans="1:24" ht="12" customHeight="1">
      <c r="A46" s="166" t="s">
        <v>164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28" t="s">
        <v>184</v>
      </c>
      <c r="W46" s="29">
        <f>SUM(W48:W54)</f>
        <v>5722266</v>
      </c>
      <c r="X46" s="75">
        <v>102896</v>
      </c>
    </row>
    <row r="47" spans="1:24" ht="12" customHeight="1">
      <c r="A47" s="163" t="s">
        <v>158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30"/>
      <c r="W47" s="31" t="s">
        <v>21</v>
      </c>
      <c r="X47" s="77" t="s">
        <v>21</v>
      </c>
    </row>
    <row r="48" spans="1:24" ht="12" customHeight="1">
      <c r="A48" s="164" t="s">
        <v>185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30" t="s">
        <v>186</v>
      </c>
      <c r="W48" s="32">
        <v>3722266</v>
      </c>
      <c r="X48" s="77">
        <v>43611</v>
      </c>
    </row>
    <row r="49" spans="1:24" ht="12" customHeight="1">
      <c r="A49" s="158" t="s">
        <v>187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30" t="s">
        <v>188</v>
      </c>
      <c r="W49" s="31" t="s">
        <v>21</v>
      </c>
      <c r="X49" s="77" t="s">
        <v>21</v>
      </c>
    </row>
    <row r="50" spans="1:24" ht="12" customHeight="1">
      <c r="A50" s="158" t="s">
        <v>189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30" t="s">
        <v>190</v>
      </c>
      <c r="W50" s="31" t="s">
        <v>21</v>
      </c>
      <c r="X50" s="77" t="s">
        <v>21</v>
      </c>
    </row>
    <row r="51" spans="1:24" ht="12" customHeight="1">
      <c r="A51" s="158" t="s">
        <v>191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30" t="s">
        <v>192</v>
      </c>
      <c r="W51" s="31" t="s">
        <v>21</v>
      </c>
      <c r="X51" s="77" t="s">
        <v>21</v>
      </c>
    </row>
    <row r="52" spans="1:24" ht="12" customHeight="1">
      <c r="A52" s="158" t="s">
        <v>193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30" t="s">
        <v>194</v>
      </c>
      <c r="W52" s="32">
        <v>2000000</v>
      </c>
      <c r="X52" s="77">
        <v>59000</v>
      </c>
    </row>
    <row r="53" spans="1:24" ht="12" customHeight="1">
      <c r="A53" s="167" t="s">
        <v>195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34" t="s">
        <v>196</v>
      </c>
      <c r="W53" s="35" t="s">
        <v>21</v>
      </c>
      <c r="X53" s="78" t="s">
        <v>21</v>
      </c>
    </row>
    <row r="54" spans="1:24" ht="12" customHeight="1">
      <c r="A54" s="164" t="s">
        <v>171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30" t="s">
        <v>197</v>
      </c>
      <c r="W54" s="31" t="s">
        <v>21</v>
      </c>
      <c r="X54" s="77">
        <v>285</v>
      </c>
    </row>
    <row r="55" spans="1:24" ht="12" customHeight="1">
      <c r="A55" s="160" t="s">
        <v>198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28" t="s">
        <v>199</v>
      </c>
      <c r="W55" s="75">
        <v>-5722</v>
      </c>
      <c r="X55" s="75">
        <v>-102896</v>
      </c>
    </row>
    <row r="56" spans="1:24" ht="12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57" t="s">
        <v>10</v>
      </c>
    </row>
    <row r="57" spans="1:24" ht="39.75" customHeight="1">
      <c r="A57" s="165" t="s">
        <v>11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27" t="s">
        <v>12</v>
      </c>
      <c r="W57" s="27" t="s">
        <v>13</v>
      </c>
      <c r="X57" s="68" t="s">
        <v>14</v>
      </c>
    </row>
    <row r="58" spans="1:24" ht="12" customHeight="1">
      <c r="A58" s="161" t="s">
        <v>200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</row>
    <row r="59" spans="1:24" ht="12" customHeight="1">
      <c r="A59" s="162" t="s">
        <v>157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28" t="s">
        <v>201</v>
      </c>
      <c r="W59" s="29">
        <f>W62</f>
        <v>1503178400</v>
      </c>
      <c r="X59" s="75">
        <f>X62</f>
        <v>829847</v>
      </c>
    </row>
    <row r="60" spans="1:24" ht="12" customHeight="1">
      <c r="A60" s="163" t="s">
        <v>158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30"/>
      <c r="W60" s="31" t="s">
        <v>21</v>
      </c>
      <c r="X60" s="77" t="s">
        <v>21</v>
      </c>
    </row>
    <row r="61" spans="1:24" ht="12" customHeight="1">
      <c r="A61" s="164" t="s">
        <v>202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30" t="s">
        <v>203</v>
      </c>
      <c r="W61" s="31" t="s">
        <v>21</v>
      </c>
      <c r="X61" s="77">
        <v>1068926</v>
      </c>
    </row>
    <row r="62" spans="1:24" ht="12" customHeight="1">
      <c r="A62" s="164" t="s">
        <v>204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30" t="s">
        <v>205</v>
      </c>
      <c r="W62" s="32">
        <v>1503178400</v>
      </c>
      <c r="X62" s="77">
        <v>829847</v>
      </c>
    </row>
    <row r="63" spans="1:24" ht="12" customHeight="1">
      <c r="A63" s="164" t="s">
        <v>206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30" t="s">
        <v>207</v>
      </c>
      <c r="W63" s="31" t="s">
        <v>21</v>
      </c>
      <c r="X63" s="77" t="s">
        <v>21</v>
      </c>
    </row>
    <row r="64" spans="1:24" ht="12" customHeight="1">
      <c r="A64" s="164" t="s">
        <v>163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30" t="s">
        <v>208</v>
      </c>
      <c r="W64" s="31" t="s">
        <v>21</v>
      </c>
      <c r="X64" s="77" t="s">
        <v>21</v>
      </c>
    </row>
    <row r="65" spans="1:24" ht="12" customHeight="1">
      <c r="A65" s="162" t="s">
        <v>164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28" t="s">
        <v>209</v>
      </c>
      <c r="W65" s="29">
        <f>SUM(W67:W70)</f>
        <v>269915000</v>
      </c>
      <c r="X65" s="75">
        <f>X67</f>
        <v>1513524</v>
      </c>
    </row>
    <row r="66" spans="1:24" ht="12" customHeight="1">
      <c r="A66" s="163" t="s">
        <v>158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30"/>
      <c r="W66" s="31" t="s">
        <v>21</v>
      </c>
      <c r="X66" s="77" t="s">
        <v>21</v>
      </c>
    </row>
    <row r="67" spans="1:24" ht="12" customHeight="1">
      <c r="A67" s="158" t="s">
        <v>210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30" t="s">
        <v>211</v>
      </c>
      <c r="W67" s="32">
        <v>142752000</v>
      </c>
      <c r="X67" s="77">
        <v>1513524</v>
      </c>
    </row>
    <row r="68" spans="1:24" ht="12" customHeight="1">
      <c r="A68" s="158" t="s">
        <v>212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30" t="s">
        <v>213</v>
      </c>
      <c r="W68" s="31" t="s">
        <v>21</v>
      </c>
      <c r="X68" s="77" t="s">
        <v>21</v>
      </c>
    </row>
    <row r="69" spans="1:24" ht="12" customHeight="1">
      <c r="A69" s="158" t="s">
        <v>214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30" t="s">
        <v>215</v>
      </c>
      <c r="W69" s="31" t="s">
        <v>21</v>
      </c>
      <c r="X69" s="77" t="s">
        <v>21</v>
      </c>
    </row>
    <row r="70" spans="1:24" ht="12" customHeight="1">
      <c r="A70" s="158" t="s">
        <v>216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30" t="s">
        <v>217</v>
      </c>
      <c r="W70" s="32">
        <f>127751000-618000-446000+476000</f>
        <v>127163000</v>
      </c>
      <c r="X70" s="77" t="s">
        <v>21</v>
      </c>
    </row>
    <row r="71" spans="1:24" ht="12" customHeight="1">
      <c r="A71" s="159" t="s">
        <v>218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28" t="s">
        <v>219</v>
      </c>
      <c r="W71" s="29">
        <f>W59-W65</f>
        <v>1233263400</v>
      </c>
      <c r="X71" s="75">
        <v>385249</v>
      </c>
    </row>
    <row r="72" spans="1:24" ht="12" customHeight="1">
      <c r="A72" s="159" t="s">
        <v>220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28" t="s">
        <v>132</v>
      </c>
      <c r="W72" s="29">
        <v>26236000</v>
      </c>
      <c r="X72" s="75">
        <v>-33021</v>
      </c>
    </row>
    <row r="73" spans="1:24" ht="12" customHeight="1">
      <c r="A73" s="160" t="s">
        <v>221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30" t="s">
        <v>134</v>
      </c>
      <c r="W73" s="32">
        <v>51987000</v>
      </c>
      <c r="X73" s="77">
        <v>38176</v>
      </c>
    </row>
    <row r="74" spans="1:24" ht="12" customHeight="1">
      <c r="A74" s="160" t="s">
        <v>222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30" t="s">
        <v>136</v>
      </c>
      <c r="W74" s="32">
        <v>25751000</v>
      </c>
      <c r="X74" s="77">
        <v>5155</v>
      </c>
    </row>
    <row r="75" spans="1:24" ht="1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41"/>
    </row>
    <row r="76" spans="1:24" ht="12" customHeight="1">
      <c r="A76" s="26" t="s">
        <v>102</v>
      </c>
      <c r="B76" s="11"/>
      <c r="C76" s="11"/>
      <c r="D76" s="11"/>
      <c r="E76" s="11"/>
      <c r="F76" s="11"/>
      <c r="G76" s="11"/>
      <c r="H76" s="123" t="s">
        <v>103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1"/>
      <c r="W76" s="36"/>
      <c r="X76" s="41"/>
    </row>
    <row r="77" spans="1:24" ht="12" customHeight="1">
      <c r="A77" s="11"/>
      <c r="B77" s="11"/>
      <c r="C77" s="11"/>
      <c r="D77" s="11"/>
      <c r="E77" s="11"/>
      <c r="F77" s="11"/>
      <c r="G77" s="11"/>
      <c r="H77" s="157" t="s">
        <v>104</v>
      </c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1"/>
      <c r="W77" s="37" t="s">
        <v>105</v>
      </c>
      <c r="X77" s="41"/>
    </row>
    <row r="78" spans="1:24" ht="12" customHeight="1">
      <c r="A78" s="26" t="s">
        <v>106</v>
      </c>
      <c r="B78" s="11"/>
      <c r="C78" s="11"/>
      <c r="D78" s="11"/>
      <c r="E78" s="11"/>
      <c r="F78" s="11"/>
      <c r="G78" s="11"/>
      <c r="H78" s="123" t="s">
        <v>263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1"/>
      <c r="W78" s="36"/>
      <c r="X78" s="41"/>
    </row>
    <row r="79" spans="1:24" ht="12" customHeight="1">
      <c r="A79" s="11"/>
      <c r="B79" s="11"/>
      <c r="C79" s="11"/>
      <c r="D79" s="11"/>
      <c r="E79" s="11"/>
      <c r="F79" s="11"/>
      <c r="G79" s="11"/>
      <c r="H79" s="157" t="s">
        <v>104</v>
      </c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1"/>
      <c r="W79" s="37" t="s">
        <v>105</v>
      </c>
      <c r="X79" s="41"/>
    </row>
    <row r="80" spans="1:24" ht="12" customHeight="1">
      <c r="A80" s="11"/>
      <c r="B80" s="25" t="s">
        <v>107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41"/>
    </row>
  </sheetData>
  <mergeCells count="69">
    <mergeCell ref="A20:U20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44:U44"/>
    <mergeCell ref="A33:U33"/>
    <mergeCell ref="A34:U34"/>
    <mergeCell ref="A35:U35"/>
    <mergeCell ref="A36:X36"/>
    <mergeCell ref="A37:U37"/>
    <mergeCell ref="A38:U38"/>
    <mergeCell ref="A39:U39"/>
    <mergeCell ref="A40:U40"/>
    <mergeCell ref="A41:U41"/>
    <mergeCell ref="A42:U42"/>
    <mergeCell ref="A43:U43"/>
    <mergeCell ref="A57:U57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69:U69"/>
    <mergeCell ref="A58:X58"/>
    <mergeCell ref="A59:U59"/>
    <mergeCell ref="A60:U60"/>
    <mergeCell ref="A61:U61"/>
    <mergeCell ref="A62:U62"/>
    <mergeCell ref="A63:U63"/>
    <mergeCell ref="A64:U64"/>
    <mergeCell ref="A65:U65"/>
    <mergeCell ref="A66:U66"/>
    <mergeCell ref="A67:U67"/>
    <mergeCell ref="A68:U68"/>
    <mergeCell ref="H77:U77"/>
    <mergeCell ref="H78:U78"/>
    <mergeCell ref="H79:U79"/>
    <mergeCell ref="A70:U70"/>
    <mergeCell ref="A71:U71"/>
    <mergeCell ref="A72:U72"/>
    <mergeCell ref="A73:U73"/>
    <mergeCell ref="A74:U74"/>
    <mergeCell ref="H76:U76"/>
  </mergeCells>
  <pageMargins left="0.70866141732283472" right="0.31496062992125984" top="0.35433070866141736" bottom="0.35433070866141736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topLeftCell="A3" workbookViewId="0">
      <selection activeCell="H3" sqref="H3:V4"/>
    </sheetView>
  </sheetViews>
  <sheetFormatPr defaultRowHeight="15"/>
  <cols>
    <col min="1" max="12" width="2.5703125" style="25" customWidth="1"/>
    <col min="13" max="13" width="6.140625" style="25" customWidth="1"/>
    <col min="14" max="15" width="2.5703125" style="25" customWidth="1"/>
    <col min="16" max="16" width="3.28515625" style="25" customWidth="1"/>
    <col min="17" max="17" width="12.140625" style="56" customWidth="1"/>
    <col min="18" max="18" width="12.7109375" style="56" customWidth="1"/>
    <col min="19" max="19" width="17.28515625" style="56" customWidth="1"/>
    <col min="20" max="20" width="12.85546875" style="56" customWidth="1"/>
    <col min="21" max="21" width="9" style="56" customWidth="1"/>
    <col min="22" max="22" width="13.7109375" style="56" customWidth="1"/>
    <col min="23" max="23" width="9.140625" style="80"/>
    <col min="24" max="16384" width="9.140625" style="14"/>
  </cols>
  <sheetData>
    <row r="1" spans="1:2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41"/>
      <c r="R1" s="41"/>
      <c r="S1" s="79"/>
      <c r="T1" s="201" t="s">
        <v>108</v>
      </c>
      <c r="U1" s="201"/>
      <c r="V1" s="201"/>
    </row>
    <row r="2" spans="1:22">
      <c r="T2" s="201"/>
      <c r="U2" s="201"/>
      <c r="V2" s="201"/>
    </row>
    <row r="3" spans="1:22" ht="9.75" customHeight="1">
      <c r="A3" s="39"/>
      <c r="B3" s="39"/>
      <c r="C3" s="39"/>
      <c r="D3" s="39"/>
      <c r="E3" s="39"/>
      <c r="F3" s="39"/>
      <c r="G3" s="39"/>
      <c r="H3" s="202" t="s">
        <v>1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1:22">
      <c r="A4" s="38" t="s">
        <v>2</v>
      </c>
      <c r="B4" s="39"/>
      <c r="C4" s="39"/>
      <c r="D4" s="39"/>
      <c r="E4" s="39"/>
      <c r="F4" s="39"/>
      <c r="G4" s="39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ht="5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41"/>
      <c r="R5" s="41"/>
      <c r="S5" s="79"/>
      <c r="T5" s="79"/>
      <c r="U5" s="79"/>
      <c r="V5" s="79"/>
    </row>
    <row r="6" spans="1:22" ht="13.5" customHeight="1">
      <c r="A6" s="38" t="s">
        <v>3</v>
      </c>
      <c r="B6" s="39"/>
      <c r="C6" s="39"/>
      <c r="D6" s="39"/>
      <c r="E6" s="39"/>
      <c r="F6" s="39"/>
      <c r="G6" s="39"/>
      <c r="H6" s="149" t="s">
        <v>4</v>
      </c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7" spans="1:2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41"/>
      <c r="R7" s="41"/>
      <c r="S7" s="79"/>
      <c r="T7" s="79"/>
      <c r="U7" s="79"/>
      <c r="V7" s="79"/>
    </row>
    <row r="8" spans="1:22">
      <c r="A8" s="38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40"/>
      <c r="P8" s="40"/>
      <c r="Q8" s="203">
        <v>334</v>
      </c>
      <c r="R8" s="203"/>
      <c r="S8" s="203"/>
      <c r="T8" s="203"/>
      <c r="U8" s="203"/>
      <c r="V8" s="203"/>
    </row>
    <row r="9" spans="1:2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41"/>
      <c r="R9" s="41"/>
      <c r="S9" s="79"/>
      <c r="T9" s="79"/>
      <c r="U9" s="79"/>
      <c r="V9" s="79"/>
    </row>
    <row r="10" spans="1:22" ht="4.5" customHeight="1">
      <c r="A10" s="174" t="s">
        <v>6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204" t="s">
        <v>7</v>
      </c>
      <c r="R10" s="204"/>
      <c r="S10" s="204"/>
      <c r="T10" s="204"/>
      <c r="U10" s="204"/>
      <c r="V10" s="204"/>
    </row>
    <row r="11" spans="1:22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204"/>
      <c r="R11" s="204"/>
      <c r="S11" s="204"/>
      <c r="T11" s="204"/>
      <c r="U11" s="204"/>
      <c r="V11" s="204"/>
    </row>
    <row r="12" spans="1:22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204"/>
      <c r="R12" s="204"/>
      <c r="S12" s="204"/>
      <c r="T12" s="204"/>
      <c r="U12" s="204"/>
      <c r="V12" s="204"/>
    </row>
    <row r="13" spans="1:2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45"/>
      <c r="R13" s="45"/>
      <c r="S13" s="45"/>
      <c r="T13" s="45"/>
      <c r="U13" s="45"/>
      <c r="V13" s="45"/>
    </row>
    <row r="14" spans="1:22" ht="15.75">
      <c r="A14" s="175" t="s">
        <v>223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79"/>
      <c r="U14" s="79"/>
      <c r="V14" s="79"/>
    </row>
    <row r="15" spans="1:22">
      <c r="A15" s="176" t="s">
        <v>110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79"/>
      <c r="U15" s="79"/>
      <c r="V15" s="79"/>
    </row>
    <row r="16" spans="1:22" ht="15.7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41"/>
      <c r="R16" s="41"/>
      <c r="S16" s="79"/>
      <c r="T16" s="79"/>
      <c r="U16" s="79"/>
      <c r="V16" s="56" t="s">
        <v>10</v>
      </c>
    </row>
    <row r="17" spans="1:22">
      <c r="A17" s="192" t="s">
        <v>224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6" t="s">
        <v>225</v>
      </c>
      <c r="P17" s="196"/>
      <c r="Q17" s="187" t="s">
        <v>226</v>
      </c>
      <c r="R17" s="187"/>
      <c r="S17" s="187"/>
      <c r="T17" s="187"/>
      <c r="U17" s="188" t="s">
        <v>143</v>
      </c>
      <c r="V17" s="183" t="s">
        <v>227</v>
      </c>
    </row>
    <row r="18" spans="1:22" ht="24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197"/>
      <c r="P18" s="198"/>
      <c r="Q18" s="58" t="s">
        <v>88</v>
      </c>
      <c r="R18" s="58" t="s">
        <v>228</v>
      </c>
      <c r="S18" s="59" t="s">
        <v>229</v>
      </c>
      <c r="T18" s="59" t="s">
        <v>230</v>
      </c>
      <c r="U18" s="189"/>
      <c r="V18" s="184"/>
    </row>
    <row r="19" spans="1:22">
      <c r="A19" s="185" t="s">
        <v>231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 t="s">
        <v>232</v>
      </c>
      <c r="P19" s="186"/>
      <c r="Q19" s="60" t="s">
        <v>233</v>
      </c>
      <c r="R19" s="60" t="s">
        <v>234</v>
      </c>
      <c r="S19" s="61" t="s">
        <v>235</v>
      </c>
      <c r="T19" s="61" t="s">
        <v>236</v>
      </c>
      <c r="U19" s="61" t="s">
        <v>237</v>
      </c>
      <c r="V19" s="62" t="s">
        <v>238</v>
      </c>
    </row>
    <row r="20" spans="1:22">
      <c r="A20" s="182" t="s">
        <v>239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78" t="s">
        <v>114</v>
      </c>
      <c r="P20" s="178"/>
      <c r="Q20" s="51">
        <v>250364</v>
      </c>
      <c r="R20" s="52" t="s">
        <v>21</v>
      </c>
      <c r="S20" s="53">
        <v>-1121479</v>
      </c>
      <c r="T20" s="53">
        <f>Q20+S20</f>
        <v>-871115</v>
      </c>
      <c r="U20" s="53" t="s">
        <v>21</v>
      </c>
      <c r="V20" s="54">
        <f>T20</f>
        <v>-871115</v>
      </c>
    </row>
    <row r="21" spans="1:22">
      <c r="A21" s="200" t="s">
        <v>240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178" t="s">
        <v>116</v>
      </c>
      <c r="P21" s="178"/>
      <c r="Q21" s="63" t="s">
        <v>21</v>
      </c>
      <c r="R21" s="64" t="s">
        <v>21</v>
      </c>
      <c r="S21" s="65" t="s">
        <v>21</v>
      </c>
      <c r="T21" s="53" t="s">
        <v>21</v>
      </c>
      <c r="U21" s="65" t="s">
        <v>21</v>
      </c>
      <c r="V21" s="54" t="s">
        <v>21</v>
      </c>
    </row>
    <row r="22" spans="1:22">
      <c r="A22" s="182" t="s">
        <v>241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61" t="s">
        <v>118</v>
      </c>
      <c r="P22" s="161"/>
      <c r="Q22" s="51">
        <f>Q20</f>
        <v>250364</v>
      </c>
      <c r="R22" s="52" t="s">
        <v>21</v>
      </c>
      <c r="S22" s="53">
        <f>S20</f>
        <v>-1121479</v>
      </c>
      <c r="T22" s="53">
        <f>Q22+S22</f>
        <v>-871115</v>
      </c>
      <c r="U22" s="53" t="s">
        <v>21</v>
      </c>
      <c r="V22" s="54">
        <f>V20</f>
        <v>-871115</v>
      </c>
    </row>
    <row r="23" spans="1:22">
      <c r="A23" s="200" t="s">
        <v>242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178" t="s">
        <v>243</v>
      </c>
      <c r="P23" s="178"/>
      <c r="Q23" s="63" t="s">
        <v>21</v>
      </c>
      <c r="R23" s="64" t="s">
        <v>21</v>
      </c>
      <c r="S23" s="53"/>
      <c r="T23" s="53" t="s">
        <v>21</v>
      </c>
      <c r="U23" s="65" t="s">
        <v>21</v>
      </c>
      <c r="V23" s="54" t="s">
        <v>21</v>
      </c>
    </row>
    <row r="24" spans="1:22">
      <c r="A24" s="177" t="s">
        <v>244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8" t="s">
        <v>245</v>
      </c>
      <c r="P24" s="178"/>
      <c r="Q24" s="63" t="s">
        <v>21</v>
      </c>
      <c r="R24" s="64" t="s">
        <v>21</v>
      </c>
      <c r="S24" s="65" t="s">
        <v>21</v>
      </c>
      <c r="T24" s="53" t="s">
        <v>21</v>
      </c>
      <c r="U24" s="65" t="s">
        <v>21</v>
      </c>
      <c r="V24" s="54" t="s">
        <v>21</v>
      </c>
    </row>
    <row r="25" spans="1:22" ht="28.5" customHeight="1">
      <c r="A25" s="177" t="s">
        <v>246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99" t="s">
        <v>247</v>
      </c>
      <c r="P25" s="199"/>
      <c r="Q25" s="63" t="s">
        <v>21</v>
      </c>
      <c r="R25" s="64" t="s">
        <v>21</v>
      </c>
      <c r="S25" s="65" t="s">
        <v>21</v>
      </c>
      <c r="T25" s="53" t="s">
        <v>21</v>
      </c>
      <c r="U25" s="65" t="s">
        <v>21</v>
      </c>
      <c r="V25" s="54" t="s">
        <v>21</v>
      </c>
    </row>
    <row r="26" spans="1:22" ht="49.5" customHeight="1">
      <c r="A26" s="182" t="s">
        <v>248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61" t="s">
        <v>120</v>
      </c>
      <c r="P26" s="161"/>
      <c r="Q26" s="51" t="s">
        <v>21</v>
      </c>
      <c r="R26" s="52" t="s">
        <v>21</v>
      </c>
      <c r="S26" s="53" t="s">
        <v>21</v>
      </c>
      <c r="T26" s="53" t="s">
        <v>21</v>
      </c>
      <c r="U26" s="53" t="s">
        <v>21</v>
      </c>
      <c r="V26" s="54" t="s">
        <v>21</v>
      </c>
    </row>
    <row r="27" spans="1:22" ht="21" customHeight="1">
      <c r="A27" s="177" t="s">
        <v>153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8" t="s">
        <v>122</v>
      </c>
      <c r="P27" s="178"/>
      <c r="Q27" s="63" t="s">
        <v>21</v>
      </c>
      <c r="R27" s="64" t="s">
        <v>21</v>
      </c>
      <c r="S27" s="65">
        <f>ОПиУ!W38</f>
        <v>-1921496</v>
      </c>
      <c r="T27" s="53">
        <f>S27</f>
        <v>-1921496</v>
      </c>
      <c r="U27" s="65" t="s">
        <v>21</v>
      </c>
      <c r="V27" s="54">
        <f>T27</f>
        <v>-1921496</v>
      </c>
    </row>
    <row r="28" spans="1:22" ht="39.75" customHeight="1">
      <c r="A28" s="182" t="s">
        <v>249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61" t="s">
        <v>124</v>
      </c>
      <c r="P28" s="161"/>
      <c r="Q28" s="51" t="s">
        <v>21</v>
      </c>
      <c r="R28" s="52" t="s">
        <v>21</v>
      </c>
      <c r="S28" s="53">
        <f>S27</f>
        <v>-1921496</v>
      </c>
      <c r="T28" s="53">
        <f>T27</f>
        <v>-1921496</v>
      </c>
      <c r="U28" s="53" t="s">
        <v>21</v>
      </c>
      <c r="V28" s="53">
        <f>V27</f>
        <v>-1921496</v>
      </c>
    </row>
    <row r="29" spans="1:22">
      <c r="A29" s="177" t="s">
        <v>250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9" t="s">
        <v>126</v>
      </c>
      <c r="P29" s="179"/>
      <c r="Q29" s="66" t="s">
        <v>21</v>
      </c>
      <c r="R29" s="67" t="s">
        <v>21</v>
      </c>
      <c r="S29" s="59" t="s">
        <v>21</v>
      </c>
      <c r="T29" s="68" t="s">
        <v>21</v>
      </c>
      <c r="U29" s="59" t="s">
        <v>21</v>
      </c>
      <c r="V29" s="69" t="s">
        <v>21</v>
      </c>
    </row>
    <row r="30" spans="1:22">
      <c r="A30" s="177" t="s">
        <v>251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8" t="s">
        <v>128</v>
      </c>
      <c r="P30" s="178"/>
      <c r="Q30" s="63" t="s">
        <v>21</v>
      </c>
      <c r="R30" s="64" t="s">
        <v>21</v>
      </c>
      <c r="S30" s="65" t="s">
        <v>21</v>
      </c>
      <c r="T30" s="53" t="s">
        <v>21</v>
      </c>
      <c r="U30" s="65" t="s">
        <v>21</v>
      </c>
      <c r="V30" s="54" t="s">
        <v>21</v>
      </c>
    </row>
    <row r="31" spans="1:22" ht="28.5" customHeight="1">
      <c r="A31" s="177" t="s">
        <v>92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 t="s">
        <v>130</v>
      </c>
      <c r="P31" s="178"/>
      <c r="Q31" s="63" t="s">
        <v>21</v>
      </c>
      <c r="R31" s="64" t="s">
        <v>21</v>
      </c>
      <c r="S31" s="65" t="s">
        <v>21</v>
      </c>
      <c r="T31" s="53" t="s">
        <v>21</v>
      </c>
      <c r="U31" s="65" t="s">
        <v>21</v>
      </c>
      <c r="V31" s="54" t="s">
        <v>21</v>
      </c>
    </row>
    <row r="32" spans="1:22" ht="27" customHeight="1">
      <c r="A32" s="182" t="s">
        <v>264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61" t="s">
        <v>132</v>
      </c>
      <c r="P32" s="161"/>
      <c r="Q32" s="51">
        <f>Q20</f>
        <v>250364</v>
      </c>
      <c r="R32" s="52" t="s">
        <v>21</v>
      </c>
      <c r="S32" s="53">
        <f>S22+S28</f>
        <v>-3042975</v>
      </c>
      <c r="T32" s="53">
        <f>S32+Q32</f>
        <v>-2792611</v>
      </c>
      <c r="U32" s="53" t="s">
        <v>21</v>
      </c>
      <c r="V32" s="54">
        <f>T32</f>
        <v>-2792611</v>
      </c>
    </row>
    <row r="33" spans="1:23">
      <c r="A33" s="182" t="s">
        <v>252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61" t="s">
        <v>134</v>
      </c>
      <c r="P33" s="161"/>
      <c r="Q33" s="51">
        <v>239837</v>
      </c>
      <c r="R33" s="52" t="s">
        <v>21</v>
      </c>
      <c r="S33" s="53">
        <v>-1621168</v>
      </c>
      <c r="T33" s="53">
        <f>Q33+S33</f>
        <v>-1381331</v>
      </c>
      <c r="U33" s="53" t="s">
        <v>21</v>
      </c>
      <c r="V33" s="54">
        <f>T33</f>
        <v>-1381331</v>
      </c>
    </row>
    <row r="34" spans="1:23">
      <c r="A34" s="177" t="s">
        <v>240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9" t="s">
        <v>136</v>
      </c>
      <c r="P34" s="179"/>
      <c r="Q34" s="66" t="s">
        <v>21</v>
      </c>
      <c r="R34" s="67" t="s">
        <v>21</v>
      </c>
      <c r="S34" s="59" t="s">
        <v>21</v>
      </c>
      <c r="T34" s="68" t="s">
        <v>21</v>
      </c>
      <c r="U34" s="59" t="s">
        <v>21</v>
      </c>
      <c r="V34" s="69" t="s">
        <v>21</v>
      </c>
    </row>
    <row r="35" spans="1:23">
      <c r="A35" s="182" t="s">
        <v>253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61" t="s">
        <v>138</v>
      </c>
      <c r="P35" s="161"/>
      <c r="Q35" s="51">
        <f>Q33</f>
        <v>239837</v>
      </c>
      <c r="R35" s="75" t="s">
        <v>21</v>
      </c>
      <c r="S35" s="81">
        <f>S33</f>
        <v>-1621168</v>
      </c>
      <c r="T35" s="81">
        <f>T33</f>
        <v>-1381331</v>
      </c>
      <c r="U35" s="53" t="s">
        <v>21</v>
      </c>
      <c r="V35" s="54">
        <f>T35</f>
        <v>-1381331</v>
      </c>
    </row>
    <row r="36" spans="1:23">
      <c r="A36" s="177" t="s">
        <v>242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9" t="s">
        <v>254</v>
      </c>
      <c r="P36" s="179"/>
      <c r="Q36" s="66" t="s">
        <v>21</v>
      </c>
      <c r="R36" s="67" t="s">
        <v>21</v>
      </c>
      <c r="S36" s="59" t="s">
        <v>21</v>
      </c>
      <c r="T36" s="68" t="s">
        <v>21</v>
      </c>
      <c r="U36" s="59" t="s">
        <v>21</v>
      </c>
      <c r="V36" s="69" t="s">
        <v>21</v>
      </c>
    </row>
    <row r="37" spans="1:23" ht="15.75" thickBot="1">
      <c r="A37" s="190" t="s">
        <v>244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1" t="s">
        <v>255</v>
      </c>
      <c r="P37" s="191"/>
      <c r="Q37" s="70" t="s">
        <v>21</v>
      </c>
      <c r="R37" s="71" t="s">
        <v>21</v>
      </c>
      <c r="S37" s="72" t="s">
        <v>21</v>
      </c>
      <c r="T37" s="73" t="s">
        <v>21</v>
      </c>
      <c r="U37" s="72" t="s">
        <v>21</v>
      </c>
      <c r="V37" s="74" t="s">
        <v>21</v>
      </c>
    </row>
    <row r="39" spans="1:23" s="11" customFormat="1" ht="18" customHeight="1" thickBot="1">
      <c r="Q39" s="41"/>
      <c r="R39" s="41"/>
      <c r="S39" s="79"/>
      <c r="T39" s="79"/>
      <c r="U39" s="79"/>
      <c r="V39" s="56" t="s">
        <v>10</v>
      </c>
      <c r="W39" s="80"/>
    </row>
    <row r="40" spans="1:23" s="11" customFormat="1" ht="18" customHeight="1">
      <c r="A40" s="192" t="s">
        <v>224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6" t="s">
        <v>225</v>
      </c>
      <c r="P40" s="196"/>
      <c r="Q40" s="187" t="s">
        <v>226</v>
      </c>
      <c r="R40" s="187"/>
      <c r="S40" s="187"/>
      <c r="T40" s="187"/>
      <c r="U40" s="188" t="s">
        <v>143</v>
      </c>
      <c r="V40" s="183" t="s">
        <v>227</v>
      </c>
      <c r="W40" s="80"/>
    </row>
    <row r="41" spans="1:23" ht="23.25" customHeight="1">
      <c r="A41" s="193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5"/>
      <c r="O41" s="197"/>
      <c r="P41" s="198"/>
      <c r="Q41" s="58" t="s">
        <v>88</v>
      </c>
      <c r="R41" s="58" t="s">
        <v>228</v>
      </c>
      <c r="S41" s="59" t="s">
        <v>229</v>
      </c>
      <c r="T41" s="59" t="s">
        <v>230</v>
      </c>
      <c r="U41" s="189"/>
      <c r="V41" s="184"/>
    </row>
    <row r="42" spans="1:23" s="11" customFormat="1" ht="18" customHeight="1">
      <c r="A42" s="185" t="s">
        <v>231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6" t="s">
        <v>232</v>
      </c>
      <c r="P42" s="186"/>
      <c r="Q42" s="60" t="s">
        <v>233</v>
      </c>
      <c r="R42" s="60" t="s">
        <v>234</v>
      </c>
      <c r="S42" s="61" t="s">
        <v>235</v>
      </c>
      <c r="T42" s="61" t="s">
        <v>236</v>
      </c>
      <c r="U42" s="61" t="s">
        <v>237</v>
      </c>
      <c r="V42" s="62" t="s">
        <v>238</v>
      </c>
      <c r="W42" s="80"/>
    </row>
    <row r="43" spans="1:23" ht="23.25" customHeight="1">
      <c r="A43" s="177" t="s">
        <v>246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8" t="s">
        <v>256</v>
      </c>
      <c r="P43" s="178"/>
      <c r="Q43" s="75" t="s">
        <v>21</v>
      </c>
      <c r="R43" s="75" t="s">
        <v>21</v>
      </c>
      <c r="S43" s="53" t="s">
        <v>21</v>
      </c>
      <c r="T43" s="53" t="s">
        <v>21</v>
      </c>
      <c r="U43" s="53" t="s">
        <v>21</v>
      </c>
      <c r="V43" s="54" t="s">
        <v>21</v>
      </c>
    </row>
    <row r="44" spans="1:23" ht="34.5" customHeight="1">
      <c r="A44" s="182" t="s">
        <v>257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61" t="s">
        <v>140</v>
      </c>
      <c r="P44" s="161"/>
      <c r="Q44" s="75" t="s">
        <v>21</v>
      </c>
      <c r="R44" s="75" t="s">
        <v>21</v>
      </c>
      <c r="S44" s="53" t="s">
        <v>21</v>
      </c>
      <c r="T44" s="53" t="s">
        <v>21</v>
      </c>
      <c r="U44" s="53" t="s">
        <v>21</v>
      </c>
      <c r="V44" s="54" t="s">
        <v>21</v>
      </c>
    </row>
    <row r="45" spans="1:23" s="11" customFormat="1" ht="18" customHeight="1">
      <c r="A45" s="177" t="s">
        <v>258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8" t="s">
        <v>142</v>
      </c>
      <c r="P45" s="178"/>
      <c r="Q45" s="75" t="s">
        <v>21</v>
      </c>
      <c r="R45" s="75" t="s">
        <v>21</v>
      </c>
      <c r="S45" s="53">
        <v>-285667</v>
      </c>
      <c r="T45" s="53">
        <f>S45</f>
        <v>-285667</v>
      </c>
      <c r="U45" s="53" t="s">
        <v>21</v>
      </c>
      <c r="V45" s="54">
        <f>T45</f>
        <v>-285667</v>
      </c>
      <c r="W45" s="80"/>
    </row>
    <row r="46" spans="1:23" ht="23.25" customHeight="1">
      <c r="A46" s="182" t="s">
        <v>259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61" t="s">
        <v>144</v>
      </c>
      <c r="P46" s="161"/>
      <c r="Q46" s="75" t="s">
        <v>21</v>
      </c>
      <c r="R46" s="75" t="s">
        <v>21</v>
      </c>
      <c r="S46" s="53">
        <f>S45</f>
        <v>-285667</v>
      </c>
      <c r="T46" s="53">
        <f>T45</f>
        <v>-285667</v>
      </c>
      <c r="U46" s="53" t="s">
        <v>21</v>
      </c>
      <c r="V46" s="53">
        <f>V45</f>
        <v>-285667</v>
      </c>
    </row>
    <row r="47" spans="1:23" s="11" customFormat="1" ht="18" customHeight="1">
      <c r="A47" s="177" t="s">
        <v>250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9" t="s">
        <v>260</v>
      </c>
      <c r="P47" s="179"/>
      <c r="Q47" s="75" t="s">
        <v>21</v>
      </c>
      <c r="R47" s="75" t="s">
        <v>21</v>
      </c>
      <c r="S47" s="53" t="s">
        <v>21</v>
      </c>
      <c r="T47" s="53" t="s">
        <v>21</v>
      </c>
      <c r="U47" s="53" t="s">
        <v>21</v>
      </c>
      <c r="V47" s="54" t="s">
        <v>21</v>
      </c>
      <c r="W47" s="80"/>
    </row>
    <row r="48" spans="1:23" s="11" customFormat="1" ht="18" customHeight="1">
      <c r="A48" s="177" t="s">
        <v>251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8" t="s">
        <v>261</v>
      </c>
      <c r="P48" s="178"/>
      <c r="Q48" s="75" t="s">
        <v>21</v>
      </c>
      <c r="R48" s="75" t="s">
        <v>21</v>
      </c>
      <c r="S48" s="53" t="s">
        <v>21</v>
      </c>
      <c r="T48" s="53" t="s">
        <v>21</v>
      </c>
      <c r="U48" s="53" t="s">
        <v>21</v>
      </c>
      <c r="V48" s="54" t="s">
        <v>21</v>
      </c>
      <c r="W48" s="80"/>
    </row>
    <row r="49" spans="1:23" ht="23.25" customHeight="1">
      <c r="A49" s="177" t="s">
        <v>92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9" t="s">
        <v>262</v>
      </c>
      <c r="P49" s="179"/>
      <c r="Q49" s="75" t="s">
        <v>21</v>
      </c>
      <c r="R49" s="75" t="s">
        <v>21</v>
      </c>
      <c r="S49" s="53" t="s">
        <v>21</v>
      </c>
      <c r="T49" s="53" t="s">
        <v>21</v>
      </c>
      <c r="U49" s="53" t="s">
        <v>21</v>
      </c>
      <c r="V49" s="54" t="s">
        <v>21</v>
      </c>
    </row>
    <row r="50" spans="1:23" ht="34.5" customHeight="1" thickBot="1">
      <c r="A50" s="180" t="s">
        <v>265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1" t="s">
        <v>146</v>
      </c>
      <c r="P50" s="181"/>
      <c r="Q50" s="76">
        <v>239837</v>
      </c>
      <c r="R50" s="76" t="s">
        <v>21</v>
      </c>
      <c r="S50" s="82">
        <f>S33+S45</f>
        <v>-1906835</v>
      </c>
      <c r="T50" s="82">
        <f>S50</f>
        <v>-1906835</v>
      </c>
      <c r="U50" s="82" t="s">
        <v>21</v>
      </c>
      <c r="V50" s="83">
        <f>T50</f>
        <v>-1906835</v>
      </c>
    </row>
    <row r="51" spans="1:23" s="11" customFormat="1" ht="18" customHeight="1">
      <c r="Q51" s="41"/>
      <c r="R51" s="41"/>
      <c r="S51" s="79"/>
      <c r="T51" s="79"/>
      <c r="U51" s="79"/>
      <c r="V51" s="79"/>
      <c r="W51" s="80"/>
    </row>
    <row r="52" spans="1:23" s="11" customFormat="1" ht="18" customHeight="1">
      <c r="Q52" s="41"/>
      <c r="R52" s="41"/>
      <c r="S52" s="79"/>
      <c r="T52" s="79"/>
      <c r="U52" s="79"/>
      <c r="V52" s="79"/>
      <c r="W52" s="80"/>
    </row>
    <row r="53" spans="1:23" s="11" customFormat="1" ht="12.75" customHeight="1">
      <c r="A53" s="26" t="s">
        <v>102</v>
      </c>
      <c r="H53" s="123" t="s">
        <v>103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79"/>
      <c r="T53" s="79"/>
      <c r="U53" s="79"/>
      <c r="V53" s="79"/>
      <c r="W53" s="80"/>
    </row>
    <row r="54" spans="1:23" s="11" customFormat="1" ht="10.5" customHeight="1">
      <c r="H54" s="157" t="s">
        <v>104</v>
      </c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79"/>
      <c r="T54" s="79"/>
      <c r="U54" s="79"/>
      <c r="V54" s="79"/>
      <c r="W54" s="80"/>
    </row>
    <row r="55" spans="1:23" s="11" customFormat="1" ht="12.75" customHeight="1">
      <c r="A55" s="26" t="s">
        <v>106</v>
      </c>
      <c r="H55" s="123" t="s">
        <v>263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79"/>
      <c r="T55" s="79"/>
      <c r="U55" s="79"/>
      <c r="V55" s="79"/>
      <c r="W55" s="80"/>
    </row>
    <row r="56" spans="1:23" s="11" customFormat="1" ht="9.75" customHeight="1">
      <c r="H56" s="157" t="s">
        <v>104</v>
      </c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79"/>
      <c r="T56" s="79"/>
      <c r="U56" s="79"/>
      <c r="V56" s="79"/>
      <c r="W56" s="80"/>
    </row>
  </sheetData>
  <mergeCells count="78">
    <mergeCell ref="T1:V2"/>
    <mergeCell ref="H3:V4"/>
    <mergeCell ref="H6:V6"/>
    <mergeCell ref="Q8:V8"/>
    <mergeCell ref="A10:P12"/>
    <mergeCell ref="Q10:V12"/>
    <mergeCell ref="A21:N21"/>
    <mergeCell ref="O21:P21"/>
    <mergeCell ref="A14:S14"/>
    <mergeCell ref="A15:S15"/>
    <mergeCell ref="A17:N18"/>
    <mergeCell ref="O17:P18"/>
    <mergeCell ref="Q17:T17"/>
    <mergeCell ref="V17:V18"/>
    <mergeCell ref="A19:N19"/>
    <mergeCell ref="O19:P19"/>
    <mergeCell ref="A20:N20"/>
    <mergeCell ref="O20:P20"/>
    <mergeCell ref="U17:U18"/>
    <mergeCell ref="A22:N22"/>
    <mergeCell ref="O22:P22"/>
    <mergeCell ref="A23:N23"/>
    <mergeCell ref="O23:P23"/>
    <mergeCell ref="A24:N24"/>
    <mergeCell ref="O24:P24"/>
    <mergeCell ref="A25:N25"/>
    <mergeCell ref="O25:P25"/>
    <mergeCell ref="A26:N26"/>
    <mergeCell ref="O26:P26"/>
    <mergeCell ref="A27:N27"/>
    <mergeCell ref="O27:P27"/>
    <mergeCell ref="A28:N28"/>
    <mergeCell ref="O28:P28"/>
    <mergeCell ref="A29:N29"/>
    <mergeCell ref="O29:P29"/>
    <mergeCell ref="A30:N30"/>
    <mergeCell ref="O30:P30"/>
    <mergeCell ref="A31:N31"/>
    <mergeCell ref="O31:P31"/>
    <mergeCell ref="A32:N32"/>
    <mergeCell ref="O32:P32"/>
    <mergeCell ref="A33:N33"/>
    <mergeCell ref="O33:P33"/>
    <mergeCell ref="A34:N34"/>
    <mergeCell ref="O34:P34"/>
    <mergeCell ref="A35:N35"/>
    <mergeCell ref="O35:P35"/>
    <mergeCell ref="A36:N36"/>
    <mergeCell ref="O36:P36"/>
    <mergeCell ref="A44:N44"/>
    <mergeCell ref="O44:P44"/>
    <mergeCell ref="A37:N37"/>
    <mergeCell ref="O37:P37"/>
    <mergeCell ref="A40:N41"/>
    <mergeCell ref="O40:P41"/>
    <mergeCell ref="V40:V41"/>
    <mergeCell ref="A42:N42"/>
    <mergeCell ref="O42:P42"/>
    <mergeCell ref="A43:N43"/>
    <mergeCell ref="O43:P43"/>
    <mergeCell ref="Q40:T40"/>
    <mergeCell ref="U40:U41"/>
    <mergeCell ref="A45:N45"/>
    <mergeCell ref="O45:P45"/>
    <mergeCell ref="A46:N46"/>
    <mergeCell ref="O46:P46"/>
    <mergeCell ref="A47:N47"/>
    <mergeCell ref="O47:P47"/>
    <mergeCell ref="H53:R53"/>
    <mergeCell ref="H54:R54"/>
    <mergeCell ref="H55:R55"/>
    <mergeCell ref="H56:R56"/>
    <mergeCell ref="A48:N48"/>
    <mergeCell ref="O48:P48"/>
    <mergeCell ref="A49:N49"/>
    <mergeCell ref="O49:P49"/>
    <mergeCell ref="A50:N50"/>
    <mergeCell ref="O50:P50"/>
  </mergeCells>
  <pageMargins left="0.70866141732283472" right="0.70866141732283472" top="0.35433070866141736" bottom="0.35433070866141736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3"/>
  <sheetViews>
    <sheetView workbookViewId="0">
      <selection activeCell="F6" sqref="F6"/>
    </sheetView>
  </sheetViews>
  <sheetFormatPr defaultRowHeight="15"/>
  <cols>
    <col min="1" max="1" width="54.85546875" style="86" customWidth="1"/>
    <col min="2" max="3" width="25.7109375" style="86" customWidth="1"/>
    <col min="4" max="4" width="16.5703125" style="86" bestFit="1" customWidth="1"/>
    <col min="5" max="5" width="16.42578125" style="86" customWidth="1"/>
    <col min="6" max="6" width="10.5703125" style="86" bestFit="1" customWidth="1"/>
    <col min="7" max="7" width="9.5703125" style="86" bestFit="1" customWidth="1"/>
    <col min="8" max="16384" width="9.140625" style="86"/>
  </cols>
  <sheetData>
    <row r="2" spans="1:7">
      <c r="A2" s="85"/>
      <c r="B2" s="85"/>
      <c r="C2" s="85"/>
      <c r="D2" s="85"/>
      <c r="E2" s="85"/>
      <c r="F2" s="85"/>
      <c r="G2" s="85"/>
    </row>
    <row r="3" spans="1:7" ht="26.25" thickBot="1">
      <c r="A3" s="87"/>
      <c r="B3" s="88" t="s">
        <v>266</v>
      </c>
      <c r="C3" s="88" t="s">
        <v>267</v>
      </c>
      <c r="D3" s="85"/>
      <c r="E3" s="85"/>
      <c r="F3" s="85"/>
      <c r="G3" s="85"/>
    </row>
    <row r="4" spans="1:7">
      <c r="A4" s="89" t="s">
        <v>268</v>
      </c>
      <c r="B4" s="120">
        <f>ОПиУ!W38</f>
        <v>-1921496</v>
      </c>
      <c r="C4" s="120">
        <v>-285667</v>
      </c>
      <c r="D4" s="85"/>
      <c r="E4" s="85"/>
      <c r="F4" s="85"/>
      <c r="G4" s="85"/>
    </row>
    <row r="5" spans="1:7" ht="15.75" thickBot="1">
      <c r="A5" s="89" t="s">
        <v>269</v>
      </c>
      <c r="B5" s="120">
        <f>B16</f>
        <v>250364</v>
      </c>
      <c r="C5" s="120">
        <f>F14</f>
        <v>241291</v>
      </c>
      <c r="D5" s="85"/>
      <c r="E5" s="85"/>
      <c r="F5" s="85"/>
      <c r="G5" s="85"/>
    </row>
    <row r="6" spans="1:7" ht="15.75" thickBot="1">
      <c r="A6" s="90" t="s">
        <v>270</v>
      </c>
      <c r="B6" s="122">
        <f>ROUND(B4/B5*1000,0)</f>
        <v>-7675</v>
      </c>
      <c r="C6" s="122">
        <f>ROUND(C4/C5*1000,0)</f>
        <v>-1184</v>
      </c>
      <c r="D6" s="85"/>
      <c r="E6" s="85"/>
      <c r="F6" s="85"/>
      <c r="G6" s="85"/>
    </row>
    <row r="7" spans="1:7" ht="15.75" thickTop="1">
      <c r="A7" s="85"/>
      <c r="B7" s="85"/>
      <c r="C7" s="85"/>
      <c r="D7" s="85"/>
      <c r="E7" s="85"/>
      <c r="F7" s="85"/>
      <c r="G7" s="85"/>
    </row>
    <row r="8" spans="1:7">
      <c r="A8" s="91" t="s">
        <v>269</v>
      </c>
      <c r="B8" s="85"/>
      <c r="C8" s="85"/>
      <c r="D8" s="85"/>
      <c r="E8" s="85"/>
      <c r="F8" s="85"/>
      <c r="G8" s="85"/>
    </row>
    <row r="9" spans="1:7">
      <c r="A9" s="91"/>
      <c r="B9" s="85" t="s">
        <v>271</v>
      </c>
      <c r="C9" s="85" t="s">
        <v>272</v>
      </c>
      <c r="D9" s="85"/>
      <c r="E9" s="85"/>
      <c r="F9" s="85"/>
      <c r="G9" s="85"/>
    </row>
    <row r="10" spans="1:7">
      <c r="A10" s="92">
        <v>42736</v>
      </c>
      <c r="B10" s="93">
        <v>202951</v>
      </c>
      <c r="C10" s="85"/>
      <c r="D10" s="85"/>
      <c r="E10" s="85"/>
      <c r="F10" s="85"/>
      <c r="G10" s="85"/>
    </row>
    <row r="11" spans="1:7">
      <c r="A11" s="92">
        <v>42803</v>
      </c>
      <c r="B11" s="93">
        <f>B10+C11</f>
        <v>239837</v>
      </c>
      <c r="C11" s="94">
        <v>36886</v>
      </c>
      <c r="D11" s="85"/>
      <c r="E11" s="93"/>
      <c r="F11" s="85"/>
      <c r="G11" s="94"/>
    </row>
    <row r="12" spans="1:7">
      <c r="A12" s="95">
        <v>43100</v>
      </c>
      <c r="B12" s="96">
        <f t="shared" ref="B12:B16" si="0">B11+C12</f>
        <v>239837</v>
      </c>
      <c r="C12" s="97"/>
      <c r="D12" s="98">
        <f>A13-A12</f>
        <v>156</v>
      </c>
      <c r="E12" s="99">
        <f>B12</f>
        <v>239837</v>
      </c>
      <c r="F12" s="100">
        <f>D12/$D$14*E12</f>
        <v>206710.34254143646</v>
      </c>
      <c r="G12" s="94"/>
    </row>
    <row r="13" spans="1:7">
      <c r="A13" s="101">
        <v>43256</v>
      </c>
      <c r="B13" s="102">
        <f t="shared" si="0"/>
        <v>250364</v>
      </c>
      <c r="C13" s="103">
        <v>10527</v>
      </c>
      <c r="D13" s="104">
        <f>A14-A13</f>
        <v>25</v>
      </c>
      <c r="E13" s="105">
        <f>B13</f>
        <v>250364</v>
      </c>
      <c r="F13" s="106">
        <f>D13/$D$14*E13</f>
        <v>34580.66298342542</v>
      </c>
      <c r="G13" s="94"/>
    </row>
    <row r="14" spans="1:7">
      <c r="A14" s="107">
        <v>43281</v>
      </c>
      <c r="B14" s="108">
        <f t="shared" si="0"/>
        <v>250364</v>
      </c>
      <c r="C14" s="109"/>
      <c r="D14" s="110">
        <f>D12+D13</f>
        <v>181</v>
      </c>
      <c r="E14" s="110"/>
      <c r="F14" s="111">
        <f>ROUND(F12+F13,0)</f>
        <v>241291</v>
      </c>
      <c r="G14" s="94"/>
    </row>
    <row r="15" spans="1:7">
      <c r="A15" s="92">
        <v>43465</v>
      </c>
      <c r="B15" s="93">
        <f t="shared" si="0"/>
        <v>250364</v>
      </c>
      <c r="C15" s="85"/>
      <c r="G15" s="85"/>
    </row>
    <row r="16" spans="1:7">
      <c r="A16" s="92">
        <v>43646</v>
      </c>
      <c r="B16" s="93">
        <f t="shared" si="0"/>
        <v>250364</v>
      </c>
      <c r="C16" s="85"/>
      <c r="D16" s="85"/>
      <c r="E16" s="85"/>
      <c r="F16" s="85"/>
      <c r="G16" s="85"/>
    </row>
    <row r="17" spans="1:9">
      <c r="A17" s="85"/>
      <c r="B17" s="85"/>
      <c r="C17" s="85"/>
      <c r="D17" s="85"/>
      <c r="E17" s="85"/>
      <c r="F17" s="85"/>
      <c r="G17" s="85"/>
    </row>
    <row r="18" spans="1:9">
      <c r="A18" s="85"/>
      <c r="B18" s="85"/>
      <c r="C18" s="85"/>
      <c r="D18" s="85"/>
      <c r="E18" s="85"/>
      <c r="F18" s="85"/>
      <c r="G18" s="85"/>
    </row>
    <row r="19" spans="1:9">
      <c r="A19" s="85"/>
      <c r="B19" s="85"/>
      <c r="C19" s="85"/>
      <c r="D19" s="85"/>
      <c r="E19" s="85"/>
      <c r="F19" s="85"/>
      <c r="G19" s="85"/>
    </row>
    <row r="20" spans="1:9" ht="15.75" thickBot="1">
      <c r="A20" s="87"/>
      <c r="B20" s="88" t="s">
        <v>273</v>
      </c>
      <c r="C20" s="88" t="s">
        <v>274</v>
      </c>
      <c r="D20" s="85"/>
      <c r="E20" s="85"/>
      <c r="F20" s="85"/>
      <c r="G20" s="85"/>
    </row>
    <row r="21" spans="1:9">
      <c r="A21" s="89" t="s">
        <v>275</v>
      </c>
      <c r="B21" s="120">
        <f>ББ!W38</f>
        <v>5746898</v>
      </c>
      <c r="C21" s="120">
        <f>ББ!X38</f>
        <v>5975001</v>
      </c>
      <c r="D21" s="85"/>
      <c r="E21" s="85"/>
      <c r="F21" s="85"/>
      <c r="G21" s="85"/>
    </row>
    <row r="22" spans="1:9">
      <c r="A22" s="89" t="s">
        <v>50</v>
      </c>
      <c r="B22" s="120">
        <v>-131756.82938999997</v>
      </c>
      <c r="C22" s="120">
        <v>-131756.82938999997</v>
      </c>
      <c r="D22" s="85"/>
      <c r="E22" s="85"/>
      <c r="F22" s="85"/>
      <c r="G22" s="85"/>
    </row>
    <row r="23" spans="1:9" ht="15.75" thickBot="1">
      <c r="A23" s="87" t="s">
        <v>58</v>
      </c>
      <c r="B23" s="121">
        <f>-ББ!W39</f>
        <v>-8539509</v>
      </c>
      <c r="C23" s="121">
        <f>-ББ!X39</f>
        <v>-6846116</v>
      </c>
      <c r="D23" s="85"/>
      <c r="E23" s="85"/>
      <c r="F23" s="85"/>
      <c r="G23" s="85"/>
    </row>
    <row r="24" spans="1:9">
      <c r="A24" s="89" t="s">
        <v>276</v>
      </c>
      <c r="B24" s="120">
        <f>SUM(B21:B23)</f>
        <v>-2924367.8293899996</v>
      </c>
      <c r="C24" s="120">
        <f>SUM(C21:C23)</f>
        <v>-1002871.8293899996</v>
      </c>
      <c r="D24" s="85"/>
      <c r="E24" s="85"/>
      <c r="F24" s="85"/>
      <c r="G24" s="85"/>
    </row>
    <row r="25" spans="1:9" ht="15.75" thickBot="1">
      <c r="A25" s="89" t="s">
        <v>277</v>
      </c>
      <c r="B25" s="120">
        <f>B16</f>
        <v>250364</v>
      </c>
      <c r="C25" s="120">
        <f>B15</f>
        <v>250364</v>
      </c>
      <c r="D25" s="85"/>
      <c r="E25" s="85"/>
      <c r="F25" s="85"/>
      <c r="G25" s="85"/>
    </row>
    <row r="26" spans="1:9" ht="15.75" thickBot="1">
      <c r="A26" s="90" t="s">
        <v>278</v>
      </c>
      <c r="B26" s="122">
        <f>ROUND(B24/B25*1000,0)</f>
        <v>-11680</v>
      </c>
      <c r="C26" s="122">
        <f>ROUND(C24/C25*1000,0)</f>
        <v>-4006</v>
      </c>
      <c r="D26" s="85"/>
      <c r="E26" s="85"/>
      <c r="F26" s="85"/>
      <c r="G26" s="85"/>
    </row>
    <row r="27" spans="1:9" ht="15.75" thickTop="1">
      <c r="A27" s="85"/>
      <c r="B27" s="85"/>
      <c r="C27" s="85"/>
      <c r="D27" s="85"/>
      <c r="E27" s="85"/>
      <c r="F27" s="85"/>
      <c r="G27" s="85"/>
    </row>
    <row r="28" spans="1:9">
      <c r="A28" s="85"/>
      <c r="B28" s="85"/>
      <c r="C28" s="85"/>
      <c r="D28" s="85"/>
      <c r="E28" s="85"/>
      <c r="F28" s="85"/>
      <c r="G28" s="85"/>
    </row>
    <row r="29" spans="1:9">
      <c r="A29" s="85"/>
      <c r="B29" s="112"/>
      <c r="C29" s="112"/>
      <c r="D29" s="85"/>
      <c r="E29" s="113"/>
      <c r="F29" s="113"/>
      <c r="G29" s="113"/>
      <c r="H29" s="114"/>
      <c r="I29" s="114"/>
    </row>
    <row r="30" spans="1:9">
      <c r="A30" s="85"/>
      <c r="B30" s="85"/>
      <c r="C30" s="85"/>
      <c r="D30" s="85"/>
      <c r="E30" s="113"/>
      <c r="F30" s="113"/>
      <c r="G30" s="113"/>
      <c r="H30" s="114"/>
      <c r="I30" s="114"/>
    </row>
    <row r="31" spans="1:9">
      <c r="A31" s="85"/>
      <c r="B31" s="85"/>
      <c r="C31" s="85"/>
      <c r="D31" s="85"/>
      <c r="E31" s="113"/>
      <c r="F31" s="113"/>
      <c r="G31" s="113"/>
      <c r="H31" s="114"/>
      <c r="I31" s="114"/>
    </row>
    <row r="32" spans="1:9">
      <c r="A32" s="85"/>
      <c r="B32" s="115"/>
      <c r="C32" s="115"/>
      <c r="D32" s="115"/>
      <c r="E32" s="113"/>
      <c r="F32" s="113"/>
      <c r="G32" s="113"/>
      <c r="H32" s="114"/>
      <c r="I32" s="114"/>
    </row>
    <row r="33" spans="4:9">
      <c r="E33" s="114"/>
      <c r="F33" s="114"/>
      <c r="G33" s="114"/>
      <c r="H33" s="114"/>
      <c r="I33" s="114"/>
    </row>
    <row r="34" spans="4:9">
      <c r="E34" s="114"/>
      <c r="F34" s="114"/>
      <c r="G34" s="114"/>
      <c r="H34" s="114"/>
      <c r="I34" s="114"/>
    </row>
    <row r="35" spans="4:9">
      <c r="D35" s="114"/>
      <c r="E35" s="114"/>
      <c r="F35" s="114"/>
      <c r="G35" s="114"/>
      <c r="H35" s="114"/>
      <c r="I35" s="114"/>
    </row>
    <row r="36" spans="4:9">
      <c r="E36" s="114"/>
      <c r="F36" s="114"/>
      <c r="G36" s="114"/>
      <c r="H36" s="114"/>
      <c r="I36" s="114"/>
    </row>
    <row r="37" spans="4:9">
      <c r="E37" s="114"/>
      <c r="F37" s="114"/>
      <c r="G37" s="114"/>
      <c r="H37" s="114"/>
      <c r="I37" s="114"/>
    </row>
    <row r="38" spans="4:9">
      <c r="E38" s="114"/>
      <c r="F38" s="114"/>
      <c r="G38" s="114"/>
      <c r="H38" s="114"/>
      <c r="I38" s="114"/>
    </row>
    <row r="39" spans="4:9">
      <c r="E39" s="114"/>
      <c r="F39" s="114"/>
      <c r="G39" s="114"/>
      <c r="H39" s="114"/>
      <c r="I39" s="114"/>
    </row>
    <row r="40" spans="4:9">
      <c r="E40" s="114"/>
      <c r="F40" s="114"/>
      <c r="G40" s="114"/>
      <c r="H40" s="114"/>
      <c r="I40" s="114"/>
    </row>
    <row r="41" spans="4:9">
      <c r="E41" s="114"/>
      <c r="F41" s="114"/>
      <c r="G41" s="114"/>
      <c r="H41" s="114"/>
      <c r="I41" s="114"/>
    </row>
    <row r="42" spans="4:9">
      <c r="E42" s="114"/>
      <c r="F42" s="114"/>
      <c r="G42" s="114"/>
      <c r="H42" s="114"/>
      <c r="I42" s="114"/>
    </row>
    <row r="43" spans="4:9">
      <c r="E43" s="114"/>
      <c r="F43" s="114"/>
      <c r="G43" s="114"/>
      <c r="H43" s="114"/>
      <c r="I43" s="114"/>
    </row>
  </sheetData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ББ</vt:lpstr>
      <vt:lpstr>ОПиУ</vt:lpstr>
      <vt:lpstr>ДДС </vt:lpstr>
      <vt:lpstr>Капитал </vt:lpstr>
      <vt:lpstr>EPS-BPS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2019-08-13T04:10:13Z</cp:lastPrinted>
  <dcterms:created xsi:type="dcterms:W3CDTF">2019-08-09T05:20:59Z</dcterms:created>
  <dcterms:modified xsi:type="dcterms:W3CDTF">2019-08-19T05:28:44Z</dcterms:modified>
</cp:coreProperties>
</file>