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4F53A892-60B1-472F-B901-4DDF95385F4B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ББ" sheetId="2" r:id="rId1"/>
    <sheet name="ОПУ" sheetId="3" r:id="rId2"/>
    <sheet name="ДДС-П" sheetId="4" r:id="rId3"/>
    <sheet name="ИК" sheetId="5" r:id="rId4"/>
    <sheet name="переоценка -расч по уд.в.бал.ст" sheetId="58" state="hidden" r:id="rId5"/>
    <sheet name="Бстр101 ДА для продажи" sheetId="10" state="hidden" r:id="rId6"/>
    <sheet name="Бстр121 НМА" sheetId="15" state="hidden" r:id="rId7"/>
    <sheet name="ОПУстр13 Р по реал" sheetId="50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>#REF!</definedName>
    <definedName name="\m">#REF!</definedName>
    <definedName name="\n">#REF!</definedName>
    <definedName name="\o">#REF!</definedName>
    <definedName name="________xlnm.Print_Area_1">#N/A</definedName>
    <definedName name="_______xlnm.Print_Area_1">#N/A</definedName>
    <definedName name="______xlnm.Print_Area_1">#N/A</definedName>
    <definedName name="_____con1">'[1]4 Elemental Works - Hotel'!#REF!</definedName>
    <definedName name="_____xlnm.Print_Area_1">#N/A</definedName>
    <definedName name="____con1">'[1]4 Elemental Works - Hotel'!#REF!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US1">#REF!</definedName>
    <definedName name="____xlnm.Print_Area_1">#N/A</definedName>
    <definedName name="___con1">'[1]4 Elemental Works - Hotel'!#REF!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_US1">#REF!</definedName>
    <definedName name="___xlnm.Print_Area_1">#N/A</definedName>
    <definedName name="__con1">'[1]4 Elemental Works - Hotel'!#REF!</definedName>
    <definedName name="__isk11">'[3]Hast Mek Icmal '!#REF!</definedName>
    <definedName name="__isk12">'[3]Hast Mek Icmal '!#REF!</definedName>
    <definedName name="__isk13">'[3]Hast Mek Icmal '!#REF!</definedName>
    <definedName name="__isk14">'[3]Hast Mek Icmal '!#REF!</definedName>
    <definedName name="__isk15">'[3]Hast Mek Icmal '!#REF!</definedName>
    <definedName name="__isk16">'[3]Hast Mek Icmal '!#REF!</definedName>
    <definedName name="__isk17">'[3]Hast Mek Icmal '!#REF!</definedName>
    <definedName name="__isk18">'[3]Hast Mek Icmal '!#REF!</definedName>
    <definedName name="__isk19">'[3]Hast Mek Icmal '!#REF!</definedName>
    <definedName name="__isk2">'[3]Hast Mek Icmal '!#REF!</definedName>
    <definedName name="__isk20">'[3]Hast Mek Icmal '!#REF!</definedName>
    <definedName name="__isk24">'[3]Hast Mek Icmal '!#REF!</definedName>
    <definedName name="__isk25">'[3]Hast Mek Icmal '!#REF!</definedName>
    <definedName name="__isk26">'[3]Hast Mek Icmal '!#REF!</definedName>
    <definedName name="__isk27">'[3]Hast Mek Icmal '!#REF!</definedName>
    <definedName name="__isk28">'[3]Hast Mek Icmal '!#REF!</definedName>
    <definedName name="__isk29">'[3]Hast Mek Icmal '!#REF!</definedName>
    <definedName name="__isk3">'[3]Hast Mek Icmal '!#REF!</definedName>
    <definedName name="__isk30">'[3]Hast Mek Icmal '!#REF!</definedName>
    <definedName name="__isk7">'[3]Hast Mek Icmal '!#REF!</definedName>
    <definedName name="__isk8">'[3]Hast Mek Icmal '!#REF!</definedName>
    <definedName name="__isk9">'[3]Hast Mek Icmal '!#REF!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_US1">#REF!</definedName>
    <definedName name="__xlnm.Print_Area_1">#N/A</definedName>
    <definedName name="_1__123Graph_AChart_1A" hidden="1">#REF!</definedName>
    <definedName name="_2__123Graph_BChart_1A" hidden="1">#REF!</definedName>
    <definedName name="_BHH">[4]FES!#REF!</definedName>
    <definedName name="_con1">'[1]4 Elemental Works - Hotel'!#REF!</definedName>
    <definedName name="_DVZ1">#REF!</definedName>
    <definedName name="_DVZ2">#REF!</definedName>
    <definedName name="_Fill" hidden="1">#REF!</definedName>
    <definedName name="_FKT1">#REF!</definedName>
    <definedName name="_isk1">'[3]Hast Mek Icmal '!#REF!</definedName>
    <definedName name="_isk10">'[3]Hast Mek Icmal '!#REF!</definedName>
    <definedName name="_isk11">'[3]Hast Mek Icmal '!#REF!</definedName>
    <definedName name="_isk12">'[3]Hast Mek Icmal '!#REF!</definedName>
    <definedName name="_isk13">'[3]Hast Mek Icmal '!#REF!</definedName>
    <definedName name="_isk14">'[3]Hast Mek Icmal '!#REF!</definedName>
    <definedName name="_isk15">'[3]Hast Mek Icmal '!#REF!</definedName>
    <definedName name="_isk16">'[3]Hast Mek Icmal '!#REF!</definedName>
    <definedName name="_isk17">'[3]Hast Mek Icmal '!#REF!</definedName>
    <definedName name="_isk18">'[3]Hast Mek Icmal '!#REF!</definedName>
    <definedName name="_isk19">'[3]Hast Mek Icmal '!#REF!</definedName>
    <definedName name="_isk2">'[3]Hast Mek Icmal '!#REF!</definedName>
    <definedName name="_isk20">'[3]Hast Mek Icmal '!#REF!</definedName>
    <definedName name="_isk21">'[3]Hast Mek Icmal '!#REF!</definedName>
    <definedName name="_isk22">'[3]Hast Mek Icmal '!#REF!</definedName>
    <definedName name="_isk23">'[3]Hast Mek Icmal '!#REF!</definedName>
    <definedName name="_isk24">'[3]Hast Mek Icmal '!#REF!</definedName>
    <definedName name="_isk25">'[3]Hast Mek Icmal '!#REF!</definedName>
    <definedName name="_isk26">'[3]Hast Mek Icmal '!#REF!</definedName>
    <definedName name="_isk27">'[3]Hast Mek Icmal '!#REF!</definedName>
    <definedName name="_isk28">'[3]Hast Mek Icmal '!#REF!</definedName>
    <definedName name="_isk29">'[3]Hast Mek Icmal '!#REF!</definedName>
    <definedName name="_isk3">'[3]Hast Mek Icmal '!#REF!</definedName>
    <definedName name="_isk30">'[3]Hast Mek Icmal '!#REF!</definedName>
    <definedName name="_isk4">'[3]Hast Mek Icmal '!#REF!</definedName>
    <definedName name="_isk5">'[3]Hast Mek Icmal '!#REF!</definedName>
    <definedName name="_isk6">'[3]Hast Mek Icmal '!#REF!</definedName>
    <definedName name="_isk7">'[3]Hast Mek Icmal '!#REF!</definedName>
    <definedName name="_isk8">'[3]Hast Mek Icmal '!#REF!</definedName>
    <definedName name="_isk9">'[3]Hast Mek Icmal '!#REF!</definedName>
    <definedName name="_Key1" hidden="1">[5]A!$Y$5</definedName>
    <definedName name="_Order1" hidden="1">255</definedName>
    <definedName name="_Sort" hidden="1">[5]A!$Y$5:$AQ$364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US1">#REF!</definedName>
    <definedName name="a">'[6]штатное расписание'!#REF!</definedName>
    <definedName name="ABAY_BUTCE_ALTUG">#REF!</definedName>
    <definedName name="abc">#REF!</definedName>
    <definedName name="ali" hidden="1">#REF!</definedName>
    <definedName name="Annual_interest_rate">[7]Цены!#REF!</definedName>
    <definedName name="anscount" hidden="1">1</definedName>
    <definedName name="Appliance_Standard_Package">[8]Appliances!$B$20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>'[9]4 Elemental Works - Hotel'!#REF!</definedName>
    <definedName name="assel">#REF!</definedName>
    <definedName name="b">#REF!</definedName>
    <definedName name="Bal_Sheet">#REF!</definedName>
    <definedName name="Bal_Sheet1">#REF!</definedName>
    <definedName name="Balloon">#REF!</definedName>
    <definedName name="Barco_1">'[10]$'!#REF!</definedName>
    <definedName name="bb">#REF!</definedName>
    <definedName name="BB_FIYAT">#REF!</definedName>
    <definedName name="BB_FIYAT_2">#REF!</definedName>
    <definedName name="bbb">#REF!</definedName>
    <definedName name="bbbb">#REF!</definedName>
    <definedName name="BF">#REF!</definedName>
    <definedName name="BFR">#REF!</definedName>
    <definedName name="BG_Del" hidden="1">15</definedName>
    <definedName name="BG_Ins" hidden="1">4</definedName>
    <definedName name="BG_Mod" hidden="1">6</definedName>
    <definedName name="birim_fiyat">'[11]Cost Selling Area (2)'!$F$14</definedName>
    <definedName name="BLPH1" hidden="1">'[12]US Peers'!$A$3</definedName>
    <definedName name="BLPH10" hidden="1">'[12]CAN Peers'!$U$3</definedName>
    <definedName name="BLPH11" hidden="1">'[12]CAN Peers'!$Y$3</definedName>
    <definedName name="BLPH12" hidden="1">'[12]Index data'!$A$3</definedName>
    <definedName name="BLPH13" hidden="1">'[12]Index data'!$E$3</definedName>
    <definedName name="BLPH135" hidden="1">[13]Sheet4!#REF!</definedName>
    <definedName name="BLPH136" hidden="1">#REF!</definedName>
    <definedName name="BLPH137" hidden="1">#REF!</definedName>
    <definedName name="BLPH138" hidden="1">#REF!</definedName>
    <definedName name="BLPH14" hidden="1">'[12]Index data'!$I$3</definedName>
    <definedName name="BLPH15" hidden="1">'[12]Index data'!$M$3</definedName>
    <definedName name="BLPH16" hidden="1">'[12]Index data'!$Q$3</definedName>
    <definedName name="BLPH17" hidden="1">#REF!</definedName>
    <definedName name="BLPH2" hidden="1">'[12]US Peers'!$E$3</definedName>
    <definedName name="BLPH3" hidden="1">'[12]US Peers'!$I$3</definedName>
    <definedName name="BLPH4" hidden="1">'[12]US Peers'!$M$3</definedName>
    <definedName name="BLPH5" hidden="1">'[12]CAN Peers'!$A$3</definedName>
    <definedName name="BLPH6" hidden="1">'[12]CAN Peers'!$E$3</definedName>
    <definedName name="BLPH7" hidden="1">'[12]CAN Peers'!$I$3</definedName>
    <definedName name="BLPH8" hidden="1">'[12]CAN Peers'!$M$3</definedName>
    <definedName name="BLPH9" hidden="1">'[12]CAN Peers'!$Q$3</definedName>
    <definedName name="bölüm">'[3]Hast Mek Icmal '!#REF!</definedName>
    <definedName name="branże">[14]wsp!$D$8</definedName>
    <definedName name="Bulding_1_Revinue">'[8]Job #'!$G$63</definedName>
    <definedName name="Bulding_2_Revinue">'[8]Job #'!$G$122</definedName>
    <definedName name="Bulding_3_Revinue">'[8]Job #'!$G$182</definedName>
    <definedName name="Bulding_4_Revinue">'[8]Job #'!$G$242</definedName>
    <definedName name="c_list">'[15]Служебный лист'!$C$2:$C$4</definedName>
    <definedName name="c_list_20">'[15]Служебный лист'!$C$2:$C$4</definedName>
    <definedName name="c_list_39">'[15]Служебный лист'!$C$2:$C$4</definedName>
    <definedName name="Canada">#REF!</definedName>
    <definedName name="Canada1">#REF!</definedName>
    <definedName name="Canadian_Occidental_Petroleum_Ltd.">#REF!</definedName>
    <definedName name="cash">#N/A</definedName>
    <definedName name="cat_list">'[15]Служебный лист'!$B$2:$B$7</definedName>
    <definedName name="cat_list_20">'[15]Служебный лист'!$B$2:$B$7</definedName>
    <definedName name="cat_list_39">'[15]Служебный лист'!$B$2:$B$7</definedName>
    <definedName name="CF_Operations">#REF!</definedName>
    <definedName name="CF_Operations1">#REF!</definedName>
    <definedName name="CF_Stmt">#REF!</definedName>
    <definedName name="CF_Stmt1">#REF!</definedName>
    <definedName name="CGM">#REF!</definedName>
    <definedName name="Chemicals">#REF!</definedName>
    <definedName name="Chemicals1">#REF!</definedName>
    <definedName name="ClDate">[16]Info!$G$6</definedName>
    <definedName name="clsf">#REF!</definedName>
    <definedName name="CompOt">#N/A</definedName>
    <definedName name="CompRas">#N/A</definedName>
    <definedName name="con">'[1]4 Elemental Works - Hotel'!#REF!</definedName>
    <definedName name="crude">#REF!</definedName>
    <definedName name="dateText">[17]Gen!$D$8</definedName>
    <definedName name="DeprecConstIn">#REF!</definedName>
    <definedName name="df">#REF!</definedName>
    <definedName name="DICS">'[18]$'!#REF!</definedName>
    <definedName name="DISC">[19]Sheet1!#REF!</definedName>
    <definedName name="DISC_10">[19]Sheet1!#REF!</definedName>
    <definedName name="DISC_11">[19]Sheet1!#REF!</definedName>
    <definedName name="DISC_23">[19]Sheet1!#REF!</definedName>
    <definedName name="DISC_24">[19]Sheet1!#REF!</definedName>
    <definedName name="DISC_29">[20]price!#REF!</definedName>
    <definedName name="DISC_30">[19]Sheet1!#REF!</definedName>
    <definedName name="DISC_31">[19]Sheet1!#REF!</definedName>
    <definedName name="DISC_32">[19]Sheet1!#REF!</definedName>
    <definedName name="DISC_9">[19]Sheet1!#REF!</definedName>
    <definedName name="DISC_BA">[21]исходник!#REF!</definedName>
    <definedName name="DISC_BA_1">#REF!</definedName>
    <definedName name="DISC_BA_20">[22]исходник!#REF!</definedName>
    <definedName name="DISC_BA_39">[22]исходник!#REF!</definedName>
    <definedName name="DISC_BA_6">[23]исходник!#REF!</definedName>
    <definedName name="DISC_BA_8">[23]исходник!#REF!</definedName>
    <definedName name="DISC_CISCO">[24]price!#REF!</definedName>
    <definedName name="DISC_CISCO_10">[25]price!#REF!</definedName>
    <definedName name="DISC_CISCO_11">[26]price!#REF!</definedName>
    <definedName name="DISC_CISCO_23">[25]price!#REF!</definedName>
    <definedName name="DISC_CISCO_24">[25]price!#REF!</definedName>
    <definedName name="DISC_CISCO_30">[25]price!#REF!</definedName>
    <definedName name="DISC_CISCO_31">[25]price!#REF!</definedName>
    <definedName name="DISC_CISCO_32">[27]price!#REF!</definedName>
    <definedName name="DISC_CISCO_9">[25]price!#REF!</definedName>
    <definedName name="DISC_PELCO">[24]price!#REF!</definedName>
    <definedName name="DISC_PELCO_10">[25]price!#REF!</definedName>
    <definedName name="DISC_PELCO_11">[26]price!#REF!</definedName>
    <definedName name="DISC_PELCO_23">[25]price!#REF!</definedName>
    <definedName name="DISC_PELCO_24">[25]price!#REF!</definedName>
    <definedName name="DISC_PELCO_30">[25]price!#REF!</definedName>
    <definedName name="DISC_PELCO_31">[25]price!#REF!</definedName>
    <definedName name="DISC_PELCO_32">[27]price!#REF!</definedName>
    <definedName name="DISC_PELCO_9">[25]price!#REF!</definedName>
    <definedName name="DISCBA">[19]Sheet1!#REF!</definedName>
    <definedName name="DISCBA_10">[19]Sheet1!#REF!</definedName>
    <definedName name="DISCBA_11">[19]Sheet1!#REF!</definedName>
    <definedName name="DISCBA_23">[19]Sheet1!#REF!</definedName>
    <definedName name="DISCBA_24">[19]Sheet1!#REF!</definedName>
    <definedName name="DISCBA_29">[20]price!#REF!</definedName>
    <definedName name="DISCBA_30">[19]Sheet1!#REF!</definedName>
    <definedName name="DISCBA_31">[19]Sheet1!#REF!</definedName>
    <definedName name="DISCBA_32">[19]Sheet1!#REF!</definedName>
    <definedName name="DISCBA_9">[19]Sheet1!#REF!</definedName>
    <definedName name="DM">#REF!</definedName>
    <definedName name="dol">[10]Cost!#REF!</definedName>
    <definedName name="Dollar_BS">#REF!</definedName>
    <definedName name="Dollar_Cash">#REF!</definedName>
    <definedName name="Dollar_IS">#REF!</definedName>
    <definedName name="Dollar_non_cash_wk">#REF!</definedName>
    <definedName name="dömly">'[3]Hast Mek Icmal '!#REF!</definedName>
    <definedName name="döviz1">'[3]Hast Mek Icmal '!#REF!</definedName>
    <definedName name="Drilling">#REF!</definedName>
    <definedName name="Drilling1">#REF!</definedName>
    <definedName name="drogi">[14]wsp!$D$3</definedName>
    <definedName name="DVZYERI">#REF!</definedName>
    <definedName name="DVZYERI0">#REF!</definedName>
    <definedName name="e">#REF!</definedName>
    <definedName name="ECE">#REF!</definedName>
    <definedName name="ed_izm">[28]Balance!$C$7</definedName>
    <definedName name="ee">#REF!</definedName>
    <definedName name="EGKB">#REF!</definedName>
    <definedName name="EIKBU">#REF!</definedName>
    <definedName name="EIKN">#REF!</definedName>
    <definedName name="EIKNOG">#REF!</definedName>
    <definedName name="EIŞKN">#REF!</definedName>
    <definedName name="EMHRM">#REF!</definedName>
    <definedName name="EMKBU">#REF!</definedName>
    <definedName name="EMKKU">#REF!</definedName>
    <definedName name="EMKN">#REF!</definedName>
    <definedName name="EMKNOG">#REF!</definedName>
    <definedName name="EMKNU">#REF!</definedName>
    <definedName name="EU">#REF!</definedName>
    <definedName name="euro">'[3]Hast Mek Icmal '!#REF!</definedName>
    <definedName name="eurom">'[3]Hast Mek Icmal '!#REF!</definedName>
    <definedName name="ew">#N/A</definedName>
    <definedName name="exc_ea">#REF!</definedName>
    <definedName name="Excel_BuiltIn__FilterDatabase_29">#REF!</definedName>
    <definedName name="Excel_BuiltIn__FilterDatabase_3">#REF!</definedName>
    <definedName name="Excel_BuiltIn__FilterDatabase_8">'[29]Админ расходы '!#REF!</definedName>
    <definedName name="Excel_BuiltIn_Print_Area_10_1">"$'штатное расписание'.$#ССЫЛ!$#ССЫЛ!:$#ССЫЛ!$#ССЫЛ!"</definedName>
    <definedName name="Excel_BuiltIn_Print_Area_2_1">"$#ССЫЛ!.$A$1:$O$29"</definedName>
    <definedName name="Excel_BuiltIn_Print_Area_22">#REF!</definedName>
    <definedName name="Excel_BuiltIn_Print_Area_23">#REF!</definedName>
    <definedName name="Excel_BuiltIn_Print_Area_45">#REF!</definedName>
    <definedName name="Excel_BuiltIn_Print_Area_6">#REF!</definedName>
    <definedName name="Excel_BuiltIn_Print_Area_7_1">'[6]штатное расписание'!#REF!</definedName>
    <definedName name="Excel_BuiltIn_Print_Area_7_1_19">'[30]штатное расписание'!#REF!</definedName>
    <definedName name="Excel_BuiltIn_Print_Area_9_1">'[6]штатное расписание'!#REF!</definedName>
    <definedName name="Excel_BuiltIn_Print_Area_9_1_19">'[30]штатное расписание'!#REF!</definedName>
    <definedName name="exchangeae">#REF!</definedName>
    <definedName name="ExternalData_2">#REF!</definedName>
    <definedName name="ExternalData_3">#REF!</definedName>
    <definedName name="ExternalData_4">#REF!</definedName>
    <definedName name="ExternalData_5">#REF!</definedName>
    <definedName name="EY">#REF!</definedName>
    <definedName name="fdfgbvb">#REF!</definedName>
    <definedName name="FF">#REF!</definedName>
    <definedName name="fg">'[31]GAAP TB 30.09.01  detail p&amp;l'!#REF!</definedName>
    <definedName name="First_payment_due">[7]Цены!#REF!</definedName>
    <definedName name="FMHRM">#REF!</definedName>
    <definedName name="formül">'[3]Hast Mek'!#REF!</definedName>
    <definedName name="formülkopya">'[3]Otel Mek 1'!#REF!</definedName>
    <definedName name="gaap_GRID">#REF!</definedName>
    <definedName name="GBP">#REF!</definedName>
    <definedName name="gbpm">'[3]Hast Mek Icmal '!#REF!</definedName>
    <definedName name="gg">#REF!</definedName>
    <definedName name="ghff">'[3]Hast Mek Icmal '!#REF!</definedName>
    <definedName name="gk">#REF!</definedName>
    <definedName name="gkontrol">'[3]Otel Mek 1'!#REF!</definedName>
    <definedName name="Grid_Assets">#REF!</definedName>
    <definedName name="Grid_bs">#REF!</definedName>
    <definedName name="Grid_is">#REF!</definedName>
    <definedName name="HFL">#REF!</definedName>
    <definedName name="hformüller">'[3]Hast Mek'!#REF!</definedName>
    <definedName name="him">'[3]Hast Mek'!#REF!</definedName>
    <definedName name="hişçilik">'[3]Hast Mek'!#REF!</definedName>
    <definedName name="hjnh">'[3]Hast Mek'!#REF!</definedName>
    <definedName name="hmalzeme">'[3]Hast Mek'!#REF!</definedName>
    <definedName name="hnh">#REF!</definedName>
    <definedName name="hson">'[3]Hast Mek'!#REF!</definedName>
    <definedName name="HTML_C" hidden="1">{"'Sheet1'!$A$12:$K$107"}</definedName>
    <definedName name="HTML_Control" hidden="1">{"'Sheet1'!$A$12:$K$107"}</definedName>
    <definedName name="ibir">'[3]Hast Mek Icmal '!#REF!</definedName>
    <definedName name="iboru">'[3]Hast Mek Icmal '!#REF!</definedName>
    <definedName name="icihaz">'[3]Hast Mek Icmal '!#REF!</definedName>
    <definedName name="IIKB">#REF!</definedName>
    <definedName name="IIKK">#REF!</definedName>
    <definedName name="IIKN">#REF!</definedName>
    <definedName name="iilave1">'[3]Hast Mek Icmal '!#REF!</definedName>
    <definedName name="iilave2">'[3]Hast Mek Icmal '!#REF!</definedName>
    <definedName name="iilave3">'[3]Hast Mek Icmal '!#REF!</definedName>
    <definedName name="iilave4">'[3]Hast Mek Icmal '!#REF!</definedName>
    <definedName name="iilave5">'[3]Hast Mek Icmal '!#REF!</definedName>
    <definedName name="iizole">'[3]Hast Mek Icmal '!#REF!</definedName>
    <definedName name="ik">#REF!</definedName>
    <definedName name="ikanal">'[3]Hast Mek Icmal '!#REF!</definedName>
    <definedName name="IKN">#REF!</definedName>
    <definedName name="IL">#REF!</definedName>
    <definedName name="IL_MS_20Access_3BMaxBufferSize_2048_3BPageTimeout_5_3B">#REF!</definedName>
    <definedName name="IL_MS_20Access_3BMaxBufferSize_2048_3BPageTimeout_5_3B_1">#REF!</definedName>
    <definedName name="im">'[3]Hast Mek Icmal '!#REF!</definedName>
    <definedName name="imaliyet">'[3]Hast Mek Icmal '!#REF!</definedName>
    <definedName name="imenfez">'[3]Hast Mek Icmal '!#REF!</definedName>
    <definedName name="IMKB">#REF!</definedName>
    <definedName name="IMKN">#REF!</definedName>
    <definedName name="Inc_Stmt">#REF!</definedName>
    <definedName name="Inc_Stmt1">#REF!</definedName>
    <definedName name="inne">[14]wsp!$D$9</definedName>
    <definedName name="ioto">'[3]Hast Mek Icmal '!#REF!</definedName>
    <definedName name="ipompa">'[3]Hast Mek Icmal '!#REF!</definedName>
    <definedName name="irad">'[3]Hast Mek Icmal '!#REF!</definedName>
    <definedName name="is">#REF!</definedName>
    <definedName name="ISCI">#REF!</definedName>
    <definedName name="işçilik">'[3]Hast Mek Icmal '!#REF!</definedName>
    <definedName name="iskon1">'[3]Hast Mek Icmal '!#REF!</definedName>
    <definedName name="iskon10">'[3]Hast Mek Icmal '!#REF!</definedName>
    <definedName name="iskon11">'[3]Hast Mek Icmal '!#REF!</definedName>
    <definedName name="iskon12">'[3]Hast Mek Icmal '!#REF!</definedName>
    <definedName name="iskon13">'[3]Hast Mek Icmal '!#REF!</definedName>
    <definedName name="iskon14">'[3]Hast Mek Icmal '!#REF!</definedName>
    <definedName name="iskon15">'[3]Hast Mek Icmal '!#REF!</definedName>
    <definedName name="iskon16">'[3]Hast Mek Icmal '!#REF!</definedName>
    <definedName name="iskon17">'[3]Hast Mek Icmal '!#REF!</definedName>
    <definedName name="iskon18">'[3]Hast Mek Icmal '!#REF!</definedName>
    <definedName name="iskon19">'[3]Hast Mek Icmal '!#REF!</definedName>
    <definedName name="iskon2">'[3]Hast Mek Icmal '!#REF!</definedName>
    <definedName name="iskon20">'[3]Hast Mek Icmal '!#REF!</definedName>
    <definedName name="iskon21">'[3]Hast Mek Icmal '!#REF!</definedName>
    <definedName name="iskon22">'[3]Hast Mek Icmal '!#REF!</definedName>
    <definedName name="iskon23">'[3]Hast Mek Icmal '!#REF!</definedName>
    <definedName name="iskon24">'[3]Hast Mek Icmal '!#REF!</definedName>
    <definedName name="iskon25">'[3]Hast Mek Icmal '!#REF!</definedName>
    <definedName name="iskon26">'[3]Hast Mek Icmal '!#REF!</definedName>
    <definedName name="iskon27">'[3]Hast Mek Icmal '!#REF!</definedName>
    <definedName name="iskon28">'[3]Hast Mek Icmal '!#REF!</definedName>
    <definedName name="iskon29">'[3]Hast Mek Icmal '!#REF!</definedName>
    <definedName name="iskon3">'[3]Hast Mek Icmal '!#REF!</definedName>
    <definedName name="iskon30">'[3]Hast Mek Icmal '!#REF!</definedName>
    <definedName name="iskon4">'[3]Hast Mek Icmal '!#REF!</definedName>
    <definedName name="iskon5">'[3]Hast Mek Icmal '!#REF!</definedName>
    <definedName name="iskon6">'[3]Hast Mek Icmal '!#REF!</definedName>
    <definedName name="iskon7">'[3]Hast Mek Icmal '!#REF!</definedName>
    <definedName name="iskon8">'[3]Hast Mek Icmal '!#REF!</definedName>
    <definedName name="iskon9">'[3]Hast Mek Icmal '!#REF!</definedName>
    <definedName name="itam">'[3]Hast Mek Icmal '!#REF!</definedName>
    <definedName name="ITL">#REF!</definedName>
    <definedName name="ivana">'[3]Hast Mek Icmal '!#REF!</definedName>
    <definedName name="ivitrifiye">'[3]Hast Mek Icmal '!#REF!</definedName>
    <definedName name="iyangın">'[3]Hast Mek Icmal '!#REF!</definedName>
    <definedName name="jjj">'[15]Служебный лист'!$C$2:$C$4</definedName>
    <definedName name="JPY">#REF!</definedName>
    <definedName name="k">#N/A</definedName>
    <definedName name="kar">#REF!</definedName>
    <definedName name="katsayı">'[3]Hast Mek'!#REF!</definedName>
    <definedName name="katsayı1">'[3]Hast Mek Icmal '!#REF!</definedName>
    <definedName name="katsayı10">'[3]Hast Mek Icmal '!#REF!</definedName>
    <definedName name="katsayı11">'[3]Hast Mek Icmal '!#REF!</definedName>
    <definedName name="katsayı12">'[3]Hast Mek Icmal '!#REF!</definedName>
    <definedName name="katsayı13">'[3]Hast Mek Icmal '!#REF!</definedName>
    <definedName name="katsayı14">'[3]Hast Mek Icmal '!#REF!</definedName>
    <definedName name="katsayı15">'[3]Hast Mek Icmal '!#REF!</definedName>
    <definedName name="katsayı16">'[3]Hast Mek Icmal '!#REF!</definedName>
    <definedName name="katsayı2">'[3]Hast Mek Icmal '!#REF!</definedName>
    <definedName name="katsayı3">'[3]Hast Mek Icmal '!#REF!</definedName>
    <definedName name="katsayı4">'[3]Hast Mek Icmal '!#REF!</definedName>
    <definedName name="katsayı5">'[3]Hast Mek Icmal '!#REF!</definedName>
    <definedName name="katsayı6">'[3]Hast Mek Icmal '!#REF!</definedName>
    <definedName name="katsayı7">'[3]Hast Mek Icmal '!#REF!</definedName>
    <definedName name="katsayı8">'[3]Hast Mek Icmal '!#REF!</definedName>
    <definedName name="katsayı9">'[3]Hast Mek Icmal '!#REF!</definedName>
    <definedName name="KBB">#REF!</definedName>
    <definedName name="KBK">#REF!</definedName>
    <definedName name="KBÜTCE">#REF!</definedName>
    <definedName name="kk">#REF!</definedName>
    <definedName name="klklkk">'[3]Hast Mek Icmal '!#REF!</definedName>
    <definedName name="KOMISYON">#REF!</definedName>
    <definedName name="kto">[32]Форма2!$C$19:$C$24,[32]Форма2!$E$19:$F$24,[32]Форма2!$D$26:$F$31,[32]Форма2!$C$33:$C$38,[32]Форма2!$E$33:$F$38,[32]Форма2!$D$40:$F$43,[32]Форма2!$C$45:$C$48,[32]Форма2!$E$45:$F$48,[32]Форма2!$C$19</definedName>
    <definedName name="KZT_BS">#REF!</definedName>
    <definedName name="KZT_cash">#REF!</definedName>
    <definedName name="KZT_IS">#REF!</definedName>
    <definedName name="KZT_non_cash_wk">#REF!</definedName>
    <definedName name="L_Adjust">[33]Links!$H$1:$H$65536</definedName>
    <definedName name="L_AJE_Tot">[33]Links!$G$1:$G$65536</definedName>
    <definedName name="L_CY_Beg">[33]Links!$F$1:$F$65536</definedName>
    <definedName name="L_CY_End">[33]Links!$J$1:$J$65536</definedName>
    <definedName name="L_PY_End">[33]Links!$K$1:$K$65536</definedName>
    <definedName name="L_RJE_Tot">[33]Links!$I$1:$I$65536</definedName>
    <definedName name="LFLAGGV">#REF!</definedName>
    <definedName name="LFLAGIM">#REF!</definedName>
    <definedName name="LFLAGPUL">#REF!</definedName>
    <definedName name="LFLAGVERGI">#REF!</definedName>
    <definedName name="LIBOR">#REF!</definedName>
    <definedName name="LML">97000</definedName>
    <definedName name="LMS">12000</definedName>
    <definedName name="m_2005">'[34]1NK'!$R$10:$R$1877</definedName>
    <definedName name="m_2006">'[34]1NK'!$S$10:$S$1838</definedName>
    <definedName name="m_2007">'[34]1NK'!$T$10:$T$1838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'[35]2.2 ОтклОТМ'!$G$1:$G$65536</definedName>
    <definedName name="m_OTM2006">'[35]2.2 ОтклОТМ'!$J$1:$J$65536</definedName>
    <definedName name="m_OTM2007">'[35]2.2 ОтклОТМ'!$M$1:$M$65536</definedName>
    <definedName name="m_OTM2008">'[35]2.2 ОтклОТМ'!$P$1:$P$65536</definedName>
    <definedName name="m_OTM2009">'[35]2.2 ОтклОТМ'!$S$1:$S$65536</definedName>
    <definedName name="m_OTM2010">'[35]2.2 ОтклОТМ'!$V$1:$V$65536</definedName>
    <definedName name="m_OTMizm">'[35]1.3.2 ОТМ'!$K$1:$K$65536</definedName>
    <definedName name="m_OTMkod">'[35]1.3.2 ОТМ'!$A$1:$A$65536</definedName>
    <definedName name="m_OTMnomer">'[35]1.3.2 ОТМ'!$H$1:$H$65536</definedName>
    <definedName name="m_OTMpokaz">'[35]1.3.2 ОТМ'!$I$1:$I$65536</definedName>
    <definedName name="m_p2003">#REF!</definedName>
    <definedName name="m_Predpr_I">[35]Предпр!$C$3:$C$29</definedName>
    <definedName name="m_Predpr_N">[35]Предпр!$D$3:$D$29</definedName>
    <definedName name="m_Zatrat">[35]ЦентрЗатр!$A$2:$G$71</definedName>
    <definedName name="m_Zatrat_Ed">[35]ЦентрЗатр!$E$2:$E$71</definedName>
    <definedName name="m_Zatrat_K">[35]ЦентрЗатр!$F$2:$F$71</definedName>
    <definedName name="m_Zatrat_N">[35]ЦентрЗатр!$G$2:$G$71</definedName>
    <definedName name="mal">#REF!</definedName>
    <definedName name="maliyetmarka">'[3]Hast Mek Icmal '!#REF!</definedName>
    <definedName name="maliyettablo">'[3]Hast Mek Icmal '!#REF!</definedName>
    <definedName name="MALTOP">#REF!</definedName>
    <definedName name="malzeme">'[3]Hast Mek Icmal '!#REF!</definedName>
    <definedName name="markalar">'[3]Hast Mek Icmal '!#REF!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SRAFMUK">#REF!</definedName>
    <definedName name="MASRAFSIG">#REF!</definedName>
    <definedName name="MASRAFTEM">#REF!</definedName>
    <definedName name="MAXNOTER">#REF!</definedName>
    <definedName name="mbir">'[3]Hast Mek Icmal '!#REF!</definedName>
    <definedName name="mboru">'[3]Hast Mek Icmal '!#REF!</definedName>
    <definedName name="mcihaz">'[3]Hast Mek Icmal '!#REF!</definedName>
    <definedName name="MEKK">#REF!</definedName>
    <definedName name="MHR">#REF!</definedName>
    <definedName name="MHRM">#REF!</definedName>
    <definedName name="MIKN">#REF!</definedName>
    <definedName name="milave1">'[3]Hast Mek Icmal '!#REF!</definedName>
    <definedName name="milave2">'[3]Hast Mek Icmal '!#REF!</definedName>
    <definedName name="milave3">'[3]Hast Mek Icmal '!#REF!</definedName>
    <definedName name="milave4">'[3]Hast Mek Icmal '!#REF!</definedName>
    <definedName name="milave5">'[3]Hast Mek Icmal '!#REF!</definedName>
    <definedName name="misck">'[3]Hast Mek Icmal '!#REF!</definedName>
    <definedName name="mizole">'[3]Hast Mek Icmal '!#REF!</definedName>
    <definedName name="mk">#REF!</definedName>
    <definedName name="mkanal">'[3]Hast Mek Icmal '!#REF!</definedName>
    <definedName name="MKN">#REF!</definedName>
    <definedName name="mm">'[3]Hast Mek Icmal '!#REF!</definedName>
    <definedName name="mmaliyetmarka">'[3]Hast Mek Icmal '!#REF!</definedName>
    <definedName name="mmarka">'[3]Hast Mek Icmal '!#REF!</definedName>
    <definedName name="mmenfez">'[3]Hast Mek Icmal '!#REF!</definedName>
    <definedName name="mmk">'[3]Hast Mek Icmal '!#REF!</definedName>
    <definedName name="MMM_MIGROS">[36]KADIKES2!#REF!</definedName>
    <definedName name="moto">'[3]Hast Mek Icmal '!#REF!</definedName>
    <definedName name="mpompa">'[3]Hast Mek Icmal '!#REF!</definedName>
    <definedName name="mrad">'[3]Hast Mek Icmal '!#REF!</definedName>
    <definedName name="mtam">'[3]Hast Mek Icmal '!#REF!</definedName>
    <definedName name="mvana">'[3]Hast Mek Icmal '!#REF!</definedName>
    <definedName name="mvitrifiye">'[3]Hast Mek Icmal '!#REF!</definedName>
    <definedName name="myangın">'[3]Hast Mek Icmal '!#REF!</definedName>
    <definedName name="N">#REF!</definedName>
    <definedName name="net">#REF!</definedName>
    <definedName name="new">'[37]$ IS'!$A$1:$BH$34</definedName>
    <definedName name="New_a_c">#REF!</definedName>
    <definedName name="NTankIn">#REF!</definedName>
    <definedName name="NWagonIn">#REF!</definedName>
    <definedName name="ÖK">#REF!</definedName>
    <definedName name="one">#REF!,#REF!</definedName>
    <definedName name="ooo">'[38]GAAP TB 30.09.01  detail p&amp;l'!#REF!</definedName>
    <definedName name="OpDate">[16]Info!$G$5</definedName>
    <definedName name="P">#REF!</definedName>
    <definedName name="Payments_per_year">[7]Цены!#REF!</definedName>
    <definedName name="Periodic_rate">#N/A</definedName>
    <definedName name="pifade">'[3]Hast Mek Icmal '!#REF!</definedName>
    <definedName name="Pivot_division">#REF!</definedName>
    <definedName name="Pivot_HO">#REF!</definedName>
    <definedName name="pkontrol">'[3]Otel Mek 1'!#REF!</definedName>
    <definedName name="Pmt_to_use">[7]Цены!#REF!</definedName>
    <definedName name="po">#REF!</definedName>
    <definedName name="pośrednie">[14]wsp!$D$2</definedName>
    <definedName name="Price_List_2002">#REF!</definedName>
    <definedName name="Price_List_2004">#REF!</definedName>
    <definedName name="Prob_ResRec">#REF!</definedName>
    <definedName name="Prob_ResRec1">#REF!</definedName>
    <definedName name="Proved_ResRec">#REF!</definedName>
    <definedName name="Proved_ResRec1">#REF!</definedName>
    <definedName name="Q1_901s_materials">'[39]Production_Ref Q-1-3'!$V$32:$V$82</definedName>
    <definedName name="Q1_902_903s">'[39]Production_Ref Q-1-3'!$V$83:$V$104</definedName>
    <definedName name="Q1_AJE_KLO">#REF!</definedName>
    <definedName name="Q1_AJE41_payroll">#REF!</definedName>
    <definedName name="Q1_audit_expenses">#REF!</definedName>
    <definedName name="Q1_bank_services">#REF!</definedName>
    <definedName name="Q1_catering_services">#REF!</definedName>
    <definedName name="Q1_communication_expenses">#REF!</definedName>
    <definedName name="Q1_contract_interpreters">#REF!</definedName>
    <definedName name="Q1_DD_AJEs">#REF!</definedName>
    <definedName name="Q1_DD_provision_KZT">#REF!</definedName>
    <definedName name="Q1_donations">#REF!</definedName>
    <definedName name="Q1_donations_Kaisar">#REF!</definedName>
    <definedName name="Q1_excise_tax">'[39]Production_Ref Q-1-3'!$V$28</definedName>
    <definedName name="Q1_expat_payroll">#REF!</definedName>
    <definedName name="Q1_expat_travel">#REF!</definedName>
    <definedName name="Q1_Farm_expat_payroll">#REF!</definedName>
    <definedName name="Q1_farm_GA">#REF!</definedName>
    <definedName name="Q1_Farm_other">#REF!,#REF!,#REF!,#REF!,#REF!,#REF!,#REF!,#REF!,#REF!,#REF!</definedName>
    <definedName name="Q1_Farm_payroll_nationals">#REF!,#REF!</definedName>
    <definedName name="Q1_insurance">#REF!</definedName>
    <definedName name="Q1_KLO_KZT">#REF!</definedName>
    <definedName name="Q1_KLO_Royalty_KZT">'[39]Production_Ref Q-1-3'!$S$17</definedName>
    <definedName name="Q1_legal_settlements">#REF!</definedName>
    <definedName name="Q1_medical_expenses">#REF!</definedName>
    <definedName name="Q1_mngnt_services">#REF!</definedName>
    <definedName name="Q1_national_payroll">#REF!,#REF!</definedName>
    <definedName name="Q1_overheads_KZT">'[39]Production_Ref Q-1-3'!$Q$17:$R$17,'[39]Production_Ref Q-1-3'!$T$19:$T$23,'[39]Production_Ref Q-1-3'!$T$26,'[39]Production_Ref Q-1-3'!$Q$30,'[39]Production_Ref Q-1-3'!$T$106:$T$258,'[39]Production_Ref Q-1-3'!$T$265:$T$268</definedName>
    <definedName name="Q1_pipeline_tariff">'[39]Production_Ref Q-1-3'!$V$24</definedName>
    <definedName name="Q1_property_tax">#REF!</definedName>
    <definedName name="Q1_railway_tariff">'[39]Production_Ref Q-1-3'!$V$25</definedName>
    <definedName name="Q1_security">#REF!</definedName>
    <definedName name="Q1_tax_advice">#REF!</definedName>
    <definedName name="Q1_trucking_services">#REF!</definedName>
    <definedName name="Q1_TurgaiPetroleum">'[39]Production_Ref Q-1-3'!$S$30</definedName>
    <definedName name="Q2_901s_materials">'[39]Production_Ref Q-1-3'!$N$32:$N$82</definedName>
    <definedName name="Q2_902_903s">'[39]Production_Ref Q-1-3'!$N$83:$N$104</definedName>
    <definedName name="Q2_AJE50_901s">'[39]Production_Ref Q-1-3'!$N$273</definedName>
    <definedName name="Q2_AJE51_KLO_USD">'[39]Production_Ref Q-1-3'!$N$275</definedName>
    <definedName name="Q2_AJE62_pipeline_tariff">'[39]Production_Ref Q-1-3'!$N$277</definedName>
    <definedName name="Q2_AJE68_pipeline_tariff">'[39]Production_Ref Q-1-3'!$N$279</definedName>
    <definedName name="Q2_AJE77_pipeline_tariff">'[39]Production_Ref Q-1-3'!$N$283</definedName>
    <definedName name="Q2_audit_expenses">#REF!</definedName>
    <definedName name="Q2_baddebt_provision">#REF!</definedName>
    <definedName name="Q2_bank_services">#REF!</definedName>
    <definedName name="Q2_catering_services">#REF!</definedName>
    <definedName name="Q2_communication_expenses">#REF!</definedName>
    <definedName name="Q2_contract_interpreters">#REF!</definedName>
    <definedName name="Q2_donation_Kaisar">#REF!</definedName>
    <definedName name="Q2_donations">#REF!</definedName>
    <definedName name="Q2_excise_tax">'[39]Production_Ref Q-1-3'!$N$28</definedName>
    <definedName name="Q2_expat_payroll">#REF!</definedName>
    <definedName name="Q2_expat_travel">#REF!</definedName>
    <definedName name="Q2_farm_GA">#REF!</definedName>
    <definedName name="Q2_farm_other">#REF!,#REF!,#REF!,#REF!,#REF!,#REF!,#REF!,#REF!,#REF!,#REF!,#REF!,#REF!</definedName>
    <definedName name="Q2_farm_payroll">#REF!,#REF!</definedName>
    <definedName name="Q2_insurance">#REF!</definedName>
    <definedName name="Q2_KLO">#REF!</definedName>
    <definedName name="Q2_KTO_crude">'[39]Production_Ref Q-1-3'!$N$281</definedName>
    <definedName name="Q2_legal_settlements">#REF!</definedName>
    <definedName name="Q2_medical_expenses">#REF!</definedName>
    <definedName name="Q2_mngnt_services">#REF!</definedName>
    <definedName name="Q2_national_payroll">#REF!,#REF!</definedName>
    <definedName name="Q2_overheads">'[39]Production_Ref Q-1-3'!$N$7:$N$23,'[39]Production_Ref Q-1-3'!$N$26,'[39]Production_Ref Q-1-3'!$N$106:$N$258</definedName>
    <definedName name="Q2_pipeline_tariff">'[39]Production_Ref Q-1-3'!$N$24</definedName>
    <definedName name="Q2_property_tax">#REF!</definedName>
    <definedName name="Q2_railway_tariff">'[39]Production_Ref Q-1-3'!$N$25</definedName>
    <definedName name="Q2_security">#REF!</definedName>
    <definedName name="Q2_tax_advice">#REF!</definedName>
    <definedName name="Q2_trucking_services">#REF!</definedName>
    <definedName name="Q2_TurgaiPetroleum_KZT">'[39]Production_Ref Q-1-3'!$K$31</definedName>
    <definedName name="Q3_901s_materials">'[39]Production_Ref Q-1-3'!$G$32:$G$82</definedName>
    <definedName name="Q3_902_903s">'[39]Production_Ref Q-1-3'!$G$83:$G$104</definedName>
    <definedName name="Q3_AJE10_KLO">'[39]Production_Ref Q-1-3'!$G$287</definedName>
    <definedName name="Q3_AJE11_pipeline_tariff">'[39]Production_Ref Q-1-3'!$G$289</definedName>
    <definedName name="Q3_AJEs_other">#REF!</definedName>
    <definedName name="Q3_audit_expenses">#REF!</definedName>
    <definedName name="Q3_baddebts_provisions">#REF!</definedName>
    <definedName name="Q3_bank_services">#REF!</definedName>
    <definedName name="Q3_catering_services">#REF!</definedName>
    <definedName name="Q3_communication_expenses">#REF!</definedName>
    <definedName name="Q3_contract_interpreters">#REF!</definedName>
    <definedName name="Q3_donation_Kaisar">#REF!</definedName>
    <definedName name="Q3_donations">#REF!</definedName>
    <definedName name="Q3_excise_tax">'[39]Production_Ref Q-1-3'!$G$28</definedName>
    <definedName name="Q3_expat_payroll">#REF!</definedName>
    <definedName name="Q3_expat_travel">#REF!</definedName>
    <definedName name="Q3_insurance">#REF!</definedName>
    <definedName name="Q3_KLO">#REF!</definedName>
    <definedName name="Q3_legal_settlements">#REF!</definedName>
    <definedName name="Q3_medical_expenses">#REF!</definedName>
    <definedName name="Q3_mngt_services">#REF!</definedName>
    <definedName name="Q3_national_payroll">#REF!,#REF!</definedName>
    <definedName name="Q3_other">#REF!,#REF!,#REF!,#REF!,#REF!,#REF!,#REF!,#REF!,#REF!,#REF!,#REF!,#REF!,#REF!,#REF!,#REF!,#REF!</definedName>
    <definedName name="Q3_overheads">'[39]Production_Ref Q-1-3'!$G$17:$G$23,'[39]Production_Ref Q-1-3'!$G$26,'[39]Production_Ref Q-1-3'!$G$106:$G$143,'[39]Production_Ref Q-1-3'!$G$144:$G$180,'[39]Production_Ref Q-1-3'!$G$181:$G$217,'[39]Production_Ref Q-1-3'!$G$218:$G$258,'[39]Production_Ref Q-1-3'!$G$285</definedName>
    <definedName name="Q3_pipeline_tariff">'[39]Production_Ref Q-1-3'!$G$24</definedName>
    <definedName name="Q3_property_tax">#REF!</definedName>
    <definedName name="Q3_railway_tariff">'[39]Production_Ref Q-1-3'!$G$25</definedName>
    <definedName name="Q3_security">#REF!</definedName>
    <definedName name="Q3_tax_advice">#REF!</definedName>
    <definedName name="Q3_trucking_services">#REF!</definedName>
    <definedName name="Q3_TurgaiPetroleum">'[39]Production_Ref Q-1-3'!$G$31</definedName>
    <definedName name="Q3_VAT_nondeductible">#REF!</definedName>
    <definedName name="Q4_labour">SUM(#REF!)</definedName>
    <definedName name="Q4_Materials">SUM(#REF!)</definedName>
    <definedName name="Q4_Overheads">SUM(#REF!,#REF!,#REF!)</definedName>
    <definedName name="qqq">'[38]GAAP TB 30.09.01  detail p&amp;l'!#REF!</definedName>
    <definedName name="qwe">[40]Форма2!$C$19:$C$24,[40]Форма2!$E$19:$F$24,[40]Форма2!$D$26:$F$31,[40]Форма2!$C$33:$C$38,[40]Форма2!$E$33:$F$38,[40]Форма2!$D$40:$F$43,[40]Форма2!$C$45:$C$48,[40]Форма2!$E$45:$F$48,[40]Форма2!$C$19</definedName>
    <definedName name="refined">#REF!</definedName>
    <definedName name="Reserve_Stats">#REF!</definedName>
    <definedName name="Reserve_Stats1">#REF!</definedName>
    <definedName name="Reserves">#REF!</definedName>
    <definedName name="Reserves1">#REF!</definedName>
    <definedName name="ResidualValue">#REF!</definedName>
    <definedName name="reszta">[14]wsp!$D$7</definedName>
    <definedName name="rf">'[1]4 Elemental Works - Hotel'!#REF!</definedName>
    <definedName name="rng">#REF!</definedName>
    <definedName name="rngChartRange">#REF!</definedName>
    <definedName name="rngDataAll">#REF!</definedName>
    <definedName name="rngEnd">#REF!</definedName>
    <definedName name="rngformül">'[3]Hast Mek'!#REF!</definedName>
    <definedName name="rngIATACode">#REF!</definedName>
    <definedName name="rngResStart">#REF!</definedName>
    <definedName name="rngStart">#REF!</definedName>
    <definedName name="rngUpdate">#REF!</definedName>
    <definedName name="rr">#REF!</definedName>
    <definedName name="s">9000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tilabilen_Alan">'[11]Cost Selling Area (2)'!$F$8</definedName>
    <definedName name="sencount" hidden="1">1</definedName>
    <definedName name="SeniorIn">#REF!</definedName>
    <definedName name="sensfactorexport">[17]Exh_CAPMvaluation!$B$34</definedName>
    <definedName name="SFR">#REF!</definedName>
    <definedName name="sfrm">'[3]Hast Mek Icmal '!#REF!</definedName>
    <definedName name="ShEquity">#REF!</definedName>
    <definedName name="ShEquity1">#REF!</definedName>
    <definedName name="st">'[3]Hast Mek'!#REF!</definedName>
    <definedName name="SyncrudeJV">#REF!</definedName>
    <definedName name="SyncrudeJV1">#REF!</definedName>
    <definedName name="TAHTOP">#REF!</definedName>
    <definedName name="TanksSecurity">#REF!</definedName>
    <definedName name="TB_AFTER_adjs">#REF!</definedName>
    <definedName name="TB_before_adjs">#REF!</definedName>
    <definedName name="Term_in_years">[7]Цены!#REF!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[39]Production_ref_Q4!#REF!</definedName>
    <definedName name="TextRefCopy19">[39]Production_ref_Q4!#REF!</definedName>
    <definedName name="TextRefCopy2">#REF!</definedName>
    <definedName name="TextRefCopy20">[39]Production_ref_Q4!#REF!</definedName>
    <definedName name="TextRefCopy21">[39]Production_ref_Q4!#REF!</definedName>
    <definedName name="TextRefCopy22">[39]Production_ref_Q4!$E$260</definedName>
    <definedName name="TextRefCopy23">[39]Production_ref_Q4!#REF!</definedName>
    <definedName name="TextRefCopy3">#REF!</definedName>
    <definedName name="TextRefCopy38">[41]Royalty!$C$23</definedName>
    <definedName name="TextRefCopy39">[41]Royalty!$C$23</definedName>
    <definedName name="TextRefCopy4">#REF!</definedName>
    <definedName name="TextRefCopy5">#REF!</definedName>
    <definedName name="TextRefCopy6">#REF!</definedName>
    <definedName name="TextRefCopy63">'[42]PP&amp;E mvt for 2003'!$R$18</definedName>
    <definedName name="TextRefCopy7">#REF!</definedName>
    <definedName name="TextRefCopy8">#REF!</definedName>
    <definedName name="TextRefCopy88">'[42]PP&amp;E mvt for 2003'!$P$19</definedName>
    <definedName name="TextRefCopy89">'[42]PP&amp;E mvt for 2003'!$P$46</definedName>
    <definedName name="TextRefCopy9">#REF!</definedName>
    <definedName name="TextRefCopy90">'[42]PP&amp;E mvt for 2003'!$P$25</definedName>
    <definedName name="TextRefCopy92">'[42]PP&amp;E mvt for 2003'!$P$26</definedName>
    <definedName name="TextRefCopy94">'[42]PP&amp;E mvt for 2003'!$P$52</definedName>
    <definedName name="TextRefCopy95">'[42]PP&amp;E mvt for 2003'!$P$53</definedName>
    <definedName name="TextRefCopyRangeCount" hidden="1">22</definedName>
    <definedName name="toplam_alan">'[11]Cost Selling Area (3)'!$F$7</definedName>
    <definedName name="topmly">'[3]Hast Mek Icmal '!#REF!</definedName>
    <definedName name="Total_payments">#N/A</definedName>
    <definedName name="TTF">#REF!</definedName>
    <definedName name="TTFEX">#REF!</definedName>
    <definedName name="TTFTOP">#REF!</definedName>
    <definedName name="ttt">'[38]GAAP TB 30.09.01  detail p&amp;l'!#REF!</definedName>
    <definedName name="tutaranl">'[3]Hast Mek Icmal '!#REF!</definedName>
    <definedName name="uk">#REF!</definedName>
    <definedName name="UMKB">#REF!</definedName>
    <definedName name="UMKK">#REF!</definedName>
    <definedName name="UMKN">#REF!</definedName>
    <definedName name="Unit_Count_B1">'[8]Job #'!$B$63</definedName>
    <definedName name="Unit_Count_B2">'[8]Job #'!$B$122</definedName>
    <definedName name="Unit_Count_B3">'[8]Job #'!$B$182</definedName>
    <definedName name="Unit_Count_B4">'[8]Job #'!$B$242</definedName>
    <definedName name="UnitedStates">#REF!</definedName>
    <definedName name="USD">#REF!</definedName>
    <definedName name="usd_01.10.04">[17]Gen!$B$19</definedName>
    <definedName name="usd_311203">[17]Gen!$B$18</definedName>
    <definedName name="usdm">'[3]Hast Mek Icmal '!#REF!</definedName>
    <definedName name="USDval">[17]Gen!$B$20</definedName>
    <definedName name="USDY">#REF!</definedName>
    <definedName name="uu">#REF!</definedName>
    <definedName name="V">5200</definedName>
    <definedName name="VID">#REF!</definedName>
    <definedName name="VILLA">#REF!</definedName>
    <definedName name="vur" hidden="1">#REF!</definedName>
    <definedName name="vural" hidden="1">#REF!</definedName>
    <definedName name="x">'[43]Balance Sheet'!$F$5</definedName>
    <definedName name="yas" hidden="1">#REF!</definedName>
    <definedName name="yasin" hidden="1">#REF!</definedName>
    <definedName name="Yemen">#REF!</definedName>
    <definedName name="Yemen1">#REF!</definedName>
    <definedName name="Z_C37E65A7_9893_435E_9759_72E0D8A5DD87_.wvu.PrintTitles" hidden="1">#REF!</definedName>
    <definedName name="zam1">'[3]Hast Mek Icmal '!#REF!</definedName>
    <definedName name="zam10">'[3]Hast Mek Icmal '!#REF!</definedName>
    <definedName name="zam11">'[3]Hast Mek Icmal '!#REF!</definedName>
    <definedName name="zam12">'[3]Hast Mek Icmal '!#REF!</definedName>
    <definedName name="zam13">'[3]Hast Mek Icmal '!#REF!</definedName>
    <definedName name="zam14">'[3]Hast Mek Icmal '!#REF!</definedName>
    <definedName name="zam15">'[3]Hast Mek Icmal '!#REF!</definedName>
    <definedName name="zam16">'[3]Hast Mek Icmal '!#REF!</definedName>
    <definedName name="zam17">'[3]Hast Mek Icmal '!#REF!</definedName>
    <definedName name="zam18">'[3]Hast Mek Icmal '!#REF!</definedName>
    <definedName name="zam19">'[3]Hast Mek Icmal '!#REF!</definedName>
    <definedName name="zam2">'[3]Hast Mek Icmal '!#REF!</definedName>
    <definedName name="zam20">'[3]Hast Mek Icmal '!#REF!</definedName>
    <definedName name="zam21">'[3]Hast Mek Icmal '!#REF!</definedName>
    <definedName name="zam22">'[3]Hast Mek Icmal '!#REF!</definedName>
    <definedName name="zam23">'[3]Hast Mek Icmal '!#REF!</definedName>
    <definedName name="zam24">'[3]Hast Mek Icmal '!#REF!</definedName>
    <definedName name="zam25">'[3]Hast Mek Icmal '!#REF!</definedName>
    <definedName name="zam26">'[3]Hast Mek Icmal '!#REF!</definedName>
    <definedName name="zam27">'[3]Hast Mek Icmal '!#REF!</definedName>
    <definedName name="zam28">'[3]Hast Mek Icmal '!#REF!</definedName>
    <definedName name="zam29">'[3]Hast Mek Icmal '!#REF!</definedName>
    <definedName name="zam3">'[3]Hast Mek Icmal '!#REF!</definedName>
    <definedName name="zam30">'[3]Hast Mek Icmal '!#REF!</definedName>
    <definedName name="zam4">'[3]Hast Mek Icmal '!#REF!</definedName>
    <definedName name="zam5">'[3]Hast Mek Icmal '!#REF!</definedName>
    <definedName name="zam6">'[3]Hast Mek Icmal '!#REF!</definedName>
    <definedName name="zam7">'[3]Hast Mek Icmal '!#REF!</definedName>
    <definedName name="zam8">'[3]Hast Mek Icmal '!#REF!</definedName>
    <definedName name="zam9">'[3]Hast Mek Icmal '!#REF!</definedName>
    <definedName name="żelbet7">[14]wsp!$D$4</definedName>
    <definedName name="żelbet8">[14]wsp!$D$5</definedName>
    <definedName name="żelbet9">[14]wsp!$D$6</definedName>
    <definedName name="а">'[44]штатное расписание'!#REF!</definedName>
    <definedName name="А2">#REF!</definedName>
    <definedName name="АААААААА">#N/A</definedName>
    <definedName name="ап">#N/A</definedName>
    <definedName name="апвп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апр">#REF!</definedName>
    <definedName name="апяцук">#REF!</definedName>
    <definedName name="_xlnm.Database">#REF!</definedName>
    <definedName name="Бал300609">#N/A</definedName>
    <definedName name="БалGAAP30.06.09">#N/A</definedName>
    <definedName name="Бери">[46]Форма2!$D$129:$F$132,[46]Форма2!$D$134:$F$135,[46]Форма2!$D$137:$F$140,[46]Форма2!$D$142:$F$144,[46]Форма2!$D$146:$F$150,[46]Форма2!$D$152:$F$154,[46]Форма2!$D$156:$F$162,[46]Форма2!$D$129</definedName>
    <definedName name="Берик">[46]Форма2!$C$70:$C$72,[46]Форма2!$D$73:$F$73,[46]Форма2!$E$70:$F$72,[46]Форма2!$C$75:$C$77,[46]Форма2!$E$75:$F$77,[46]Форма2!$C$79:$C$82,[46]Форма2!$E$79:$F$82,[46]Форма2!$C$84:$C$86,[46]Форма2!$E$84:$F$86,[46]Форма2!$C$88:$C$89,[46]Форма2!$E$88:$F$89,[46]Форма2!$C$70</definedName>
    <definedName name="БЛРаздел1">[47]Форма2!$C$19:$C$24,[47]Форма2!$E$19:$F$24,[47]Форма2!$D$26:$F$31,[47]Форма2!$C$33:$C$38,[47]Форма2!$E$33:$F$38,[47]Форма2!$D$40:$F$43,[47]Форма2!$C$45:$C$48,[47]Форма2!$E$45:$F$48,[47]Форма2!$C$19</definedName>
    <definedName name="БЛРаздел2">[47]Форма2!$C$51:$C$58,[47]Форма2!$E$51:$F$58,[47]Форма2!$C$60:$C$63,[47]Форма2!$E$60:$F$63,[47]Форма2!$C$65:$C$67,[47]Форма2!$E$65:$F$67,[47]Форма2!$C$51</definedName>
    <definedName name="БЛРаздел3">[47]Форма2!$C$70:$C$72,[47]Форма2!$D$73:$F$73,[47]Форма2!$E$70:$F$72,[47]Форма2!$C$75:$C$77,[47]Форма2!$E$75:$F$77,[47]Форма2!$C$79:$C$82,[47]Форма2!$E$79:$F$82,[47]Форма2!$C$84:$C$86,[47]Форма2!$E$84:$F$86,[47]Форма2!$C$88:$C$89,[47]Форма2!$E$88:$F$89,[47]Форма2!$C$70</definedName>
    <definedName name="БЛРаздел4">[47]Форма2!$E$106:$F$107,[47]Форма2!$C$106:$C$107,[47]Форма2!$E$102:$F$104,[47]Форма2!$C$102:$C$104,[47]Форма2!$C$97:$C$100,[47]Форма2!$E$97:$F$100,[47]Форма2!$E$92:$F$95,[47]Форма2!$C$92:$C$95,[47]Форма2!$C$92</definedName>
    <definedName name="БЛРаздел5">[47]Форма2!$C$113:$C$114,[47]Форма2!$D$110:$F$112,[47]Форма2!$E$113:$F$114,[47]Форма2!$D$115:$F$115,[47]Форма2!$D$117:$F$119,[47]Форма2!$D$121:$F$122,[47]Форма2!$D$124:$F$126,[47]Форма2!$D$110</definedName>
    <definedName name="БЛРаздел6">[47]Форма2!$D$129:$F$132,[47]Форма2!$D$134:$F$135,[47]Форма2!$D$137:$F$140,[47]Форма2!$D$142:$F$144,[47]Форма2!$D$146:$F$150,[47]Форма2!$D$152:$F$154,[47]Форма2!$D$156:$F$162,[47]Форма2!$D$129</definedName>
    <definedName name="БЛРаздел7">[47]Форма2!$D$179:$F$185,[47]Форма2!$D$175:$F$177,[47]Форма2!$D$165:$F$173,[47]Форма2!$D$165</definedName>
    <definedName name="БЛРаздел8">[47]Форма2!$E$200:$F$207,[47]Форма2!$C$200:$C$207,[47]Форма2!$E$189:$F$198,[47]Форма2!$C$189:$C$198,[47]Форма2!$E$188:$F$188,[47]Форма2!$C$188</definedName>
    <definedName name="БЛРаздел9">[47]Форма2!$E$234:$F$237,[47]Форма2!$C$234:$C$237,[47]Форма2!$E$224:$F$232,[47]Форма2!$C$224:$C$232,[47]Форма2!$E$223:$F$223,[47]Форма2!$C$223,[47]Форма2!$E$217:$F$221,[47]Форма2!$C$217:$C$221,[47]Форма2!$E$210:$F$215,[47]Форма2!$C$210:$C$215,[47]Форма2!$C$210</definedName>
    <definedName name="БПДанные">[47]Форма1!$C$22:$D$33,[47]Форма1!$C$36:$D$48,[47]Форма1!$C$22</definedName>
    <definedName name="БТА">#N/A</definedName>
    <definedName name="Бюджет__по__подразд__2003__года_Лист1_Таблица">[48]ОТиТБ!#REF!</definedName>
    <definedName name="в23ё">#N/A</definedName>
    <definedName name="В32">#REF!</definedName>
    <definedName name="вб">[49]Пр2!#REF!</definedName>
    <definedName name="вв">#N/A</definedName>
    <definedName name="второй">#REF!</definedName>
    <definedName name="гис">#REF!</definedName>
    <definedName name="д1">#REF!</definedName>
    <definedName name="д2">#REF!</definedName>
    <definedName name="д3">#REF!</definedName>
    <definedName name="д4">#REF!</definedName>
    <definedName name="дебит">'[50]из сем'!$A$2:$B$362</definedName>
    <definedName name="Добыча">'[51]Добыча нефти4'!$F$11:$Q$12</definedName>
    <definedName name="Доз5">#REF!</definedName>
    <definedName name="доз6">#REF!</definedName>
    <definedName name="Доходы">#REF!</definedName>
    <definedName name="ЕдИзм">[35]ЕдИзм!$A$1:$D$25</definedName>
    <definedName name="жжжж">#N/A</definedName>
    <definedName name="ИИИ">#N/A</definedName>
    <definedName name="имн">#N/A</definedName>
    <definedName name="импорт">#REF!</definedName>
    <definedName name="индплан">#REF!</definedName>
    <definedName name="й">#N/A</definedName>
    <definedName name="йй">#N/A</definedName>
    <definedName name="касса">#N/A</definedName>
    <definedName name="ке">#N/A</definedName>
    <definedName name="кредит">'[15]Служебный лист'!$C$2:$C$4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бр">[49]Пр2!#REF!</definedName>
    <definedName name="ммм">#REF!</definedName>
    <definedName name="МРП">#REF!</definedName>
    <definedName name="мым">#N/A</definedName>
    <definedName name="название">#REF!</definedName>
    <definedName name="_xlnm.Print_Area" localSheetId="0">ББ!$A$1:$D$71</definedName>
    <definedName name="_xlnm.Print_Area" localSheetId="5">'Бстр101 ДА для продажи'!$A$1:$C$23</definedName>
    <definedName name="_xlnm.Print_Area" localSheetId="6">'Бстр121 НМА'!$A$1:$F$40</definedName>
    <definedName name="_xlnm.Print_Area" localSheetId="2">'ДДС-П'!$A$1:$C$70</definedName>
    <definedName name="_xlnm.Print_Area" localSheetId="3">ИК!$A$1:$G$47</definedName>
    <definedName name="_xlnm.Print_Area" localSheetId="1">ОПУ!$A$1:$D$36</definedName>
    <definedName name="_xlnm.Print_Area">#REF!</definedName>
    <definedName name="ОЛЕСЯ">'[15]Служебный лист'!$B$2:$B$7</definedName>
    <definedName name="Ора">'[52]поставка сравн13'!$A$1:$Q$30</definedName>
    <definedName name="Ораз">[46]Форма2!$D$179:$F$185,[46]Форма2!$D$175:$F$177,[46]Форма2!$D$165:$F$173,[46]Форма2!$D$165</definedName>
    <definedName name="орп">'[6]штатное расписание'!#REF!</definedName>
    <definedName name="первый">#REF!</definedName>
    <definedName name="подбор_к">#REF!</definedName>
    <definedName name="подбор_кSpectra">#REF!</definedName>
    <definedName name="Предприятия">'[53]#ССЫЛКА'!$A$1:$D$64</definedName>
    <definedName name="про">#REF!</definedName>
    <definedName name="Прог">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300609">#N/A</definedName>
    <definedName name="с">#N/A</definedName>
    <definedName name="сектор">[35]Предпр!$L$3:$L$9</definedName>
    <definedName name="СписокТЭП">[55]СписокТЭП!$A$1:$C$40</definedName>
    <definedName name="сптпао">#REF!</definedName>
    <definedName name="сс">#N/A</definedName>
    <definedName name="сссс">#N/A</definedName>
    <definedName name="ссы">#N/A</definedName>
    <definedName name="статьи">#REF!</definedName>
    <definedName name="статьи_22">#REF!</definedName>
    <definedName name="статьи_22_13">#REF!</definedName>
    <definedName name="статьи_22_14">#REF!</definedName>
    <definedName name="статьи_22_21">#REF!</definedName>
    <definedName name="статьи_22_22">#REF!</definedName>
    <definedName name="статьи_22_23">#REF!</definedName>
    <definedName name="статьи_22_24">#REF!</definedName>
    <definedName name="статьи_22_26">#REF!</definedName>
    <definedName name="статьи_22_7">#REF!</definedName>
    <definedName name="тендер1">'[56]Resp _2_'!#REF!</definedName>
    <definedName name="титэк">#REF!</definedName>
    <definedName name="титэк1">#REF!</definedName>
    <definedName name="титэмба">#REF!</definedName>
    <definedName name="третий">#REF!</definedName>
    <definedName name="у">#N/A</definedName>
    <definedName name="ук">#N/A</definedName>
    <definedName name="форма6">#REF!</definedName>
    <definedName name="ц">#N/A</definedName>
    <definedName name="цу">#N/A</definedName>
    <definedName name="четвертый">#REF!</definedName>
    <definedName name="щ">#N/A</definedName>
    <definedName name="ы">#REF!</definedName>
    <definedName name="ыв">#N/A</definedName>
    <definedName name="ыыыы">#N/A</definedName>
    <definedName name="Экспорт_Объемы_добычи">#REF!</definedName>
    <definedName name="Экспорт_Поставки_нефти">'[51]поставка сравн13'!$A$1:$Q$30</definedName>
    <definedName name="ээ">#REF!</definedName>
    <definedName name="юю">#REF!</definedName>
    <definedName name="яв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5" l="1"/>
  <c r="D34" i="5"/>
  <c r="B34" i="5"/>
  <c r="E10" i="5"/>
  <c r="G10" i="5" s="1"/>
  <c r="E13" i="5"/>
  <c r="G13" i="5" s="1"/>
  <c r="E15" i="5"/>
  <c r="G15" i="5" s="1"/>
  <c r="E16" i="5"/>
  <c r="G16" i="5" s="1"/>
  <c r="E17" i="5"/>
  <c r="G17" i="5" s="1"/>
  <c r="E18" i="5"/>
  <c r="G18" i="5" s="1"/>
  <c r="E19" i="5"/>
  <c r="G19" i="5" s="1"/>
  <c r="E20" i="5"/>
  <c r="G20" i="5" s="1"/>
  <c r="E21" i="5"/>
  <c r="G21" i="5" s="1"/>
  <c r="E22" i="5"/>
  <c r="G22" i="5" s="1"/>
  <c r="E23" i="5"/>
  <c r="G23" i="5" s="1"/>
  <c r="E25" i="5"/>
  <c r="G25" i="5" s="1"/>
  <c r="E28" i="5"/>
  <c r="G28" i="5" s="1"/>
  <c r="E30" i="5"/>
  <c r="G30" i="5" s="1"/>
  <c r="E31" i="5"/>
  <c r="G31" i="5" s="1"/>
  <c r="E32" i="5"/>
  <c r="G32" i="5"/>
  <c r="E33" i="5"/>
  <c r="G33" i="5" s="1"/>
  <c r="E35" i="5"/>
  <c r="G35" i="5"/>
  <c r="E36" i="5"/>
  <c r="G36" i="5" s="1"/>
  <c r="E37" i="5"/>
  <c r="G37" i="5" s="1"/>
  <c r="E38" i="5"/>
  <c r="G38" i="5" s="1"/>
  <c r="E9" i="5"/>
  <c r="G9" i="5" s="1"/>
  <c r="C19" i="5"/>
  <c r="D19" i="5"/>
  <c r="B19" i="5"/>
  <c r="C11" i="3"/>
  <c r="C19" i="3" s="1"/>
  <c r="C21" i="3" s="1"/>
  <c r="C23" i="3" s="1"/>
  <c r="C25" i="3" s="1"/>
  <c r="C29" i="3" s="1"/>
  <c r="C42" i="2"/>
  <c r="D61" i="2"/>
  <c r="C61" i="2"/>
  <c r="C41" i="2"/>
  <c r="E34" i="5" l="1"/>
  <c r="G34" i="5" s="1"/>
  <c r="C44" i="2" l="1"/>
  <c r="E60" i="2" l="1"/>
  <c r="C22" i="2" l="1"/>
  <c r="C23" i="2" s="1"/>
  <c r="C36" i="2"/>
  <c r="C37" i="2" l="1"/>
  <c r="B17" i="4" l="1"/>
  <c r="B9" i="4" l="1"/>
  <c r="C8" i="50" l="1"/>
  <c r="B54" i="4" l="1"/>
  <c r="B48" i="4"/>
  <c r="B60" i="4" s="1"/>
  <c r="B28" i="4"/>
  <c r="C54" i="4"/>
  <c r="C48" i="4"/>
  <c r="C37" i="4"/>
  <c r="B37" i="4"/>
  <c r="C28" i="4"/>
  <c r="C17" i="4"/>
  <c r="C9" i="4"/>
  <c r="D11" i="3"/>
  <c r="D53" i="2"/>
  <c r="D36" i="2"/>
  <c r="A5" i="10"/>
  <c r="A5" i="15"/>
  <c r="A6" i="58"/>
  <c r="B3" i="58" s="1"/>
  <c r="C6" i="58"/>
  <c r="A13" i="58"/>
  <c r="B11" i="58" s="1"/>
  <c r="A22" i="58"/>
  <c r="B21" i="58" s="1"/>
  <c r="C22" i="58"/>
  <c r="B20" i="58"/>
  <c r="C27" i="58" s="1"/>
  <c r="C11" i="50"/>
  <c r="C12" i="50" s="1"/>
  <c r="D11" i="50"/>
  <c r="D12" i="50" s="1"/>
  <c r="F10" i="15"/>
  <c r="F11" i="15"/>
  <c r="F12" i="15"/>
  <c r="F13" i="15"/>
  <c r="F14" i="15"/>
  <c r="F16" i="15"/>
  <c r="F17" i="15"/>
  <c r="F18" i="15"/>
  <c r="F19" i="15"/>
  <c r="F20" i="15"/>
  <c r="F23" i="15"/>
  <c r="F24" i="15"/>
  <c r="F25" i="15"/>
  <c r="F26" i="15"/>
  <c r="F28" i="15"/>
  <c r="F29" i="15"/>
  <c r="F30" i="15"/>
  <c r="F9" i="15"/>
  <c r="D33" i="15"/>
  <c r="D27" i="15"/>
  <c r="D31" i="15" s="1"/>
  <c r="D15" i="15"/>
  <c r="E33" i="15"/>
  <c r="C33" i="15"/>
  <c r="E27" i="15"/>
  <c r="E31" i="15" s="1"/>
  <c r="C27" i="15"/>
  <c r="C31" i="15" s="1"/>
  <c r="E15" i="15"/>
  <c r="E21" i="15" s="1"/>
  <c r="C15" i="15"/>
  <c r="C8" i="10"/>
  <c r="C19" i="10"/>
  <c r="C29" i="5"/>
  <c r="C27" i="5" s="1"/>
  <c r="D29" i="5"/>
  <c r="D27" i="5" s="1"/>
  <c r="B29" i="5"/>
  <c r="C14" i="5"/>
  <c r="D14" i="5"/>
  <c r="B14" i="5"/>
  <c r="C11" i="5"/>
  <c r="D11" i="5"/>
  <c r="B11" i="5"/>
  <c r="C53" i="2"/>
  <c r="C45" i="2"/>
  <c r="C62" i="2" l="1"/>
  <c r="B12" i="5"/>
  <c r="B24" i="5" s="1"/>
  <c r="B26" i="5" s="1"/>
  <c r="E14" i="5"/>
  <c r="G14" i="5" s="1"/>
  <c r="B27" i="5"/>
  <c r="E29" i="5"/>
  <c r="G29" i="5" s="1"/>
  <c r="E11" i="5"/>
  <c r="G11" i="5" s="1"/>
  <c r="D19" i="3"/>
  <c r="C34" i="15"/>
  <c r="D23" i="2"/>
  <c r="D37" i="2" s="1"/>
  <c r="D45" i="2"/>
  <c r="D62" i="2" s="1"/>
  <c r="F27" i="15"/>
  <c r="F33" i="15"/>
  <c r="C20" i="10"/>
  <c r="C26" i="4"/>
  <c r="B46" i="4"/>
  <c r="C21" i="15"/>
  <c r="C35" i="15" s="1"/>
  <c r="B4" i="58"/>
  <c r="B12" i="58"/>
  <c r="F15" i="15"/>
  <c r="E35" i="15"/>
  <c r="B19" i="58"/>
  <c r="C26" i="58" s="1"/>
  <c r="E34" i="15"/>
  <c r="C46" i="4"/>
  <c r="B26" i="4"/>
  <c r="B61" i="4" s="1"/>
  <c r="C60" i="4"/>
  <c r="A28" i="58"/>
  <c r="D21" i="58"/>
  <c r="C28" i="58"/>
  <c r="F31" i="15"/>
  <c r="C10" i="58"/>
  <c r="D3" i="58"/>
  <c r="C12" i="5"/>
  <c r="D21" i="15"/>
  <c r="A27" i="58"/>
  <c r="B10" i="58"/>
  <c r="B5" i="58"/>
  <c r="D20" i="58"/>
  <c r="D34" i="15"/>
  <c r="A26" i="58" l="1"/>
  <c r="B22" i="58"/>
  <c r="B23" i="58" s="1"/>
  <c r="C61" i="4"/>
  <c r="C63" i="4" s="1"/>
  <c r="B39" i="5"/>
  <c r="C24" i="5"/>
  <c r="C26" i="5" s="1"/>
  <c r="C39" i="5" s="1"/>
  <c r="D21" i="3"/>
  <c r="D19" i="58"/>
  <c r="C29" i="58"/>
  <c r="F34" i="15"/>
  <c r="D4" i="58"/>
  <c r="C11" i="58"/>
  <c r="D11" i="58" s="1"/>
  <c r="D22" i="58"/>
  <c r="D35" i="15"/>
  <c r="F35" i="15" s="1"/>
  <c r="F21" i="15"/>
  <c r="C12" i="58"/>
  <c r="D12" i="58" s="1"/>
  <c r="D5" i="58"/>
  <c r="B13" i="58"/>
  <c r="B14" i="58" s="1"/>
  <c r="D10" i="58"/>
  <c r="A29" i="58"/>
  <c r="B6" i="58"/>
  <c r="B7" i="58" s="1"/>
  <c r="D23" i="3" l="1"/>
  <c r="D13" i="58"/>
  <c r="D63" i="2"/>
  <c r="D6" i="58"/>
  <c r="C13" i="58"/>
  <c r="B27" i="58"/>
  <c r="D27" i="58" s="1"/>
  <c r="B26" i="58"/>
  <c r="B28" i="58"/>
  <c r="D28" i="58" s="1"/>
  <c r="D25" i="3" l="1"/>
  <c r="D29" i="3" s="1"/>
  <c r="C63" i="2"/>
  <c r="B29" i="58"/>
  <c r="D26" i="58"/>
  <c r="D29" i="58" s="1"/>
  <c r="B63" i="4" l="1"/>
  <c r="D12" i="5"/>
  <c r="D24" i="5" l="1"/>
  <c r="E24" i="5" s="1"/>
  <c r="G24" i="5" s="1"/>
  <c r="E12" i="5"/>
  <c r="G12" i="5" s="1"/>
  <c r="D26" i="5"/>
  <c r="E26" i="5" l="1"/>
  <c r="G26" i="5" s="1"/>
  <c r="E27" i="5"/>
  <c r="G27" i="5" s="1"/>
  <c r="D39" i="5" l="1"/>
  <c r="E39" i="5" s="1"/>
  <c r="G39" i="5" s="1"/>
</calcChain>
</file>

<file path=xl/sharedStrings.xml><?xml version="1.0" encoding="utf-8"?>
<sst xmlns="http://schemas.openxmlformats.org/spreadsheetml/2006/main" count="310" uniqueCount="214">
  <si>
    <t>Отчет об изменениях в капитале</t>
  </si>
  <si>
    <t>Активы</t>
  </si>
  <si>
    <t>I. Краткосрочные активы:</t>
  </si>
  <si>
    <t>Денежные средства и их эквиваленты</t>
  </si>
  <si>
    <t>Запасы</t>
  </si>
  <si>
    <t>Биологические активы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</si>
  <si>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</si>
  <si>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</si>
  <si>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</si>
  <si>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</si>
  <si>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</si>
  <si>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</si>
  <si>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</si>
  <si>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</si>
  <si>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</si>
  <si>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</si>
  <si>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</si>
  <si>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</si>
  <si>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</si>
  <si>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</si>
  <si>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</si>
  <si>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</si>
  <si>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</si>
  <si>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</si>
  <si>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</si>
  <si>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</si>
  <si>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Нераспределенная прибыль (непокрытый убыток)</t>
  </si>
  <si>
    <t>Наименование показателей</t>
  </si>
  <si>
    <t>Расходы по реализации</t>
  </si>
  <si>
    <t>Административные расходы</t>
  </si>
  <si>
    <t>Прочие доходы</t>
  </si>
  <si>
    <t>Прочие расходы</t>
  </si>
  <si>
    <t>в том числе:</t>
  </si>
  <si>
    <t>Прибыль на акцию</t>
  </si>
  <si>
    <t>I. Движение денежных средств от операционной деятельности</t>
  </si>
  <si>
    <t>полученные вознаграждения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</si>
  <si>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</si>
  <si>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</si>
  <si>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</si>
  <si>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</si>
  <si>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</si>
  <si>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</si>
  <si>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</si>
  <si>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</si>
  <si>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</si>
  <si>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</si>
  <si>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</si>
  <si>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</si>
  <si>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</si>
  <si>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</si>
  <si>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</si>
  <si>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>прочие выбытия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</si>
  <si>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</si>
  <si>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</si>
  <si>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Наименование компонентов</t>
  </si>
  <si>
    <t>Итого капитал</t>
  </si>
  <si>
    <t>Нераспределенная прибыль</t>
  </si>
  <si>
    <t>Изменение в учетной политике</t>
  </si>
  <si>
    <t>Прибыль (убыток) за год</t>
  </si>
  <si>
    <t>Взносы собственников</t>
  </si>
  <si>
    <t>Выплата дивидендов</t>
  </si>
  <si>
    <t>Форма 4</t>
  </si>
  <si>
    <t>тенге</t>
  </si>
  <si>
    <t>Дюсетаев А.С.</t>
  </si>
  <si>
    <t>Главный бухгалтер</t>
  </si>
  <si>
    <t>МП</t>
  </si>
  <si>
    <t>Отчет о движении денежных средств (прямой метод)</t>
  </si>
  <si>
    <t>Форма 3</t>
  </si>
  <si>
    <t xml:space="preserve">Отчет о прибылях и убытках </t>
  </si>
  <si>
    <t>Наименование организации</t>
  </si>
  <si>
    <t xml:space="preserve">Товарищество с ограниченной ответственностью "ASIA PARK" (АЗИЯ ПАРК)"     </t>
  </si>
  <si>
    <t>Вид деятельности организации</t>
  </si>
  <si>
    <t>Аренда и эксплуатация собственной или арендуемой недвижимости</t>
  </si>
  <si>
    <t>Среднегодовая численность работников</t>
  </si>
  <si>
    <t>чел.</t>
  </si>
  <si>
    <t>Юридический адрес организации</t>
  </si>
  <si>
    <t>БУХГАЛТЕРСКИЙ БАЛАНС</t>
  </si>
  <si>
    <t>Форма 1</t>
  </si>
  <si>
    <t>Пшембаева Д.А.</t>
  </si>
  <si>
    <r>
      <t>Наименование организации</t>
    </r>
    <r>
      <rPr>
        <sz val="9"/>
        <color theme="1"/>
        <rFont val="Arial"/>
        <family val="2"/>
        <charset val="204"/>
      </rPr>
      <t xml:space="preserve">: </t>
    </r>
    <r>
      <rPr>
        <b/>
        <sz val="9"/>
        <rFont val="Arial"/>
        <family val="2"/>
        <charset val="204"/>
      </rPr>
      <t>Товарищество с ограниченной ответственностью "ASIA PARK" (АЗИЯ ПАРК)"</t>
    </r>
  </si>
  <si>
    <r>
      <t xml:space="preserve">Наименование организации:  </t>
    </r>
    <r>
      <rPr>
        <b/>
        <sz val="9"/>
        <rFont val="Arial"/>
        <family val="2"/>
        <charset val="204"/>
      </rPr>
      <t xml:space="preserve">Товарищество с ограниченной ответственностью  "ТОО "ASIA PARK" (АЗИЯ ПАРК)"                                       </t>
    </r>
  </si>
  <si>
    <t>ТОО "ASIA PARK" (АЗИЯ ПАРК)</t>
  </si>
  <si>
    <t>Итого</t>
  </si>
  <si>
    <t>Форма 2</t>
  </si>
  <si>
    <t xml:space="preserve">РАСШИФРОВКА к строке Бухгалтерского баланса </t>
  </si>
  <si>
    <t>Наименование</t>
  </si>
  <si>
    <t>Директор</t>
  </si>
  <si>
    <t xml:space="preserve">Блок управления системы вентиляции, </t>
  </si>
  <si>
    <t xml:space="preserve">Корпус металлический (щит+12 эл. автоматов), </t>
  </si>
  <si>
    <t xml:space="preserve">Крепление (кронштейн ) для настенного крепления, </t>
  </si>
  <si>
    <t xml:space="preserve">Считыватель магнитных карт, </t>
  </si>
  <si>
    <t>Примечание</t>
  </si>
  <si>
    <t>Первоначальная стоимость</t>
  </si>
  <si>
    <t>1510, Долгосрочные активы, предназначенные для продажи</t>
  </si>
  <si>
    <t>Поступления</t>
  </si>
  <si>
    <t>Выбытия</t>
  </si>
  <si>
    <t>Переведено в долгосрочные активы, предназначенные для продажи</t>
  </si>
  <si>
    <t>Переведено с незавершенного строительства</t>
  </si>
  <si>
    <t>2700, Нематериальные активы</t>
  </si>
  <si>
    <t>ГСМ</t>
  </si>
  <si>
    <t>Сальдо на 31.12.2021</t>
  </si>
  <si>
    <t>Сальдо на 31.12.2020</t>
  </si>
  <si>
    <t>Накопленный износ</t>
  </si>
  <si>
    <t>Амортизация за период</t>
  </si>
  <si>
    <t>Амортизация по выбывшим основным средствам</t>
  </si>
  <si>
    <t>ИТОГО</t>
  </si>
  <si>
    <t>Балансовая стоимость</t>
  </si>
  <si>
    <t>Переоценка, нетто</t>
  </si>
  <si>
    <t>Программное обеспечение</t>
  </si>
  <si>
    <t>РАСШИФРОВКА к строке Отчета о Прибылях и Убытках</t>
  </si>
  <si>
    <t>Статьи</t>
  </si>
  <si>
    <t>Бензин АИ-95/96 (Авто в аренде)</t>
  </si>
  <si>
    <t>Прочие нематериальные активы                                                 (Доменное имя asiapark.kz)</t>
  </si>
  <si>
    <t>Патенты                       (Товарный знак "Азия Парк")</t>
  </si>
  <si>
    <t>сделать опер 22.04.20</t>
  </si>
  <si>
    <t>на 21.04.21</t>
  </si>
  <si>
    <t>д/б на 31.12.21</t>
  </si>
  <si>
    <t>сделать опер 10.04.20</t>
  </si>
  <si>
    <t>на 09.04.20</t>
  </si>
  <si>
    <t>д/б на 31.12.20</t>
  </si>
  <si>
    <t>исходя из бал. стоимости</t>
  </si>
  <si>
    <t>исходя из площади</t>
  </si>
  <si>
    <t>за 2021г.</t>
  </si>
  <si>
    <t>Сальдо на 31.03.2022</t>
  </si>
  <si>
    <t>Сальдо на конец отчетного периода</t>
  </si>
  <si>
    <t xml:space="preserve">РК, г.Астана, пр. Кабанбай Батыра 21, оф.1    </t>
  </si>
  <si>
    <t>Сальдо на 31.12.2022</t>
  </si>
  <si>
    <t>Ерекешев Р.С.</t>
  </si>
  <si>
    <t>Замятная Е.Л.</t>
  </si>
  <si>
    <t>отчетный период 1 квартал 2023 года</t>
  </si>
  <si>
    <t>по состоянию на 31 марта 2023 г.</t>
  </si>
  <si>
    <t>за период, заканчивающийся 31 марта 2023 года</t>
  </si>
  <si>
    <t>31 марта 2023</t>
  </si>
  <si>
    <t>31 декабря 2022</t>
  </si>
  <si>
    <t>Краткосрочная дебиторская задолженность</t>
  </si>
  <si>
    <t xml:space="preserve">Итого краткосрочных активов </t>
  </si>
  <si>
    <t>Краткосрочная кредиторская задолженность</t>
  </si>
  <si>
    <t>Уставный капитал</t>
  </si>
  <si>
    <t>Краткосрочные финансовые инвестиции</t>
  </si>
  <si>
    <t>Текущие налоговые активы</t>
  </si>
  <si>
    <t>Долгосрочные активы, предназначенные для продажи</t>
  </si>
  <si>
    <t>Долгосрочные финансовые инвестиции</t>
  </si>
  <si>
    <t>Долгосрочная  дебиторская задолженность</t>
  </si>
  <si>
    <t>Инвестиции в совместно контролируемые предприятия</t>
  </si>
  <si>
    <t>Инвестиции в ассоциированные предприятия</t>
  </si>
  <si>
    <t>Инвестиции в недвижимость</t>
  </si>
  <si>
    <t xml:space="preserve">Итого долгосрочных активов </t>
  </si>
  <si>
    <t>Баланс</t>
  </si>
  <si>
    <t>Краткосрочные финансовые обязательства</t>
  </si>
  <si>
    <t>Обязательства по налогам и другим платежам</t>
  </si>
  <si>
    <t>Долгосрочные финансовые обязательства</t>
  </si>
  <si>
    <t>Долгосрочная кредиторская задолженность</t>
  </si>
  <si>
    <t xml:space="preserve">Итого долгосрочных обязательств </t>
  </si>
  <si>
    <t>Неоплаченный капитал</t>
  </si>
  <si>
    <t>Резервы</t>
  </si>
  <si>
    <t>Всего капитал</t>
  </si>
  <si>
    <t>Прибыль (убыток) за отчетный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</si>
  <si>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</si>
  <si>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</si>
  <si>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Доходы от финансирования</t>
  </si>
  <si>
    <t>Расходы на реализацию продукции и оказание услуг</t>
  </si>
  <si>
    <t>Расходы на финансирование</t>
  </si>
  <si>
    <t>Доля прибыли/убытка организаций, учитываемых по методу долевого участия</t>
  </si>
  <si>
    <t>Прибыль (убыток) от прекращенной деятельности</t>
  </si>
  <si>
    <t>Расходы по корпоративному подоходному налогу</t>
  </si>
  <si>
    <t>Доля меньшинства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</si>
  <si>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</si>
  <si>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</si>
  <si>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</si>
  <si>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 xml:space="preserve">Валовая прибыль </t>
  </si>
  <si>
    <t>Прибыль (убыток) за  период  от  продолжаемой деятельности</t>
  </si>
  <si>
    <t xml:space="preserve">Прибыль (убыток) до налогообложения  </t>
  </si>
  <si>
    <t>Чистая прибыль (убыток) за период до вычета доли меньшинства</t>
  </si>
  <si>
    <t>Итоговая прибыль (итоговый убыток) за период</t>
  </si>
  <si>
    <t>1 квартал 2023</t>
  </si>
  <si>
    <t>1 квартал 2022</t>
  </si>
  <si>
    <t>авансы, полученные</t>
  </si>
  <si>
    <t>реализация услуг</t>
  </si>
  <si>
    <t>реализация товаров</t>
  </si>
  <si>
    <t>дивиденды</t>
  </si>
  <si>
    <t xml:space="preserve">авансы выданные 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</si>
  <si>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</si>
  <si>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</si>
  <si>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</si>
  <si>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</si>
  <si>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3. Чистая сумма денежных средств от операционной деятельности</t>
  </si>
  <si>
    <t>реализация финансовых активов</t>
  </si>
  <si>
    <t>погашение займов, предостпавленных другим организациям</t>
  </si>
  <si>
    <t>приобретение финансовых активов</t>
  </si>
  <si>
    <t>предоставление займов другим организациям</t>
  </si>
  <si>
    <t>эмиссия акций и других ценных бумаг</t>
  </si>
  <si>
    <t>приобретение собственных акций</t>
  </si>
  <si>
    <t xml:space="preserve">1. Поступление денежных средств, всего </t>
  </si>
  <si>
    <t xml:space="preserve">3. Чистая сумма денежных средств от инвестиционной деятельности </t>
  </si>
  <si>
    <t>2. Выбытие денежных средств, всего</t>
  </si>
  <si>
    <t>3. Чистая сумма денежных средств от финансовой деятельности</t>
  </si>
  <si>
    <t>6. Увеличение +/- уменьшение денежных средств</t>
  </si>
  <si>
    <t xml:space="preserve">Операции с собственниками всего </t>
  </si>
  <si>
    <t xml:space="preserve">Прочий совокупный доход, всего </t>
  </si>
  <si>
    <t>Общий совокупный доход, всего</t>
  </si>
  <si>
    <t xml:space="preserve">Пересчитанное сальдо </t>
  </si>
  <si>
    <t>Сальдо на 1 января 2023 года</t>
  </si>
  <si>
    <t>Сальдо на 31 марта 2023 года</t>
  </si>
  <si>
    <t xml:space="preserve">Операции с собственниками, всего </t>
  </si>
  <si>
    <t>Сальдо на 1 января 2022 года</t>
  </si>
  <si>
    <t>Прибыль/убыток от переоценки активов</t>
  </si>
  <si>
    <t>Курсовые разницы от зарубежной деятельности</t>
  </si>
  <si>
    <t>Хеджирование денежных потоков</t>
  </si>
  <si>
    <t>ВСЕГО капитал</t>
  </si>
  <si>
    <t>Капитал</t>
  </si>
  <si>
    <r>
      <t xml:space="preserve">Наименование организации: </t>
    </r>
    <r>
      <rPr>
        <b/>
        <sz val="9"/>
        <rFont val="Arial"/>
        <family val="2"/>
        <charset val="204"/>
      </rPr>
      <t>Товарищество с ограниченной ответственностью "ASIA PARK" (АЗИЯ ПАРК)"</t>
    </r>
  </si>
  <si>
    <t xml:space="preserve">Итого краткосрочных обязательств </t>
  </si>
  <si>
    <t>1. Поступление денежных средств, всего</t>
  </si>
  <si>
    <t xml:space="preserve">2. Выбытие денежных средств,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</si>
</sst>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#,##0;\(#,##0\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</font>
    <font>
      <sz val="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u/>
      <sz val="9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0" tint="-0.34998626667073579"/>
      <name val="Arial"/>
      <family val="2"/>
      <charset val="204"/>
    </font>
    <font>
      <b/>
      <sz val="9"/>
      <color theme="0" tint="-0.34998626667073579"/>
      <name val="Arial"/>
      <family val="2"/>
      <charset val="204"/>
    </font>
    <font>
      <b/>
      <i/>
      <sz val="9"/>
      <color theme="0" tint="-0.3499862666707357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4" fontId="5" fillId="0" borderId="0" applyFont="0" applyFill="0" applyBorder="0" applyAlignment="0" applyProtection="0"/>
    <xf numFmtId="0" fontId="6" fillId="0" borderId="0">
      <alignment horizontal="left"/>
    </xf>
    <xf numFmtId="0" fontId="15" fillId="0" borderId="0"/>
    <xf numFmtId="0" fontId="15" fillId="0" borderId="0"/>
    <xf numFmtId="0" fontId="4" fillId="0" borderId="0"/>
    <xf numFmtId="0" fontId="31" fillId="0" borderId="0"/>
    <xf numFmtId="0" fontId="6" fillId="0" borderId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" fillId="0" borderId="0"/>
    <xf numFmtId="0" fontId="15" fillId="0" borderId="0"/>
  </cellStyleXfs>
  <cellXfs count="17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9" fillId="0" borderId="0" xfId="2" applyFont="1">
      <alignment horizontal="left"/>
    </xf>
    <xf numFmtId="0" fontId="9" fillId="0" borderId="0" xfId="2" applyFont="1" applyAlignment="1"/>
    <xf numFmtId="0" fontId="11" fillId="0" borderId="0" xfId="0" applyFont="1"/>
    <xf numFmtId="0" fontId="12" fillId="0" borderId="0" xfId="2" applyFont="1">
      <alignment horizontal="left"/>
    </xf>
    <xf numFmtId="1" fontId="9" fillId="0" borderId="4" xfId="2" applyNumberFormat="1" applyFont="1" applyBorder="1" applyAlignment="1">
      <alignment vertical="center" wrapText="1"/>
    </xf>
    <xf numFmtId="0" fontId="12" fillId="0" borderId="0" xfId="2" applyFont="1" applyAlignment="1">
      <alignment horizontal="left" vertical="center"/>
    </xf>
    <xf numFmtId="1" fontId="9" fillId="0" borderId="4" xfId="2" applyNumberFormat="1" applyFont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2" applyFont="1" applyAlignment="1">
      <alignment horizontal="centerContinuous" vertical="center"/>
    </xf>
    <xf numFmtId="0" fontId="12" fillId="0" borderId="0" xfId="2" applyFont="1" applyAlignment="1">
      <alignment horizontal="centerContinuous" vertical="center"/>
    </xf>
    <xf numFmtId="0" fontId="19" fillId="0" borderId="0" xfId="0" applyFont="1"/>
    <xf numFmtId="165" fontId="13" fillId="0" borderId="1" xfId="0" applyNumberFormat="1" applyFont="1" applyBorder="1" applyAlignment="1">
      <alignment vertical="top" wrapText="1"/>
    </xf>
    <xf numFmtId="165" fontId="18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9" fillId="0" borderId="0" xfId="2" applyFont="1" applyAlignment="1">
      <alignment horizontal="left" indent="11"/>
    </xf>
    <xf numFmtId="0" fontId="2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2" applyFont="1" applyAlignment="1">
      <alignment horizontal="left" vertical="top" indent="11"/>
    </xf>
    <xf numFmtId="0" fontId="12" fillId="0" borderId="0" xfId="2" applyFont="1" applyAlignment="1">
      <alignment vertical="top"/>
    </xf>
    <xf numFmtId="0" fontId="12" fillId="0" borderId="0" xfId="2" applyFont="1" applyAlignment="1">
      <alignment horizontal="left" indent="11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4" fontId="13" fillId="0" borderId="0" xfId="1" applyNumberFormat="1" applyFont="1"/>
    <xf numFmtId="0" fontId="12" fillId="0" borderId="0" xfId="2" applyFont="1" applyAlignment="1">
      <alignment horizontal="right"/>
    </xf>
    <xf numFmtId="0" fontId="21" fillId="0" borderId="0" xfId="0" applyFont="1"/>
    <xf numFmtId="4" fontId="12" fillId="0" borderId="0" xfId="0" applyNumberFormat="1" applyFont="1" applyAlignment="1">
      <alignment horizontal="left"/>
    </xf>
    <xf numFmtId="0" fontId="12" fillId="0" borderId="0" xfId="0" applyFont="1"/>
    <xf numFmtId="165" fontId="12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left"/>
    </xf>
    <xf numFmtId="165" fontId="17" fillId="0" borderId="1" xfId="0" applyNumberFormat="1" applyFont="1" applyBorder="1" applyAlignment="1">
      <alignment vertical="top" wrapText="1"/>
    </xf>
    <xf numFmtId="165" fontId="16" fillId="0" borderId="0" xfId="0" applyNumberFormat="1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12" fillId="0" borderId="1" xfId="0" applyNumberFormat="1" applyFont="1" applyBorder="1" applyAlignment="1">
      <alignment vertical="center" wrapText="1"/>
    </xf>
    <xf numFmtId="165" fontId="21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7" fillId="0" borderId="0" xfId="4" applyFont="1"/>
    <xf numFmtId="0" fontId="7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12" fillId="0" borderId="0" xfId="4" applyFont="1" applyAlignment="1">
      <alignment horizontal="right"/>
    </xf>
    <xf numFmtId="0" fontId="24" fillId="0" borderId="1" xfId="4" applyFont="1" applyBorder="1" applyAlignment="1">
      <alignment horizontal="center" vertical="center" wrapText="1"/>
    </xf>
    <xf numFmtId="0" fontId="7" fillId="0" borderId="0" xfId="4" applyFont="1" applyAlignment="1">
      <alignment vertical="center"/>
    </xf>
    <xf numFmtId="2" fontId="7" fillId="0" borderId="0" xfId="4" applyNumberFormat="1" applyFont="1" applyAlignment="1">
      <alignment horizontal="left" wrapText="1"/>
    </xf>
    <xf numFmtId="0" fontId="6" fillId="0" borderId="0" xfId="4" applyFont="1" applyAlignment="1">
      <alignment horizontal="left"/>
    </xf>
    <xf numFmtId="0" fontId="6" fillId="0" borderId="0" xfId="4" applyFont="1"/>
    <xf numFmtId="0" fontId="27" fillId="0" borderId="0" xfId="4" applyFont="1" applyAlignment="1">
      <alignment horizontal="centerContinuous"/>
    </xf>
    <xf numFmtId="0" fontId="28" fillId="0" borderId="0" xfId="4" applyFont="1" applyAlignment="1">
      <alignment horizontal="left"/>
    </xf>
    <xf numFmtId="0" fontId="28" fillId="0" borderId="0" xfId="4" applyFont="1"/>
    <xf numFmtId="3" fontId="6" fillId="0" borderId="0" xfId="4" applyNumberFormat="1" applyFont="1"/>
    <xf numFmtId="0" fontId="15" fillId="0" borderId="0" xfId="4"/>
    <xf numFmtId="0" fontId="7" fillId="0" borderId="0" xfId="4" applyFont="1" applyAlignment="1">
      <alignment horizontal="right"/>
    </xf>
    <xf numFmtId="0" fontId="24" fillId="0" borderId="0" xfId="4" applyFont="1" applyAlignment="1">
      <alignment horizontal="center"/>
    </xf>
    <xf numFmtId="14" fontId="24" fillId="0" borderId="1" xfId="4" applyNumberFormat="1" applyFont="1" applyBorder="1" applyAlignment="1">
      <alignment horizontal="center" vertical="center"/>
    </xf>
    <xf numFmtId="0" fontId="24" fillId="0" borderId="1" xfId="4" applyFont="1" applyBorder="1" applyAlignment="1">
      <alignment vertical="center" wrapText="1"/>
    </xf>
    <xf numFmtId="0" fontId="24" fillId="0" borderId="0" xfId="4" applyFont="1" applyAlignment="1">
      <alignment horizontal="left" vertical="center"/>
    </xf>
    <xf numFmtId="0" fontId="25" fillId="0" borderId="1" xfId="4" applyFont="1" applyBorder="1" applyAlignment="1">
      <alignment horizontal="center" vertical="center" wrapText="1"/>
    </xf>
    <xf numFmtId="3" fontId="15" fillId="0" borderId="0" xfId="4" applyNumberFormat="1"/>
    <xf numFmtId="0" fontId="26" fillId="0" borderId="0" xfId="4" applyFont="1"/>
    <xf numFmtId="0" fontId="25" fillId="0" borderId="1" xfId="4" applyFont="1" applyBorder="1" applyAlignment="1">
      <alignment vertical="center" wrapText="1"/>
    </xf>
    <xf numFmtId="0" fontId="26" fillId="0" borderId="1" xfId="4" applyFont="1" applyBorder="1" applyAlignment="1">
      <alignment vertical="top" wrapText="1" indent="4"/>
    </xf>
    <xf numFmtId="3" fontId="26" fillId="0" borderId="1" xfId="4" applyNumberFormat="1" applyFont="1" applyBorder="1" applyAlignment="1">
      <alignment horizontal="right" vertical="top" wrapText="1"/>
    </xf>
    <xf numFmtId="0" fontId="25" fillId="0" borderId="1" xfId="4" applyFont="1" applyBorder="1" applyAlignment="1">
      <alignment vertical="top" wrapText="1" indent="2"/>
    </xf>
    <xf numFmtId="3" fontId="25" fillId="0" borderId="1" xfId="4" applyNumberFormat="1" applyFont="1" applyBorder="1" applyAlignment="1">
      <alignment horizontal="right" vertical="top" wrapText="1"/>
    </xf>
    <xf numFmtId="0" fontId="26" fillId="0" borderId="0" xfId="4" applyFont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 wrapText="1"/>
    </xf>
    <xf numFmtId="165" fontId="28" fillId="0" borderId="1" xfId="0" applyNumberFormat="1" applyFont="1" applyBorder="1" applyAlignment="1">
      <alignment vertical="center" wrapText="1"/>
    </xf>
    <xf numFmtId="0" fontId="23" fillId="0" borderId="0" xfId="4" applyFont="1"/>
    <xf numFmtId="0" fontId="15" fillId="0" borderId="1" xfId="4" applyBorder="1"/>
    <xf numFmtId="0" fontId="33" fillId="0" borderId="1" xfId="0" applyFont="1" applyBorder="1" applyAlignment="1">
      <alignment horizontal="left" vertical="center" wrapText="1"/>
    </xf>
    <xf numFmtId="165" fontId="32" fillId="0" borderId="1" xfId="0" applyNumberFormat="1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4" fillId="0" borderId="0" xfId="4" applyFont="1" applyAlignment="1">
      <alignment vertical="center" wrapText="1"/>
    </xf>
    <xf numFmtId="3" fontId="24" fillId="0" borderId="1" xfId="4" applyNumberFormat="1" applyFont="1" applyBorder="1" applyAlignment="1">
      <alignment vertical="center"/>
    </xf>
    <xf numFmtId="3" fontId="10" fillId="0" borderId="0" xfId="4" applyNumberFormat="1" applyFont="1" applyAlignment="1">
      <alignment horizontal="right" vertical="center"/>
    </xf>
    <xf numFmtId="1" fontId="24" fillId="0" borderId="1" xfId="4" applyNumberFormat="1" applyFont="1" applyBorder="1" applyAlignment="1">
      <alignment horizontal="center" vertical="center" wrapText="1"/>
    </xf>
    <xf numFmtId="0" fontId="7" fillId="0" borderId="1" xfId="8" applyFont="1" applyBorder="1" applyAlignment="1">
      <alignment horizontal="left" vertical="top" wrapText="1"/>
    </xf>
    <xf numFmtId="3" fontId="7" fillId="0" borderId="1" xfId="8" applyNumberFormat="1" applyFont="1" applyBorder="1" applyAlignment="1">
      <alignment horizontal="right" vertical="top" wrapText="1"/>
    </xf>
    <xf numFmtId="0" fontId="3" fillId="0" borderId="0" xfId="9"/>
    <xf numFmtId="43" fontId="34" fillId="3" borderId="0" xfId="10" applyFont="1" applyFill="1"/>
    <xf numFmtId="0" fontId="34" fillId="3" borderId="0" xfId="9" applyFont="1" applyFill="1"/>
    <xf numFmtId="164" fontId="3" fillId="3" borderId="0" xfId="9" applyNumberFormat="1" applyFill="1" applyAlignment="1">
      <alignment horizontal="right"/>
    </xf>
    <xf numFmtId="164" fontId="3" fillId="3" borderId="0" xfId="9" applyNumberFormat="1" applyFill="1"/>
    <xf numFmtId="0" fontId="3" fillId="3" borderId="0" xfId="9" applyFill="1"/>
    <xf numFmtId="0" fontId="34" fillId="0" borderId="0" xfId="9" applyFont="1"/>
    <xf numFmtId="164" fontId="3" fillId="0" borderId="0" xfId="9" applyNumberFormat="1"/>
    <xf numFmtId="43" fontId="34" fillId="0" borderId="0" xfId="10" applyFont="1"/>
    <xf numFmtId="164" fontId="3" fillId="0" borderId="0" xfId="9" applyNumberFormat="1" applyAlignment="1">
      <alignment horizontal="right"/>
    </xf>
    <xf numFmtId="0" fontId="34" fillId="0" borderId="0" xfId="9" applyFont="1" applyAlignment="1">
      <alignment wrapText="1"/>
    </xf>
    <xf numFmtId="0" fontId="34" fillId="3" borderId="0" xfId="9" applyFont="1" applyFill="1" applyAlignment="1">
      <alignment vertical="top"/>
    </xf>
    <xf numFmtId="0" fontId="34" fillId="3" borderId="0" xfId="9" applyFont="1" applyFill="1" applyAlignment="1">
      <alignment vertical="top" wrapText="1"/>
    </xf>
    <xf numFmtId="0" fontId="34" fillId="3" borderId="2" xfId="9" applyFont="1" applyFill="1" applyBorder="1"/>
    <xf numFmtId="43" fontId="34" fillId="3" borderId="3" xfId="10" applyFont="1" applyFill="1" applyBorder="1" applyAlignment="1">
      <alignment horizontal="left" vertical="top"/>
    </xf>
    <xf numFmtId="43" fontId="34" fillId="3" borderId="3" xfId="10" applyFont="1" applyFill="1" applyBorder="1" applyAlignment="1">
      <alignment vertical="top"/>
    </xf>
    <xf numFmtId="165" fontId="9" fillId="0" borderId="1" xfId="0" applyNumberFormat="1" applyFont="1" applyBorder="1" applyAlignment="1">
      <alignment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5" fillId="0" borderId="0" xfId="2" applyFont="1">
      <alignment horizontal="left"/>
    </xf>
    <xf numFmtId="0" fontId="36" fillId="0" borderId="0" xfId="0" applyFont="1"/>
    <xf numFmtId="165" fontId="35" fillId="0" borderId="0" xfId="0" applyNumberFormat="1" applyFont="1"/>
    <xf numFmtId="0" fontId="37" fillId="0" borderId="0" xfId="0" applyFont="1"/>
    <xf numFmtId="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right"/>
    </xf>
    <xf numFmtId="0" fontId="9" fillId="0" borderId="3" xfId="15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1" xfId="15" applyNumberFormat="1" applyFont="1" applyBorder="1" applyAlignment="1">
      <alignment vertical="center" wrapText="1"/>
    </xf>
    <xf numFmtId="0" fontId="12" fillId="0" borderId="3" xfId="15" applyNumberFormat="1" applyFont="1" applyBorder="1" applyAlignment="1">
      <alignment vertical="top" wrapText="1"/>
    </xf>
    <xf numFmtId="0" fontId="12" fillId="0" borderId="3" xfId="15" applyNumberFormat="1" applyFont="1" applyBorder="1" applyAlignment="1">
      <alignment vertical="center" wrapText="1"/>
    </xf>
    <xf numFmtId="0" fontId="12" fillId="0" borderId="6" xfId="15" applyNumberFormat="1" applyFont="1" applyBorder="1" applyAlignment="1">
      <alignment vertical="center" wrapText="1"/>
    </xf>
    <xf numFmtId="0" fontId="9" fillId="0" borderId="0" xfId="2" applyFont="1" applyAlignment="1">
      <alignment horizontal="left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top" wrapText="1"/>
    </xf>
    <xf numFmtId="165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7" fillId="0" borderId="0" xfId="0" applyFont="1" applyAlignment="1">
      <alignment wrapText="1"/>
    </xf>
    <xf numFmtId="165" fontId="7" fillId="0" borderId="0" xfId="0" applyNumberFormat="1" applyFont="1"/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top" wrapText="1"/>
    </xf>
    <xf numFmtId="165" fontId="18" fillId="0" borderId="8" xfId="0" applyNumberFormat="1" applyFont="1" applyBorder="1" applyAlignment="1">
      <alignment vertical="center" wrapText="1"/>
    </xf>
    <xf numFmtId="3" fontId="9" fillId="0" borderId="1" xfId="3" applyNumberFormat="1" applyFont="1" applyBorder="1" applyAlignment="1">
      <alignment horizontal="right" vertical="top" wrapText="1"/>
    </xf>
    <xf numFmtId="0" fontId="9" fillId="0" borderId="4" xfId="2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16">
    <cellStyle name="Обычный" xfId="0" builtinId="0"/>
    <cellStyle name="Обычный 10 2" xfId="13" xr:uid="{00000000-0005-0000-0000-000001000000}"/>
    <cellStyle name="Обычный 14 2" xfId="7" xr:uid="{00000000-0005-0000-0000-000002000000}"/>
    <cellStyle name="Обычный 2" xfId="4" xr:uid="{00000000-0005-0000-0000-000003000000}"/>
    <cellStyle name="Обычный 2 18" xfId="11" xr:uid="{00000000-0005-0000-0000-000004000000}"/>
    <cellStyle name="Обычный 2 2" xfId="5" xr:uid="{00000000-0005-0000-0000-000005000000}"/>
    <cellStyle name="Обычный 2 3" xfId="6" xr:uid="{00000000-0005-0000-0000-000006000000}"/>
    <cellStyle name="Обычный 3" xfId="9" xr:uid="{00000000-0005-0000-0000-000007000000}"/>
    <cellStyle name="Обычный 4" xfId="12" xr:uid="{00000000-0005-0000-0000-000008000000}"/>
    <cellStyle name="Обычный 5" xfId="14" xr:uid="{00000000-0005-0000-0000-000009000000}"/>
    <cellStyle name="Обычный_Баланс" xfId="2" xr:uid="{00000000-0005-0000-0000-00000A000000}"/>
    <cellStyle name="Обычный_ДДС-П" xfId="3" xr:uid="{00000000-0005-0000-0000-00000B000000}"/>
    <cellStyle name="Обычный_ОПУ" xfId="15" xr:uid="{00000000-0005-0000-0000-00000C000000}"/>
    <cellStyle name="Обычный_ОПУстр10 Выручка" xfId="8" xr:uid="{00000000-0005-0000-0000-00000D000000}"/>
    <cellStyle name="Финансовый" xfId="1" builtinId="3"/>
    <cellStyle name="Финансовый 2" xfId="10" xr:uid="{00000000-0005-0000-0000-00000F000000}"/>
  </cellStyles>
  <dxfs count="0"/>
  <tableStyles count="0" defaultTableStyle="TableStyleMedium2" defaultPivotStyle="PivotStyleLight16"/>
  <colors>
    <mruColors>
      <color rgb="FF0000FF"/>
      <color rgb="FFFF33CC"/>
      <color rgb="FFCC0099"/>
      <color rgb="FF79C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267575" cy="0"/>
        </a:xfrm>
        <a:prstGeom prst="rect">
          <a:avLst/>
        </a:prstGeom>
        <a:noFill/>
        <a:ln w="0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267575" cy="0"/>
        </a:xfrm>
        <a:prstGeom prst="rect">
          <a:avLst/>
        </a:prstGeom>
        <a:noFill/>
        <a:ln w="0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267575" cy="0"/>
        </a:xfrm>
        <a:prstGeom prst="rect">
          <a:avLst/>
        </a:prstGeom>
        <a:noFill/>
        <a:ln w="0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267575" cy="0"/>
        </a:xfrm>
        <a:prstGeom prst="rect">
          <a:avLst/>
        </a:prstGeom>
        <a:noFill/>
        <a:ln w="0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267575" cy="0"/>
        </a:xfrm>
        <a:prstGeom prst="rect">
          <a:avLst/>
        </a:prstGeom>
        <a:noFill/>
        <a:ln w="0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267575" cy="0"/>
        </a:xfrm>
        <a:prstGeom prst="rect">
          <a:avLst/>
        </a:prstGeom>
        <a:noFill/>
        <a:ln w="0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oy.harrison\My%20Documents\Savant\Medue\Tenders\Main%20Contract\Returned%20tenders\Zafer\02%20PRICE%20BREAKDOW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5;&#1086;&#1083;&#1079;&#1086;&#1074;&#1072;&#1090;&#1077;&#1083;&#1100;\&#1052;&#1086;&#1080;%20&#1076;&#1086;&#1082;&#1091;&#1084;&#1077;&#1085;&#1090;&#1099;\Valikhan\2005\comers05\create\VESI\Vesi%20prime%20cost%20vers%201%20from%201701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TUDIO~1\AppData\Local\Temp\Rar$DI00.851\Akbulak%200202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ibekzhumagulov\Documents\T:\Diversified\2001\CHC%20Helicopter\Price%20Perf.%20Char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ibekzhumagulov\Documents\T:\Diversified\2001\CHC%20Helicopter\Graph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teklif\2WI...%20Tender\oferty\bill_wy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&#1044;&#1086;&#1082;&#1091;&#1084;&#1077;&#1085;&#1090;&#1099;%20&#1057;&#1083;&#1072;&#1074;&#1072;\&#1055;&#1088;&#1086;&#1077;&#1082;&#1090;&#1099;\Contract%20HP\MVD%20(radio)%20price%20proposal%20vers3%20from%200807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192.168.0.1\SharedDocs\Documents%20and%20Settings\ageyze\My%20Documents\Projects\KMG\additional_dat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Users\kozhabergenov.EASTCOM\AppData\Local\Microsoft\Windows\Temporary%20Internet%20Files\Content.Outlook\OT54WN7P\Mod_MasterDon110505-31.01.2007-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5;&#1086;&#1083;&#1079;&#1086;&#1074;&#1072;&#1090;&#1077;&#1083;&#1100;\&#1052;&#1086;&#1080;%20&#1076;&#1086;&#1082;&#1091;&#1084;&#1077;&#1085;&#1090;&#1099;\Valikhan\2005\comers05\create\VESI\RVN%2042%20ASTANA\RVN%2042%20Astana%202005%20price%20proposal%20vers10%20from%201601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633D84\RVN%2025%20Karaganda%20(video)%20prime%20cost%20vers9%20from%20111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projekt\07SM%20CCTV%20prime%20cost%20vers3%20from%202212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~1\1\LOCALS~1\Temp\Rar$DI00.421\&#1058;&#1077;&#1083;&#1077;&#1092;&#1086;&#1085;&#1080;&#1079;&#1072;&#1094;&#1080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Irina.Beznoshenko\Local%20Settings\Temporary%20Internet%20Files\OLK12C\&#1058;&#1077;&#1083;&#1077;&#1092;&#1086;&#1085;&#1080;&#1079;&#1072;&#1094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Ovn1\&#1050;&#1091;&#1095;&#1072;\Documents%20and%20Settings\Sartina\Local%20Settings\Temporary%20Internet%20Files\OLK3\&#1058;&#1077;&#1083;&#1077;&#1092;&#1086;&#1085;&#1080;&#1079;&#1072;&#1094;&#1080;&#110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Valikhan\comers06\projects%2006\CREATE%2006\TELEFONIZACIA\TELEFONIZACIYA%20prime%20cost%20vers1%20from%202102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RS%20(A&amp;A)%20SM07%20%20prime%20cost%20vers1%20from%203108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OVN%20SM07%20prime%20cost%20vers1%20from%203108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My%20Documents\Users\Valikhan\My%20AA\Shapes\Valikhan\comers06\projects%2006\CREATE%2006\07%20zip\ZIP%20Breeze%20SM07%20prime%20cost%20vers1%20from%203108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&#1041;&#1080;&#1079;&#1085;&#1077;&#1089;-&#1087;&#1083;&#1072;&#1085;&#1099;\&#1056;&#1072;&#1089;&#1095;&#1077;&#1090;&#1099;%202006%20&#1075;&#1086;&#1076;&#1072;\&#1041;&#1080;&#1079;&#1085;&#1077;&#1089;-&#1087;&#1083;&#1072;&#1085;&#1099;%20&#1085;&#1072;%20&#1087;&#1077;&#1088;&#1089;&#1087;&#1077;&#1082;&#1090;&#1080;&#1074;&#1091;\&#1060;&#1086;&#1088;&#1084;&#1099;%20&#1080;%20&#1096;&#1072;&#1073;&#1083;&#1086;&#1085;&#1099;\&#1060;&#1080;&#1085;&#1072;&#1085;&#1089;&#1086;&#1074;&#1099;&#1081;%20&#1072;&#1085;&#1072;&#1083;&#1080;&#107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80;&#1079;&#1085;&#1077;&#1089;_&#1087;&#1083;&#1072;&#1085;&#1080;&#1088;&#1086;&#1074;&#1072;&#1085;&#1080;&#1077;\AP\&#1041;&#1055;%20ASIA%20PARK%202013_23.03.13_&#1074;&#1077;&#1088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lmata%20Projeleri\Is%20ve%20Kongre%20Merkezleri\030512%20Bina%20Kesif%20SO%20+%20S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M.KZ\2011%20&#1075;&#1086;&#1076;\Documents%20and%20Settings\npavlova\Local%20Settings\Temporary%20Internet%20Files\Content.IE5\QMH62WUR\Documents%20and%20Settings\okuzmenko\Local%20Settings\Temporary%20Internet%20Files\OLK63\okuzmenko\Local%20Sett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FINANCE\Gord&amp;Datta\EXCEL\Monthend\2001\September\HHL%20Group%20September\SHNOS\GAAPTB-Septembe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~1\ZH-SAM~1\LOCALS~1\Temp\C.Lotus.Notes.Data\57_1NKs%20&#1087;&#1083;&#1102;&#1089;%20&#1040;&#1040;_&#105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tl_elek_poz_listes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KYZNOV1\VOL1\FINANCE\Financial%20Reporting\Lyazzat\Monthend\2000\12\Report%20for%20Glen&amp;Alex\HKM%20FS's%20and%20account%20analyses%20%20De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Documents%20and%20Settings\Sorokin\Local%20Settings\Temporary%20Internet%20Files\Content.IE5\E958BD7J\Commentary%20-%20ShNOS%20input%20for%20FS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ibekzhumagulov\Documents\D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1%20Royalty%20-%20Final%20Analytical%20Review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A:\Master%20Consolidated%20HHL%20January%20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yeuvashev\Desktop\&#1053;&#1086;&#1074;&#1072;&#1103;%20&#1087;&#1072;&#1087;&#1082;&#1072;%20(4)\&#1041;&#1102;&#1076;&#1078;&#1077;&#1090;&#1099;%20&#1076;&#1083;&#1103;%20&#1060;&#1069;&#1055;\2013\REM.KZ\2011%20&#1075;&#1086;&#1076;\REM.KZ\2011%20&#1075;&#1086;&#1076;\REM.KZ\REM.KZ\&#1041;&#1102;&#1076;&#1078;&#1077;&#1090;%20REM.KZ%202010&#1075;%20&#1092;&#1080;&#1085;&#1072;&#1083;%2023-02-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ibekzhumagulov\Documents\F:\Documents%20and%20Settings\mcclure\Local%20Settings\Temporary%20Internet%20Files\OLK10E\M&amp;A\McQueen\PROJECTS\CVG\ROYAL\VALU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A1CD15\&#1044;&#1041;&#1057;&#1055;_02_%2020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Gtmain\GT%20Documents\Documents%20and%20Settings\Us&#1077;r\Local%20Settings\Temporary%20Internet%20Files\OLK23\&#1058;&#1072;&#1073;&#1083;&#1080;&#1094;&#1072;%20&#1094;&#1077;&#1085;%20%2005.04.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M.KZ\2011%20&#1075;&#1086;&#1076;\REM.KZ\2011%20&#1075;&#1086;&#1076;\REM.KZ\REM.KZ\&#1041;&#1102;&#1076;&#1078;&#1077;&#1090;%20REM.KZ%202010&#1075;%20&#1092;&#1080;&#1085;&#1072;&#1083;%2023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hanibekzhumagulov\Documents\F:\Documents%20and%20Settings\&#1051;&#1102;&#1076;&#1084;&#1080;&#1083;&#1072;\&#1052;&#1086;&#1080;%20&#1076;&#1086;&#1082;&#1091;&#1084;&#1077;&#1085;&#1090;&#1099;\&#1041;&#1080;&#1079;&#1085;&#1077;&#1089;-&#1087;&#1083;&#1072;&#1085;\&#1040;&#1041;&#1057;\&#1041;&#1080;&#1079;&#1085;&#1077;&#1089;-&#1087;&#1083;&#1072;&#1085;%20&#1045;&#1085;&#1073;&#1077;&#1082;&#1096;&#1080;-2\&#1062;&#1077;&#1085;&#1099;-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pany\Budgets\West%20Pointe\master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y.harrison\My%20Documents\Savant\Medue\Tenders\Main%20Contract\Returned%20tenders\Zafer\02%20PRICE%20BREAKDO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ART 1"/>
      <sheetName val="1 Notes "/>
      <sheetName val="PART 2"/>
      <sheetName val="2 Cost Summ"/>
      <sheetName val="PART 3"/>
      <sheetName val="3 Preliminaries"/>
      <sheetName val="PART 4"/>
      <sheetName val="4 Elemental Works - Hotel"/>
      <sheetName val="4 Elemental Works - ApartHotel"/>
      <sheetName val="PART 5"/>
      <sheetName val="5 Options"/>
      <sheetName val="PART 6"/>
      <sheetName val="6 Provisional Sums"/>
      <sheetName val="PART 7"/>
      <sheetName val="APPENDIX A"/>
      <sheetName val="PART 8"/>
      <sheetName val="APPENDIX B"/>
      <sheetName val="PART 9"/>
      <sheetName val="APPENDIX C"/>
      <sheetName val="Addendum 1"/>
      <sheetName val="Appendix - supplementary"/>
      <sheetName val=" Elemental Works - ApartHo Apar"/>
      <sheetName val="Addendum 2"/>
      <sheetName val=" Elemental Works - Hotel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"/>
      <sheetName val="Cost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elling Area"/>
      <sheetName val="Price Excv"/>
      <sheetName val="Price RC"/>
      <sheetName val="Cost Selling Area (2)"/>
      <sheetName val="Cost Selling Area (3)"/>
      <sheetName val="Sheet3"/>
      <sheetName val="Cost_Selling_Area"/>
      <sheetName val="Price_Excv"/>
      <sheetName val="Price_RC"/>
      <sheetName val="Cost_Selling_Area_(2)"/>
      <sheetName val="Cost_Selling_Area_(3)"/>
    </sheetNames>
    <sheetDataSet>
      <sheetData sheetId="0"/>
      <sheetData sheetId="1"/>
      <sheetData sheetId="2"/>
      <sheetData sheetId="3">
        <row r="8">
          <cell r="F8">
            <v>71601</v>
          </cell>
        </row>
        <row r="14">
          <cell r="F14">
            <v>125071.52325335583</v>
          </cell>
        </row>
      </sheetData>
      <sheetData sheetId="4">
        <row r="7">
          <cell r="F7">
            <v>85675</v>
          </cell>
        </row>
      </sheetData>
      <sheetData sheetId="5"/>
      <sheetData sheetId="6"/>
      <sheetData sheetId="7"/>
      <sheetData sheetId="8"/>
      <sheetData sheetId="9">
        <row r="8">
          <cell r="F8">
            <v>71601</v>
          </cell>
        </row>
      </sheetData>
      <sheetData sheetId="10">
        <row r="7">
          <cell r="F7">
            <v>85675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Peers"/>
      <sheetName val="CAN Peers"/>
      <sheetName val="Index 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"/>
      <sheetName val="15007"/>
      <sheetName val="15008"/>
      <sheetName val="15009"/>
    </sheetNames>
    <sheetDataSet>
      <sheetData sheetId="0">
        <row r="2">
          <cell r="D2">
            <v>1.0991240099744821</v>
          </cell>
        </row>
        <row r="3">
          <cell r="D3">
            <v>1.0991240099744821</v>
          </cell>
        </row>
        <row r="4">
          <cell r="D4">
            <v>0.99360810501693186</v>
          </cell>
        </row>
        <row r="5">
          <cell r="D5">
            <v>1.5695490862435604</v>
          </cell>
        </row>
        <row r="6">
          <cell r="D6">
            <v>1.5882341944131266</v>
          </cell>
        </row>
        <row r="7">
          <cell r="D7">
            <v>1.0991240099744821</v>
          </cell>
        </row>
        <row r="8">
          <cell r="D8">
            <v>1.0991240099744821</v>
          </cell>
        </row>
        <row r="9">
          <cell r="D9">
            <v>1.0991240099744821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 лист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Exh_CAPMvaluation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ик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 Приложение "/>
      <sheetName val="Слайд 1"/>
      <sheetName val="Слайд 2"/>
      <sheetName val="Слайд 3"/>
      <sheetName val="Слайд 4.1."/>
      <sheetName val="Слайд 5"/>
      <sheetName val="Слайд 4.1_new"/>
      <sheetName val="Слайд 4.2_new"/>
      <sheetName val="Слайд 4.1"/>
      <sheetName val="Слайд 4.2"/>
      <sheetName val="Слайд 4.3_new"/>
      <sheetName val="Слайд 4.4_new"/>
      <sheetName val="Слайд 5_new"/>
      <sheetName val="Слайд 6"/>
      <sheetName val="Продажа_ТРЦ_для_А.П."/>
      <sheetName val="Слайд 6.1._old"/>
      <sheetName val="Слайд 7.2"/>
      <sheetName val="Слайд 4 ВТБ"/>
      <sheetName val="Слайд 6_new"/>
      <sheetName val="Структ_фин_я"/>
      <sheetName val="Консолид бюджет"/>
      <sheetName val="Бюджет MEGA кредит"/>
      <sheetName val="Бюджет REM кредит"/>
      <sheetName val="Финпомощь_2012"/>
      <sheetName val="Справка"/>
      <sheetName val="Займ_НДС"/>
      <sheetName val="Строительство "/>
      <sheetName val="Доходы"/>
      <sheetName val="Штатное распис-е"/>
      <sheetName val="Соц политика с 01-5-10"/>
      <sheetName val="Соц политика с 01-11-10"/>
      <sheetName val="Амортизация ОС"/>
      <sheetName val="Штатное_распис."/>
      <sheetName val="Админ расходы_2011 "/>
      <sheetName val="Админ расходы "/>
      <sheetName val="Экспл расходы_2011"/>
      <sheetName val="Экспл расходы"/>
      <sheetName val="Комм расходы"/>
      <sheetName val="Комм_расх_2011"/>
      <sheetName val="Штатное_распис._01.06"/>
      <sheetName val="Штатное_распис._01.08"/>
      <sheetName val="Износ"/>
      <sheetName val="Налоги и сборы"/>
      <sheetName val="Реклама "/>
      <sheetName val="Кредит"/>
      <sheetName val="начисление август"/>
      <sheetName val="Лист2"/>
      <sheetName val="Кредит_план_БЦК"/>
      <sheetName val="Кредит_БЦК"/>
      <sheetName val="Кредит_ВТБ"/>
      <sheetName val="Фин.помощь ARCADA"/>
      <sheetName val="Фин.помощь PUMA"/>
      <sheetName val="Строительство"/>
      <sheetName val="категории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 Katsayı"/>
      <sheetName val="Proje Icmal"/>
      <sheetName val="Personel List"/>
      <sheetName val="Lojman Kira"/>
      <sheetName val="Arac Kira"/>
      <sheetName val="Diğer K"/>
      <sheetName val="Otel Mek Icmal"/>
      <sheetName val="Otel Mek"/>
      <sheetName val="SPA Mek"/>
      <sheetName val="Otel Mek Icmal 1"/>
      <sheetName val="Otel Mek 1"/>
      <sheetName val="Hast Mek Icmal "/>
      <sheetName val="Hast Mek"/>
      <sheetName val="Hast Elk Icmal"/>
      <sheetName val="Hast Elk"/>
      <sheetName val="Hast Elk Icmal 1"/>
      <sheetName val="Hast Elk 1"/>
      <sheetName val="Otel Elk Icmal"/>
      <sheetName val="Otel Elk"/>
      <sheetName val="Otel Elk İcmal 1"/>
      <sheetName val="Otel Elk 1"/>
      <sheetName val="Otel Insaat"/>
      <sheetName val="Hastane Insaat"/>
      <sheetName val="Sarf Malzeme"/>
      <sheetName val="K_Katsay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ное расписание"/>
      <sheetName val="ОбщИнформ"/>
      <sheetName val="Доход"/>
      <sheetName val="ПДС"/>
    </sheetNames>
    <sheetDataSet>
      <sheetData sheetId="0"/>
      <sheetData sheetId="1"/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 TB 30.09.01  detail p&amp;l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GAAP TB 30.09.01  detail p&amp;l"/>
      <sheetName val="Lead"/>
      <sheetName val="Tickmarks"/>
      <sheetName val="Balance"/>
    </sheetNames>
    <sheetDataSet>
      <sheetData sheetId="0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DIKES2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 IS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 TB 30.09.01  detail p&amp;l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Цены"/>
      <sheetName val="#REF"/>
      <sheetName val="PYTB"/>
      <sheetName val="AnP3-prod"/>
      <sheetName val="AnP4-oil"/>
      <sheetName val="Выбор"/>
      <sheetName val="GAAP TB 31.12.01  detail p&amp;l"/>
      <sheetName val="2001 Detail"/>
      <sheetName val="name"/>
    </sheetNames>
    <sheetDataSet>
      <sheetData sheetId="0" refreshError="1"/>
      <sheetData sheetId="1" refreshError="1"/>
      <sheetData sheetId="2" refreshError="1">
        <row r="260">
          <cell r="E260">
            <v>124967</v>
          </cell>
        </row>
      </sheetData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yalty"/>
      <sheetName val="GAAP TB 30.09.01  detail p&amp;l"/>
      <sheetName val="Royalty_Supporting"/>
      <sheetName val="Tickmarks"/>
    </sheetNames>
    <sheetDataSet>
      <sheetData sheetId="0" refreshError="1">
        <row r="23">
          <cell r="C23">
            <v>33685750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2.2 ОтклОТМ"/>
      <sheetName val="1.3.2 ОТМ"/>
      <sheetName val="Предпр"/>
      <sheetName val="ЦентрЗатр"/>
      <sheetName val="ЕдИзм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TB"/>
      <sheetName val="Данные"/>
      <sheetName val="00"/>
      <sheetName val="InputTD"/>
      <sheetName val="Depr"/>
      <sheetName val="Kas FA Movement"/>
      <sheetName val="2_Loans to customers"/>
      <sheetName val="Inventory Count Sheet"/>
      <sheetName val="July_03_Pg8"/>
      <sheetName val="C 25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10"/>
      <sheetName val="Доходы по ТРЦ"/>
      <sheetName val="Доходы"/>
      <sheetName val="Доходы по ТРЦ (2)"/>
      <sheetName val="Расш-ки расходов"/>
      <sheetName val="расшифровки"/>
      <sheetName val="командировочные"/>
      <sheetName val="обучение"/>
      <sheetName val="Связь"/>
      <sheetName val="страхование"/>
      <sheetName val="ГСМ"/>
      <sheetName val="штатное расписание"/>
      <sheetName val="Рекламный бюджет 2010"/>
      <sheetName val="Реклама ASIA P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  <sheetName val="Форма1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иТБ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 сем"/>
      <sheetName val="из_сем"/>
    </sheetNames>
    <sheetDataSet>
      <sheetData sheetId="0" refreshError="1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быча нефти4"/>
      <sheetName val="поставка сравн13"/>
    </sheet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ка сравн13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ССЫЛКА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2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 _2_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10"/>
      <sheetName val="Доходы по ТРЦ"/>
      <sheetName val="Доходы"/>
      <sheetName val="Доходы по ТРЦ (2)"/>
      <sheetName val="Расш-ки расходов"/>
      <sheetName val="расшифровки"/>
      <sheetName val="командировочные"/>
      <sheetName val="обучение"/>
      <sheetName val="Связь"/>
      <sheetName val="страхование"/>
      <sheetName val="ГСМ"/>
      <sheetName val="штатное расписание"/>
      <sheetName val="Рекламный бюджет 2010"/>
      <sheetName val="Реклама ASIA PAR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Job #"/>
      <sheetName val="Project Info"/>
      <sheetName val="LAND"/>
      <sheetName val="Gen. Conditions"/>
      <sheetName val="SITE WORK"/>
      <sheetName val="CONCRETE WORK"/>
      <sheetName val="MASONARY"/>
      <sheetName val="METALS"/>
      <sheetName val="LUMBER"/>
      <sheetName val="Appliances"/>
      <sheetName val="Cabinets"/>
      <sheetName val="Floor Covering"/>
      <sheetName val="Windows"/>
      <sheetName val="Job_#"/>
      <sheetName val="Project_Info"/>
      <sheetName val="Gen__Conditions"/>
      <sheetName val="SITE_WORK"/>
      <sheetName val="CONCRETE_WORK"/>
      <sheetName val="Floor_Covering"/>
    </sheetNames>
    <sheetDataSet>
      <sheetData sheetId="0" refreshError="1"/>
      <sheetData sheetId="1" refreshError="1">
        <row r="63">
          <cell r="B63">
            <v>48</v>
          </cell>
          <cell r="G63">
            <v>6123200</v>
          </cell>
        </row>
        <row r="122">
          <cell r="B122">
            <v>45</v>
          </cell>
          <cell r="G122">
            <v>5444500</v>
          </cell>
        </row>
        <row r="182">
          <cell r="B182">
            <v>46</v>
          </cell>
          <cell r="G182">
            <v>5679232</v>
          </cell>
        </row>
        <row r="242">
          <cell r="B242">
            <v>46</v>
          </cell>
          <cell r="G242">
            <v>5679232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B20">
            <v>2046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ART 1"/>
      <sheetName val="1 Notes "/>
      <sheetName val="PART 2"/>
      <sheetName val="2 Cost Summ"/>
      <sheetName val="PART 3"/>
      <sheetName val="3 Preliminaries"/>
      <sheetName val="PART 4"/>
      <sheetName val="4 Elemental Works - Hotel"/>
      <sheetName val="4 Elemental Works - ApartHotel"/>
      <sheetName val="PART 5"/>
      <sheetName val="5 Options"/>
      <sheetName val="PART 6"/>
      <sheetName val="6 Provisional Sums"/>
      <sheetName val="PART 7"/>
      <sheetName val="APPENDIX A"/>
      <sheetName val="PART 8"/>
      <sheetName val="APPENDIX B"/>
      <sheetName val="PART 9"/>
      <sheetName val="APPENDIX C"/>
      <sheetName val="Addendum 1"/>
      <sheetName val="Appendix - supplementary"/>
      <sheetName val=" Elemental Works - ApartHo Apar"/>
      <sheetName val="Addendum 2"/>
      <sheetName val=" Elemental Works - Hotel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Q70"/>
  <sheetViews>
    <sheetView tabSelected="1" zoomScale="80" zoomScaleNormal="80" zoomScaleSheetLayoutView="85" workbookViewId="0">
      <selection activeCell="E60" sqref="E60"/>
    </sheetView>
  </sheetViews>
  <sheetFormatPr defaultColWidth="8.85546875" defaultRowHeight="12" outlineLevelRow="1" x14ac:dyDescent="0.2"/>
  <cols>
    <col min="1" max="1" width="74.28515625" style="11" customWidth="1"/>
    <col min="2" max="2" width="12.7109375" style="11" customWidth="1"/>
    <col min="3" max="4" width="18" style="36" customWidth="1"/>
    <col min="5" max="5" width="13.5703125" style="127" customWidth="1"/>
    <col min="6" max="6" width="8.85546875" style="127" customWidth="1"/>
    <col min="7" max="17" width="8.85546875" style="11"/>
    <col min="18" max="18" width="22" style="11" customWidth="1"/>
    <col min="19" max="19" width="17.5703125" style="11" customWidth="1"/>
    <col min="20" max="16384" width="8.85546875" style="11"/>
  </cols>
  <sheetData>
    <row r="1" spans="1:17" x14ac:dyDescent="0.2">
      <c r="A1" s="20"/>
      <c r="D1" s="57" t="s">
        <v>77</v>
      </c>
    </row>
    <row r="2" spans="1:17" s="36" customFormat="1" x14ac:dyDescent="0.25">
      <c r="A2" s="9"/>
      <c r="B2" s="9"/>
      <c r="C2" s="9"/>
      <c r="D2" s="9"/>
      <c r="E2" s="128"/>
      <c r="F2" s="128"/>
    </row>
    <row r="3" spans="1:17" s="36" customFormat="1" x14ac:dyDescent="0.25">
      <c r="A3" s="9" t="s">
        <v>69</v>
      </c>
      <c r="B3" s="169" t="s">
        <v>70</v>
      </c>
      <c r="C3" s="169"/>
      <c r="D3" s="169"/>
      <c r="E3" s="128"/>
      <c r="F3" s="128"/>
    </row>
    <row r="4" spans="1:17" s="7" customFormat="1" x14ac:dyDescent="0.2">
      <c r="C4" s="9"/>
      <c r="D4" s="9"/>
      <c r="E4" s="129"/>
      <c r="F4" s="129"/>
      <c r="P4" s="37"/>
      <c r="Q4" s="38"/>
    </row>
    <row r="5" spans="1:17" s="36" customFormat="1" x14ac:dyDescent="0.25">
      <c r="A5" s="9" t="s">
        <v>71</v>
      </c>
      <c r="B5" s="169" t="s">
        <v>72</v>
      </c>
      <c r="C5" s="169"/>
      <c r="D5" s="169"/>
      <c r="E5" s="128"/>
      <c r="F5" s="128"/>
    </row>
    <row r="6" spans="1:17" s="7" customFormat="1" x14ac:dyDescent="0.2">
      <c r="C6" s="9"/>
      <c r="D6" s="9"/>
      <c r="E6" s="129"/>
      <c r="F6" s="129"/>
      <c r="P6" s="37"/>
      <c r="Q6" s="38"/>
    </row>
    <row r="7" spans="1:17" s="36" customFormat="1" x14ac:dyDescent="0.25">
      <c r="A7" s="9" t="s">
        <v>73</v>
      </c>
      <c r="B7" s="10">
        <v>2</v>
      </c>
      <c r="C7" s="10" t="s">
        <v>74</v>
      </c>
      <c r="D7" s="8"/>
      <c r="E7" s="128"/>
      <c r="F7" s="128"/>
    </row>
    <row r="8" spans="1:17" s="36" customFormat="1" x14ac:dyDescent="0.25">
      <c r="A8" s="9"/>
      <c r="B8" s="9"/>
      <c r="C8" s="9"/>
      <c r="D8" s="9"/>
      <c r="E8" s="128"/>
      <c r="F8" s="128"/>
    </row>
    <row r="9" spans="1:17" s="36" customFormat="1" x14ac:dyDescent="0.25">
      <c r="A9" s="9" t="s">
        <v>75</v>
      </c>
      <c r="B9" s="169" t="s">
        <v>125</v>
      </c>
      <c r="C9" s="169"/>
      <c r="D9" s="169"/>
      <c r="E9" s="128"/>
      <c r="F9" s="128"/>
    </row>
    <row r="10" spans="1:17" s="7" customFormat="1" x14ac:dyDescent="0.2">
      <c r="C10" s="9"/>
      <c r="D10" s="9"/>
      <c r="E10" s="129"/>
      <c r="F10" s="129"/>
      <c r="P10" s="37"/>
      <c r="Q10" s="38"/>
    </row>
    <row r="11" spans="1:17" x14ac:dyDescent="0.2">
      <c r="A11" s="21" t="s">
        <v>76</v>
      </c>
      <c r="B11" s="22"/>
      <c r="C11" s="22"/>
      <c r="D11" s="22"/>
    </row>
    <row r="12" spans="1:17" x14ac:dyDescent="0.2">
      <c r="A12" s="21" t="s">
        <v>130</v>
      </c>
      <c r="B12" s="22"/>
      <c r="C12" s="22"/>
      <c r="D12" s="22"/>
    </row>
    <row r="13" spans="1:17" x14ac:dyDescent="0.2">
      <c r="A13" s="23"/>
      <c r="D13" s="57" t="s">
        <v>62</v>
      </c>
    </row>
    <row r="14" spans="1:17" s="14" customFormat="1" x14ac:dyDescent="0.2">
      <c r="A14" s="13" t="s">
        <v>1</v>
      </c>
      <c r="B14" s="13" t="s">
        <v>91</v>
      </c>
      <c r="C14" s="13" t="s">
        <v>132</v>
      </c>
      <c r="D14" s="13" t="s">
        <v>133</v>
      </c>
      <c r="E14" s="130"/>
      <c r="F14" s="130"/>
    </row>
    <row r="15" spans="1:17" ht="24" customHeight="1" x14ac:dyDescent="0.2">
      <c r="A15" s="47" t="s">
        <v>2</v>
      </c>
      <c r="B15" s="19"/>
      <c r="C15" s="58"/>
      <c r="D15" s="50"/>
    </row>
    <row r="16" spans="1:17" x14ac:dyDescent="0.2">
      <c r="A16" s="15" t="s">
        <v>3</v>
      </c>
      <c r="B16" s="16">
        <v>5</v>
      </c>
      <c r="C16" s="58">
        <v>32646149</v>
      </c>
      <c r="D16" s="58">
        <v>45255160</v>
      </c>
    </row>
    <row r="17" spans="1:6" x14ac:dyDescent="0.2">
      <c r="A17" s="15" t="s">
        <v>138</v>
      </c>
      <c r="B17" s="16"/>
      <c r="C17" s="58"/>
      <c r="D17" s="50"/>
    </row>
    <row r="18" spans="1:6" x14ac:dyDescent="0.2">
      <c r="A18" s="15" t="s">
        <v>134</v>
      </c>
      <c r="B18" s="16">
        <v>6</v>
      </c>
      <c r="C18" s="58">
        <v>111698331</v>
      </c>
      <c r="D18" s="58">
        <v>190583107</v>
      </c>
    </row>
    <row r="19" spans="1:6" x14ac:dyDescent="0.2">
      <c r="A19" s="15" t="s">
        <v>4</v>
      </c>
      <c r="B19" s="16"/>
      <c r="C19" s="58">
        <v>23479063</v>
      </c>
      <c r="D19" s="58">
        <v>23582834</v>
      </c>
    </row>
    <row r="20" spans="1:6" x14ac:dyDescent="0.2">
      <c r="A20" s="15" t="s">
        <v>139</v>
      </c>
      <c r="B20" s="16">
        <v>7</v>
      </c>
      <c r="C20" s="58">
        <v>6608377</v>
      </c>
      <c r="D20" s="58">
        <v>5983761</v>
      </c>
    </row>
    <row r="21" spans="1:6" x14ac:dyDescent="0.2">
      <c r="A21" s="15" t="s">
        <v>140</v>
      </c>
      <c r="B21" s="16"/>
      <c r="C21" s="58"/>
      <c r="D21" s="58"/>
    </row>
    <row r="22" spans="1:6" x14ac:dyDescent="0.2">
      <c r="A22" s="15" t="s">
        <v>6</v>
      </c>
      <c r="B22" s="16">
        <v>8</v>
      </c>
      <c r="C22" s="58">
        <f>174241+145707+2712863+1042163</f>
        <v>4074974</v>
      </c>
      <c r="D22" s="58">
        <v>9385362</v>
      </c>
    </row>
    <row r="23" spans="1:6" s="14" customFormat="1" x14ac:dyDescent="0.2">
      <c r="A23" s="17" t="s">
        <v>135</v>
      </c>
      <c r="B23" s="13"/>
      <c r="C23" s="126">
        <f>SUM(C16:C22)</f>
        <v>178506894</v>
      </c>
      <c r="D23" s="48">
        <f>SUM(D16:D22)</f>
        <v>274790224</v>
      </c>
      <c r="E23" s="130"/>
      <c r="F23" s="130"/>
    </row>
    <row r="24" spans="1:6" ht="24" customHeight="1" x14ac:dyDescent="0.2">
      <c r="A24" s="47" t="s">
        <v>8</v>
      </c>
      <c r="B24" s="19"/>
      <c r="C24" s="58"/>
      <c r="D24" s="50"/>
    </row>
    <row r="25" spans="1:6" x14ac:dyDescent="0.2">
      <c r="A25" s="15" t="s">
        <v>141</v>
      </c>
      <c r="B25" s="16"/>
      <c r="C25" s="50"/>
      <c r="D25" s="50"/>
    </row>
    <row r="26" spans="1:6" x14ac:dyDescent="0.2">
      <c r="A26" s="15" t="s">
        <v>142</v>
      </c>
      <c r="B26" s="16"/>
      <c r="C26" s="58"/>
      <c r="D26" s="58"/>
    </row>
    <row r="27" spans="1:6" x14ac:dyDescent="0.2">
      <c r="A27" s="15" t="s">
        <v>143</v>
      </c>
      <c r="B27" s="16">
        <v>9</v>
      </c>
      <c r="C27" s="58">
        <v>64630000</v>
      </c>
      <c r="D27" s="58">
        <v>64630000</v>
      </c>
    </row>
    <row r="28" spans="1:6" x14ac:dyDescent="0.2">
      <c r="A28" s="15" t="s">
        <v>144</v>
      </c>
      <c r="B28" s="16"/>
      <c r="C28" s="50"/>
      <c r="D28" s="50"/>
    </row>
    <row r="29" spans="1:6" x14ac:dyDescent="0.2">
      <c r="A29" s="15" t="s">
        <v>145</v>
      </c>
      <c r="B29" s="16">
        <v>10</v>
      </c>
      <c r="C29" s="58">
        <v>6238499481</v>
      </c>
      <c r="D29" s="58">
        <v>6238499481</v>
      </c>
    </row>
    <row r="30" spans="1:6" x14ac:dyDescent="0.2">
      <c r="A30" s="15" t="s">
        <v>9</v>
      </c>
      <c r="B30" s="16">
        <v>11</v>
      </c>
      <c r="C30" s="58">
        <v>743768811</v>
      </c>
      <c r="D30" s="58">
        <v>784730966</v>
      </c>
    </row>
    <row r="31" spans="1:6" x14ac:dyDescent="0.2">
      <c r="A31" s="15" t="s">
        <v>5</v>
      </c>
      <c r="B31" s="16"/>
      <c r="C31" s="50"/>
      <c r="D31" s="50"/>
    </row>
    <row r="32" spans="1:6" x14ac:dyDescent="0.2">
      <c r="A32" s="15" t="s">
        <v>10</v>
      </c>
      <c r="B32" s="16"/>
      <c r="C32" s="50"/>
      <c r="D32" s="50"/>
    </row>
    <row r="33" spans="1:6" x14ac:dyDescent="0.2">
      <c r="A33" s="15" t="s">
        <v>11</v>
      </c>
      <c r="B33" s="16"/>
      <c r="C33" s="58"/>
      <c r="D33" s="58"/>
    </row>
    <row r="34" spans="1:6" x14ac:dyDescent="0.2">
      <c r="A34" s="15" t="s">
        <v>12</v>
      </c>
      <c r="B34" s="16"/>
      <c r="C34" s="50">
        <v>353672922</v>
      </c>
      <c r="D34" s="50">
        <v>353672922</v>
      </c>
    </row>
    <row r="35" spans="1:6" x14ac:dyDescent="0.2">
      <c r="A35" s="15" t="s">
        <v>13</v>
      </c>
      <c r="B35" s="16">
        <v>12</v>
      </c>
      <c r="C35" s="58">
        <v>42603475</v>
      </c>
      <c r="D35" s="58">
        <v>27891405</v>
      </c>
    </row>
    <row r="36" spans="1:6" s="14" customFormat="1" x14ac:dyDescent="0.2">
      <c r="A36" s="17" t="s">
        <v>146</v>
      </c>
      <c r="B36" s="135"/>
      <c r="C36" s="126">
        <f>SUM(C25:C35)</f>
        <v>7443174689</v>
      </c>
      <c r="D36" s="48">
        <f>SUM(D25:D35)</f>
        <v>7469424774</v>
      </c>
      <c r="E36" s="130"/>
      <c r="F36" s="130"/>
    </row>
    <row r="37" spans="1:6" s="14" customFormat="1" ht="20.25" customHeight="1" thickBot="1" x14ac:dyDescent="0.25">
      <c r="A37" s="165" t="s">
        <v>147</v>
      </c>
      <c r="B37" s="166"/>
      <c r="C37" s="167">
        <f>C23+C36</f>
        <v>7621681583</v>
      </c>
      <c r="D37" s="167">
        <f>D23+D36</f>
        <v>7744214998</v>
      </c>
      <c r="E37" s="130"/>
      <c r="F37" s="130"/>
    </row>
    <row r="38" spans="1:6" s="14" customFormat="1" ht="24" customHeight="1" thickTop="1" x14ac:dyDescent="0.2">
      <c r="A38" s="162" t="s">
        <v>14</v>
      </c>
      <c r="B38" s="163"/>
      <c r="C38" s="164"/>
      <c r="D38" s="164"/>
      <c r="E38" s="130"/>
      <c r="F38" s="130"/>
    </row>
    <row r="39" spans="1:6" ht="24" customHeight="1" x14ac:dyDescent="0.2">
      <c r="A39" s="47" t="s">
        <v>15</v>
      </c>
      <c r="B39" s="19"/>
      <c r="C39" s="58"/>
      <c r="D39" s="50"/>
    </row>
    <row r="40" spans="1:6" x14ac:dyDescent="0.2">
      <c r="A40" s="15" t="s">
        <v>148</v>
      </c>
      <c r="B40" s="16"/>
      <c r="C40" s="50"/>
      <c r="D40" s="50"/>
    </row>
    <row r="41" spans="1:6" x14ac:dyDescent="0.2">
      <c r="A41" s="15" t="s">
        <v>149</v>
      </c>
      <c r="B41" s="16">
        <v>15</v>
      </c>
      <c r="C41" s="58">
        <f>36594955+114345</f>
        <v>36709300</v>
      </c>
      <c r="D41" s="58">
        <v>21498458</v>
      </c>
    </row>
    <row r="42" spans="1:6" x14ac:dyDescent="0.2">
      <c r="A42" s="15" t="s">
        <v>136</v>
      </c>
      <c r="B42" s="16">
        <v>13</v>
      </c>
      <c r="C42" s="58">
        <f>13667084</f>
        <v>13667084</v>
      </c>
      <c r="D42" s="58">
        <v>18039337</v>
      </c>
    </row>
    <row r="43" spans="1:6" x14ac:dyDescent="0.2">
      <c r="A43" s="15" t="s">
        <v>16</v>
      </c>
      <c r="B43" s="16">
        <v>14</v>
      </c>
      <c r="C43" s="58">
        <v>1836010</v>
      </c>
      <c r="D43" s="58">
        <v>2361207</v>
      </c>
    </row>
    <row r="44" spans="1:6" x14ac:dyDescent="0.2">
      <c r="A44" s="15" t="s">
        <v>17</v>
      </c>
      <c r="B44" s="16">
        <v>16</v>
      </c>
      <c r="C44" s="58">
        <f>115555556+119078947</f>
        <v>234634503</v>
      </c>
      <c r="D44" s="58">
        <v>306386185</v>
      </c>
    </row>
    <row r="45" spans="1:6" s="14" customFormat="1" x14ac:dyDescent="0.2">
      <c r="A45" s="17" t="s">
        <v>211</v>
      </c>
      <c r="B45" s="135"/>
      <c r="C45" s="126">
        <f>SUM(C40:C44)</f>
        <v>286846897</v>
      </c>
      <c r="D45" s="48">
        <f>SUM(D40:D44)</f>
        <v>348285187</v>
      </c>
      <c r="E45" s="130"/>
      <c r="F45" s="130"/>
    </row>
    <row r="46" spans="1:6" s="39" customFormat="1" x14ac:dyDescent="0.2">
      <c r="A46" s="43" t="s">
        <v>18</v>
      </c>
      <c r="B46" s="26"/>
      <c r="C46" s="59"/>
      <c r="D46" s="59"/>
      <c r="E46" s="132"/>
      <c r="F46" s="132"/>
    </row>
    <row r="47" spans="1:6" s="14" customFormat="1" ht="24" customHeight="1" x14ac:dyDescent="0.2">
      <c r="A47" s="17" t="s">
        <v>19</v>
      </c>
      <c r="B47" s="135"/>
      <c r="C47" s="27"/>
      <c r="D47" s="27"/>
      <c r="E47" s="130"/>
      <c r="F47" s="130"/>
    </row>
    <row r="48" spans="1:6" x14ac:dyDescent="0.2">
      <c r="A48" s="15" t="s">
        <v>150</v>
      </c>
      <c r="B48" s="16"/>
      <c r="C48" s="58"/>
      <c r="D48" s="58"/>
    </row>
    <row r="49" spans="1:6" x14ac:dyDescent="0.2">
      <c r="A49" s="15" t="s">
        <v>151</v>
      </c>
      <c r="B49" s="16">
        <v>17</v>
      </c>
      <c r="C49" s="50">
        <v>4993689586</v>
      </c>
      <c r="D49" s="50">
        <v>4993652620</v>
      </c>
    </row>
    <row r="50" spans="1:6" x14ac:dyDescent="0.2">
      <c r="A50" s="15" t="s">
        <v>20</v>
      </c>
      <c r="B50" s="16"/>
      <c r="C50" s="50"/>
      <c r="D50" s="50"/>
    </row>
    <row r="51" spans="1:6" x14ac:dyDescent="0.2">
      <c r="A51" s="15" t="s">
        <v>21</v>
      </c>
      <c r="B51" s="16"/>
      <c r="C51" s="50"/>
      <c r="D51" s="50"/>
    </row>
    <row r="52" spans="1:6" x14ac:dyDescent="0.2">
      <c r="A52" s="15" t="s">
        <v>22</v>
      </c>
      <c r="B52" s="16"/>
      <c r="C52" s="58"/>
      <c r="D52" s="58"/>
    </row>
    <row r="53" spans="1:6" s="14" customFormat="1" x14ac:dyDescent="0.2">
      <c r="A53" s="17" t="s">
        <v>152</v>
      </c>
      <c r="B53" s="135"/>
      <c r="C53" s="126">
        <f>SUM(C48:C52)</f>
        <v>4993689586</v>
      </c>
      <c r="D53" s="48">
        <f>SUM(D48:D52)</f>
        <v>4993652620</v>
      </c>
      <c r="E53" s="130"/>
      <c r="F53" s="130"/>
    </row>
    <row r="54" spans="1:6" s="14" customFormat="1" ht="24" customHeight="1" x14ac:dyDescent="0.2">
      <c r="A54" s="17" t="s">
        <v>23</v>
      </c>
      <c r="B54" s="135"/>
      <c r="C54" s="27"/>
      <c r="D54" s="27"/>
      <c r="E54" s="130"/>
      <c r="F54" s="130"/>
    </row>
    <row r="55" spans="1:6" x14ac:dyDescent="0.2">
      <c r="A55" s="15" t="s">
        <v>137</v>
      </c>
      <c r="B55" s="16"/>
      <c r="C55" s="58">
        <v>81200000</v>
      </c>
      <c r="D55" s="58">
        <v>81200000</v>
      </c>
    </row>
    <row r="56" spans="1:6" x14ac:dyDescent="0.2">
      <c r="A56" s="15" t="s">
        <v>153</v>
      </c>
      <c r="B56" s="16"/>
      <c r="C56" s="50"/>
      <c r="D56" s="50"/>
    </row>
    <row r="57" spans="1:6" x14ac:dyDescent="0.2">
      <c r="A57" s="15" t="s">
        <v>25</v>
      </c>
      <c r="B57" s="16"/>
      <c r="C57" s="50"/>
      <c r="D57" s="50"/>
    </row>
    <row r="58" spans="1:6" x14ac:dyDescent="0.2">
      <c r="A58" s="15" t="s">
        <v>24</v>
      </c>
      <c r="B58" s="16"/>
      <c r="C58" s="50"/>
      <c r="D58" s="50"/>
    </row>
    <row r="59" spans="1:6" x14ac:dyDescent="0.2">
      <c r="A59" s="15" t="s">
        <v>154</v>
      </c>
      <c r="B59" s="16"/>
      <c r="C59" s="50">
        <v>617519956</v>
      </c>
      <c r="D59" s="50">
        <v>654694867</v>
      </c>
    </row>
    <row r="60" spans="1:6" x14ac:dyDescent="0.2">
      <c r="A60" s="15" t="s">
        <v>26</v>
      </c>
      <c r="B60" s="16"/>
      <c r="C60" s="58">
        <v>1642425144</v>
      </c>
      <c r="D60" s="58">
        <v>1666382324</v>
      </c>
      <c r="E60" s="131">
        <f>C60-D60</f>
        <v>-23957180</v>
      </c>
    </row>
    <row r="61" spans="1:6" s="14" customFormat="1" x14ac:dyDescent="0.2">
      <c r="A61" s="17" t="s">
        <v>155</v>
      </c>
      <c r="B61" s="13">
        <v>18</v>
      </c>
      <c r="C61" s="48">
        <f>SUM(C55:C60)</f>
        <v>2341145100</v>
      </c>
      <c r="D61" s="48">
        <f>SUM(D55:D60)</f>
        <v>2402277191</v>
      </c>
      <c r="E61" s="130"/>
      <c r="F61" s="130"/>
    </row>
    <row r="62" spans="1:6" s="14" customFormat="1" ht="20.25" customHeight="1" x14ac:dyDescent="0.2">
      <c r="A62" s="17" t="s">
        <v>147</v>
      </c>
      <c r="B62" s="18"/>
      <c r="C62" s="48">
        <f>C45+C46+C53+C61</f>
        <v>7621681583</v>
      </c>
      <c r="D62" s="48">
        <f>D45+D46+D53+D61</f>
        <v>7744214998</v>
      </c>
      <c r="E62" s="130"/>
      <c r="F62" s="130"/>
    </row>
    <row r="63" spans="1:6" hidden="1" outlineLevel="1" x14ac:dyDescent="0.2">
      <c r="C63" s="139">
        <f>C37-C62</f>
        <v>0</v>
      </c>
      <c r="D63" s="139">
        <f>D37-D62</f>
        <v>0</v>
      </c>
    </row>
    <row r="64" spans="1:6" collapsed="1" x14ac:dyDescent="0.2">
      <c r="C64" s="55"/>
      <c r="D64" s="55"/>
    </row>
    <row r="65" spans="1:6" s="31" customFormat="1" x14ac:dyDescent="0.2">
      <c r="A65" s="29" t="s">
        <v>86</v>
      </c>
      <c r="B65" s="30"/>
      <c r="C65" s="60"/>
      <c r="D65" s="61" t="s">
        <v>127</v>
      </c>
      <c r="E65" s="133"/>
      <c r="F65" s="134"/>
    </row>
    <row r="66" spans="1:6" s="31" customFormat="1" x14ac:dyDescent="0.2">
      <c r="A66" s="32"/>
      <c r="B66" s="33"/>
      <c r="C66" s="60"/>
      <c r="D66" s="36"/>
      <c r="E66" s="133"/>
      <c r="F66" s="134"/>
    </row>
    <row r="67" spans="1:6" s="31" customFormat="1" x14ac:dyDescent="0.2">
      <c r="A67" s="34"/>
      <c r="B67" s="7"/>
      <c r="C67" s="60"/>
      <c r="D67" s="60"/>
      <c r="E67" s="134"/>
      <c r="F67" s="134"/>
    </row>
    <row r="68" spans="1:6" s="31" customFormat="1" x14ac:dyDescent="0.2">
      <c r="A68" s="29" t="s">
        <v>64</v>
      </c>
      <c r="B68" s="30"/>
      <c r="C68" s="60"/>
      <c r="D68" s="62" t="s">
        <v>128</v>
      </c>
      <c r="E68" s="134"/>
      <c r="F68" s="134"/>
    </row>
    <row r="69" spans="1:6" s="31" customFormat="1" x14ac:dyDescent="0.2">
      <c r="A69" s="35"/>
      <c r="B69" s="33"/>
      <c r="C69" s="63"/>
      <c r="D69" s="60"/>
      <c r="E69" s="134"/>
      <c r="F69" s="134"/>
    </row>
    <row r="70" spans="1:6" s="31" customFormat="1" x14ac:dyDescent="0.2">
      <c r="A70" s="31" t="s">
        <v>65</v>
      </c>
      <c r="C70" s="60"/>
      <c r="D70" s="60"/>
      <c r="E70" s="134"/>
      <c r="F70" s="134"/>
    </row>
  </sheetData>
  <mergeCells count="3">
    <mergeCell ref="B5:D5"/>
    <mergeCell ref="B9:D9"/>
    <mergeCell ref="B3:D3"/>
  </mergeCells>
  <pageMargins left="0.70866141732283472" right="0.70866141732283472" top="0.55118110236220474" bottom="0.55118110236220474" header="0.11811023622047245" footer="0.11811023622047245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39"/>
  <sheetViews>
    <sheetView zoomScale="90" zoomScaleNormal="90" zoomScaleSheetLayoutView="85" workbookViewId="0">
      <selection activeCell="C47" sqref="C47"/>
    </sheetView>
  </sheetViews>
  <sheetFormatPr defaultColWidth="8.85546875" defaultRowHeight="12.75" x14ac:dyDescent="0.2"/>
  <cols>
    <col min="1" max="1" width="74.28515625" style="160" customWidth="1"/>
    <col min="2" max="2" width="12.140625" style="1" bestFit="1" customWidth="1"/>
    <col min="3" max="4" width="16.85546875" style="1" customWidth="1"/>
    <col min="5" max="16384" width="8.85546875" style="1"/>
  </cols>
  <sheetData>
    <row r="1" spans="1:4" ht="24" x14ac:dyDescent="0.2">
      <c r="A1" s="141" t="s">
        <v>210</v>
      </c>
      <c r="B1" s="41"/>
      <c r="C1" s="41"/>
      <c r="D1" s="41"/>
    </row>
    <row r="2" spans="1:4" x14ac:dyDescent="0.2">
      <c r="A2" s="141"/>
      <c r="B2" s="41"/>
      <c r="C2" s="41"/>
      <c r="D2" s="41"/>
    </row>
    <row r="3" spans="1:4" x14ac:dyDescent="0.2">
      <c r="A3" s="151"/>
      <c r="B3" s="41"/>
      <c r="C3" s="41"/>
      <c r="D3" s="152" t="s">
        <v>83</v>
      </c>
    </row>
    <row r="4" spans="1:4" x14ac:dyDescent="0.2">
      <c r="A4" s="171" t="s">
        <v>68</v>
      </c>
      <c r="B4" s="171"/>
      <c r="C4" s="171"/>
      <c r="D4" s="171"/>
    </row>
    <row r="5" spans="1:4" x14ac:dyDescent="0.2">
      <c r="A5" s="170" t="s">
        <v>131</v>
      </c>
      <c r="B5" s="170"/>
      <c r="C5" s="170"/>
      <c r="D5" s="170"/>
    </row>
    <row r="6" spans="1:4" x14ac:dyDescent="0.2">
      <c r="A6" s="151"/>
      <c r="B6" s="151"/>
      <c r="C6" s="41"/>
      <c r="D6" s="41"/>
    </row>
    <row r="7" spans="1:4" x14ac:dyDescent="0.2">
      <c r="A7" s="141"/>
      <c r="B7" s="41"/>
      <c r="C7" s="41"/>
      <c r="D7" s="152" t="s">
        <v>62</v>
      </c>
    </row>
    <row r="8" spans="1:4" s="154" customFormat="1" x14ac:dyDescent="0.2">
      <c r="A8" s="153" t="s">
        <v>27</v>
      </c>
      <c r="B8" s="153" t="s">
        <v>91</v>
      </c>
      <c r="C8" s="138" t="s">
        <v>174</v>
      </c>
      <c r="D8" s="138" t="s">
        <v>175</v>
      </c>
    </row>
    <row r="9" spans="1:4" x14ac:dyDescent="0.2">
      <c r="A9" s="142" t="s">
        <v>157</v>
      </c>
      <c r="B9" s="155"/>
      <c r="C9" s="42">
        <v>322236807</v>
      </c>
      <c r="D9" s="42">
        <v>267539286</v>
      </c>
    </row>
    <row r="10" spans="1:4" x14ac:dyDescent="0.2">
      <c r="A10" s="143" t="s">
        <v>158</v>
      </c>
      <c r="B10" s="155"/>
      <c r="C10" s="42">
        <v>13101388</v>
      </c>
      <c r="D10" s="42">
        <v>11752060</v>
      </c>
    </row>
    <row r="11" spans="1:4" s="154" customFormat="1" x14ac:dyDescent="0.2">
      <c r="A11" s="156" t="s">
        <v>169</v>
      </c>
      <c r="B11" s="153">
        <v>19</v>
      </c>
      <c r="C11" s="157">
        <f>C9-C10</f>
        <v>309135419</v>
      </c>
      <c r="D11" s="157">
        <f>D9-D10</f>
        <v>255787226</v>
      </c>
    </row>
    <row r="12" spans="1:4" x14ac:dyDescent="0.2">
      <c r="A12" s="144" t="s">
        <v>159</v>
      </c>
      <c r="B12" s="155">
        <v>21</v>
      </c>
      <c r="C12" s="42">
        <v>6519385</v>
      </c>
      <c r="D12" s="42">
        <v>876868</v>
      </c>
    </row>
    <row r="13" spans="1:4" x14ac:dyDescent="0.2">
      <c r="A13" s="144" t="s">
        <v>30</v>
      </c>
      <c r="B13" s="155">
        <v>23</v>
      </c>
      <c r="C13" s="42">
        <v>754029</v>
      </c>
      <c r="D13" s="42">
        <v>31271</v>
      </c>
    </row>
    <row r="14" spans="1:4" s="154" customFormat="1" x14ac:dyDescent="0.2">
      <c r="A14" s="144" t="s">
        <v>160</v>
      </c>
      <c r="B14" s="153"/>
      <c r="C14" s="157"/>
      <c r="D14" s="157"/>
    </row>
    <row r="15" spans="1:4" x14ac:dyDescent="0.2">
      <c r="A15" s="144" t="s">
        <v>29</v>
      </c>
      <c r="B15" s="155">
        <v>20</v>
      </c>
      <c r="C15" s="42">
        <v>47806609</v>
      </c>
      <c r="D15" s="42">
        <v>5861189</v>
      </c>
    </row>
    <row r="16" spans="1:4" x14ac:dyDescent="0.2">
      <c r="A16" s="144" t="s">
        <v>161</v>
      </c>
      <c r="B16" s="155">
        <v>22</v>
      </c>
      <c r="C16" s="42">
        <v>329525580</v>
      </c>
      <c r="D16" s="42">
        <v>12248593</v>
      </c>
    </row>
    <row r="17" spans="1:4" x14ac:dyDescent="0.2">
      <c r="A17" s="143" t="s">
        <v>31</v>
      </c>
      <c r="B17" s="155">
        <v>24</v>
      </c>
      <c r="C17" s="158">
        <v>208735</v>
      </c>
      <c r="D17" s="158">
        <v>31271</v>
      </c>
    </row>
    <row r="18" spans="1:4" x14ac:dyDescent="0.2">
      <c r="A18" s="144" t="s">
        <v>162</v>
      </c>
      <c r="B18" s="155"/>
      <c r="C18" s="158"/>
      <c r="D18" s="158"/>
    </row>
    <row r="19" spans="1:4" x14ac:dyDescent="0.2">
      <c r="A19" s="140" t="s">
        <v>170</v>
      </c>
      <c r="B19" s="155"/>
      <c r="C19" s="157">
        <f>C11+C12+C13+-C14-C15-C16-C17</f>
        <v>-61132091</v>
      </c>
      <c r="D19" s="157">
        <f>D11+D12+D13+-D14-D15-D16-D17</f>
        <v>238554312</v>
      </c>
    </row>
    <row r="20" spans="1:4" s="154" customFormat="1" x14ac:dyDescent="0.2">
      <c r="A20" s="144" t="s">
        <v>163</v>
      </c>
      <c r="B20" s="153"/>
      <c r="C20" s="157"/>
      <c r="D20" s="157"/>
    </row>
    <row r="21" spans="1:4" x14ac:dyDescent="0.2">
      <c r="A21" s="140" t="s">
        <v>171</v>
      </c>
      <c r="B21" s="155"/>
      <c r="C21" s="158">
        <f>C19+C20</f>
        <v>-61132091</v>
      </c>
      <c r="D21" s="157">
        <f>D19+D20</f>
        <v>238554312</v>
      </c>
    </row>
    <row r="22" spans="1:4" s="154" customFormat="1" x14ac:dyDescent="0.2">
      <c r="A22" s="144" t="s">
        <v>164</v>
      </c>
      <c r="B22" s="153"/>
      <c r="C22" s="157"/>
      <c r="D22" s="157"/>
    </row>
    <row r="23" spans="1:4" x14ac:dyDescent="0.2">
      <c r="A23" s="140" t="s">
        <v>172</v>
      </c>
      <c r="B23" s="155"/>
      <c r="C23" s="157">
        <f>C21-C22</f>
        <v>-61132091</v>
      </c>
      <c r="D23" s="157">
        <f>D21-D22</f>
        <v>238554312</v>
      </c>
    </row>
    <row r="24" spans="1:4" s="154" customFormat="1" x14ac:dyDescent="0.2">
      <c r="A24" s="144" t="s">
        <v>165</v>
      </c>
      <c r="B24" s="153"/>
      <c r="C24" s="157"/>
      <c r="D24" s="157"/>
    </row>
    <row r="25" spans="1:4" x14ac:dyDescent="0.2">
      <c r="A25" s="140" t="s">
        <v>173</v>
      </c>
      <c r="B25" s="159"/>
      <c r="C25" s="157">
        <f>C23-C24</f>
        <v>-61132091</v>
      </c>
      <c r="D25" s="157">
        <f t="shared" ref="D25" si="0">D23-D24</f>
        <v>238554312</v>
      </c>
    </row>
    <row r="26" spans="1:4" x14ac:dyDescent="0.2">
      <c r="A26" s="145" t="s">
        <v>33</v>
      </c>
      <c r="B26" s="159"/>
      <c r="C26" s="158"/>
      <c r="D26" s="158"/>
    </row>
    <row r="27" spans="1:4" s="154" customFormat="1" x14ac:dyDescent="0.2">
      <c r="A27" s="142" t="s">
        <v>166</v>
      </c>
      <c r="B27" s="153"/>
      <c r="C27" s="157"/>
      <c r="D27" s="157"/>
    </row>
    <row r="28" spans="1:4" x14ac:dyDescent="0.2">
      <c r="A28" s="143" t="s">
        <v>167</v>
      </c>
      <c r="B28" s="159"/>
      <c r="C28" s="158"/>
      <c r="D28" s="158"/>
    </row>
    <row r="29" spans="1:4" x14ac:dyDescent="0.2">
      <c r="A29" s="140" t="s">
        <v>168</v>
      </c>
      <c r="B29" s="155"/>
      <c r="C29" s="157">
        <f>C25</f>
        <v>-61132091</v>
      </c>
      <c r="D29" s="157">
        <f>D25</f>
        <v>238554312</v>
      </c>
    </row>
    <row r="30" spans="1:4" x14ac:dyDescent="0.2">
      <c r="A30" s="141"/>
      <c r="B30" s="41"/>
      <c r="C30" s="41"/>
      <c r="D30" s="41"/>
    </row>
    <row r="31" spans="1:4" s="3" customFormat="1" x14ac:dyDescent="0.2">
      <c r="A31" s="146" t="s">
        <v>86</v>
      </c>
      <c r="B31" s="30"/>
      <c r="C31" s="31"/>
      <c r="D31" s="5" t="s">
        <v>127</v>
      </c>
    </row>
    <row r="32" spans="1:4" s="3" customFormat="1" x14ac:dyDescent="0.2">
      <c r="A32" s="147"/>
      <c r="B32" s="33"/>
      <c r="C32" s="31"/>
      <c r="D32" s="41"/>
    </row>
    <row r="33" spans="1:4" s="3" customFormat="1" x14ac:dyDescent="0.2">
      <c r="A33" s="148"/>
      <c r="B33" s="7"/>
      <c r="C33" s="31"/>
      <c r="D33" s="31"/>
    </row>
    <row r="34" spans="1:4" s="3" customFormat="1" x14ac:dyDescent="0.2">
      <c r="A34" s="146" t="s">
        <v>64</v>
      </c>
      <c r="B34" s="30"/>
      <c r="C34" s="31"/>
      <c r="D34" s="4" t="s">
        <v>128</v>
      </c>
    </row>
    <row r="35" spans="1:4" s="3" customFormat="1" x14ac:dyDescent="0.2">
      <c r="A35" s="149"/>
      <c r="B35" s="33"/>
      <c r="C35" s="33"/>
      <c r="D35" s="31"/>
    </row>
    <row r="36" spans="1:4" s="3" customFormat="1" x14ac:dyDescent="0.2">
      <c r="A36" s="150" t="s">
        <v>65</v>
      </c>
      <c r="B36" s="31"/>
      <c r="C36" s="31"/>
      <c r="D36" s="31"/>
    </row>
    <row r="39" spans="1:4" x14ac:dyDescent="0.2">
      <c r="C39" s="161"/>
    </row>
  </sheetData>
  <mergeCells count="2">
    <mergeCell ref="A5:D5"/>
    <mergeCell ref="A4:D4"/>
  </mergeCells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C82"/>
  <sheetViews>
    <sheetView zoomScale="80" zoomScaleNormal="80" zoomScaleSheetLayoutView="91" workbookViewId="0">
      <pane xSplit="3" topLeftCell="D1" activePane="topRight" state="frozen"/>
      <selection activeCell="M38" sqref="M38"/>
      <selection pane="topRight" activeCell="A35" sqref="A35"/>
    </sheetView>
  </sheetViews>
  <sheetFormatPr defaultColWidth="8.85546875" defaultRowHeight="12.75" x14ac:dyDescent="0.2"/>
  <cols>
    <col min="1" max="1" width="77.85546875" style="2" customWidth="1"/>
    <col min="2" max="3" width="16.85546875" style="2" customWidth="1"/>
    <col min="4" max="16384" width="8.85546875" style="2"/>
  </cols>
  <sheetData>
    <row r="1" spans="1:3" s="1" customFormat="1" x14ac:dyDescent="0.2">
      <c r="A1" s="7" t="s">
        <v>80</v>
      </c>
      <c r="B1" s="7"/>
      <c r="C1" s="7"/>
    </row>
    <row r="2" spans="1:3" x14ac:dyDescent="0.2">
      <c r="A2" s="20"/>
      <c r="B2" s="11"/>
      <c r="C2" s="56" t="s">
        <v>67</v>
      </c>
    </row>
    <row r="3" spans="1:3" s="1" customFormat="1" x14ac:dyDescent="0.2">
      <c r="A3" s="171" t="s">
        <v>66</v>
      </c>
      <c r="B3" s="171"/>
      <c r="C3" s="171"/>
    </row>
    <row r="4" spans="1:3" x14ac:dyDescent="0.2">
      <c r="A4" s="173" t="s">
        <v>131</v>
      </c>
      <c r="B4" s="173"/>
      <c r="C4" s="173"/>
    </row>
    <row r="5" spans="1:3" x14ac:dyDescent="0.2">
      <c r="A5" s="20"/>
      <c r="B5" s="11"/>
      <c r="C5" s="11"/>
    </row>
    <row r="6" spans="1:3" x14ac:dyDescent="0.2">
      <c r="A6" s="23"/>
      <c r="B6" s="11"/>
      <c r="C6" s="56" t="s">
        <v>62</v>
      </c>
    </row>
    <row r="7" spans="1:3" s="6" customFormat="1" x14ac:dyDescent="0.2">
      <c r="A7" s="138" t="s">
        <v>27</v>
      </c>
      <c r="B7" s="138" t="s">
        <v>174</v>
      </c>
      <c r="C7" s="138" t="s">
        <v>175</v>
      </c>
    </row>
    <row r="8" spans="1:3" s="12" customFormat="1" x14ac:dyDescent="0.2">
      <c r="A8" s="172" t="s">
        <v>34</v>
      </c>
      <c r="B8" s="172"/>
      <c r="C8" s="172"/>
    </row>
    <row r="9" spans="1:3" s="6" customFormat="1" x14ac:dyDescent="0.2">
      <c r="A9" s="17" t="s">
        <v>192</v>
      </c>
      <c r="B9" s="25">
        <f>SUM(B11:B16)</f>
        <v>444895487.88</v>
      </c>
      <c r="C9" s="25">
        <f>SUM(C11:C16)</f>
        <v>305959020</v>
      </c>
    </row>
    <row r="10" spans="1:3" x14ac:dyDescent="0.2">
      <c r="A10" s="15" t="s">
        <v>32</v>
      </c>
      <c r="B10" s="24"/>
      <c r="C10" s="24"/>
    </row>
    <row r="11" spans="1:3" x14ac:dyDescent="0.2">
      <c r="A11" s="15" t="s">
        <v>178</v>
      </c>
      <c r="B11" s="24"/>
      <c r="C11" s="24"/>
    </row>
    <row r="12" spans="1:3" x14ac:dyDescent="0.2">
      <c r="A12" s="15" t="s">
        <v>177</v>
      </c>
      <c r="B12" s="24">
        <v>196785000</v>
      </c>
      <c r="C12" s="24">
        <v>281519300</v>
      </c>
    </row>
    <row r="13" spans="1:3" x14ac:dyDescent="0.2">
      <c r="A13" s="15" t="s">
        <v>176</v>
      </c>
      <c r="B13" s="24">
        <v>244571000</v>
      </c>
      <c r="C13" s="24"/>
    </row>
    <row r="14" spans="1:3" x14ac:dyDescent="0.2">
      <c r="A14" s="15" t="s">
        <v>179</v>
      </c>
      <c r="B14" s="24"/>
      <c r="C14" s="24"/>
    </row>
    <row r="15" spans="1:3" x14ac:dyDescent="0.2">
      <c r="A15" s="15" t="s">
        <v>35</v>
      </c>
      <c r="B15" s="24"/>
      <c r="C15" s="24"/>
    </row>
    <row r="16" spans="1:3" x14ac:dyDescent="0.2">
      <c r="A16" s="15" t="s">
        <v>36</v>
      </c>
      <c r="B16" s="24">
        <v>3539487.88</v>
      </c>
      <c r="C16" s="24">
        <v>24439720</v>
      </c>
    </row>
    <row r="17" spans="1:3" s="6" customFormat="1" x14ac:dyDescent="0.2">
      <c r="A17" s="17" t="s">
        <v>194</v>
      </c>
      <c r="B17" s="25">
        <f>SUM(B19:B25)</f>
        <v>374399878.63999999</v>
      </c>
      <c r="C17" s="25">
        <f>SUM(C19:C25)</f>
        <v>41811976</v>
      </c>
    </row>
    <row r="18" spans="1:3" x14ac:dyDescent="0.2">
      <c r="A18" s="15" t="s">
        <v>32</v>
      </c>
      <c r="B18" s="24"/>
      <c r="C18" s="24"/>
    </row>
    <row r="19" spans="1:3" x14ac:dyDescent="0.2">
      <c r="A19" s="15" t="s">
        <v>37</v>
      </c>
      <c r="B19" s="24">
        <v>5083387.57</v>
      </c>
      <c r="C19" s="24">
        <v>77207</v>
      </c>
    </row>
    <row r="20" spans="1:3" x14ac:dyDescent="0.2">
      <c r="A20" s="15" t="s">
        <v>180</v>
      </c>
      <c r="B20" s="24">
        <v>1267644.18</v>
      </c>
      <c r="C20" s="24"/>
    </row>
    <row r="21" spans="1:3" x14ac:dyDescent="0.2">
      <c r="A21" s="15" t="s">
        <v>181</v>
      </c>
      <c r="B21" s="24">
        <v>1413350</v>
      </c>
      <c r="C21" s="24">
        <v>1246783</v>
      </c>
    </row>
    <row r="22" spans="1:3" x14ac:dyDescent="0.2">
      <c r="A22" s="15" t="s">
        <v>182</v>
      </c>
      <c r="B22" s="24">
        <v>329792927.62</v>
      </c>
      <c r="C22" s="24">
        <v>13009375</v>
      </c>
    </row>
    <row r="23" spans="1:3" x14ac:dyDescent="0.2">
      <c r="A23" s="15" t="s">
        <v>183</v>
      </c>
      <c r="B23" s="24"/>
      <c r="C23" s="24"/>
    </row>
    <row r="24" spans="1:3" x14ac:dyDescent="0.2">
      <c r="A24" s="15" t="s">
        <v>184</v>
      </c>
      <c r="B24" s="24">
        <v>36744672.520000003</v>
      </c>
      <c r="C24" s="24">
        <v>13345602</v>
      </c>
    </row>
    <row r="25" spans="1:3" x14ac:dyDescent="0.2">
      <c r="A25" s="15" t="s">
        <v>38</v>
      </c>
      <c r="B25" s="24">
        <v>97896.75</v>
      </c>
      <c r="C25" s="24">
        <v>14133009</v>
      </c>
    </row>
    <row r="26" spans="1:3" s="6" customFormat="1" x14ac:dyDescent="0.2">
      <c r="A26" s="17" t="s">
        <v>185</v>
      </c>
      <c r="B26" s="25">
        <f>B9-B17</f>
        <v>70495609.24000001</v>
      </c>
      <c r="C26" s="25">
        <f>C9-C17</f>
        <v>264147044</v>
      </c>
    </row>
    <row r="27" spans="1:3" s="12" customFormat="1" x14ac:dyDescent="0.2">
      <c r="A27" s="172" t="s">
        <v>39</v>
      </c>
      <c r="B27" s="172"/>
      <c r="C27" s="172"/>
    </row>
    <row r="28" spans="1:3" s="6" customFormat="1" x14ac:dyDescent="0.2">
      <c r="A28" s="17" t="s">
        <v>212</v>
      </c>
      <c r="B28" s="25">
        <f>SUM(B30:B36)</f>
        <v>0</v>
      </c>
      <c r="C28" s="25">
        <f>SUM(C30:C36)</f>
        <v>350216</v>
      </c>
    </row>
    <row r="29" spans="1:3" x14ac:dyDescent="0.2">
      <c r="A29" s="15" t="s">
        <v>32</v>
      </c>
      <c r="B29" s="24"/>
      <c r="C29" s="24"/>
    </row>
    <row r="30" spans="1:3" x14ac:dyDescent="0.2">
      <c r="A30" s="15" t="s">
        <v>40</v>
      </c>
      <c r="B30" s="24"/>
      <c r="C30" s="24"/>
    </row>
    <row r="31" spans="1:3" x14ac:dyDescent="0.2">
      <c r="A31" s="15" t="s">
        <v>41</v>
      </c>
      <c r="B31" s="24"/>
      <c r="C31" s="24"/>
    </row>
    <row r="32" spans="1:3" x14ac:dyDescent="0.2">
      <c r="A32" s="15" t="s">
        <v>42</v>
      </c>
      <c r="B32" s="24"/>
      <c r="C32" s="24"/>
    </row>
    <row r="33" spans="1:3" x14ac:dyDescent="0.2">
      <c r="A33" s="15" t="s">
        <v>186</v>
      </c>
      <c r="B33" s="24"/>
      <c r="C33" s="24"/>
    </row>
    <row r="34" spans="1:3" x14ac:dyDescent="0.2">
      <c r="A34" s="15" t="s">
        <v>187</v>
      </c>
      <c r="B34" s="24"/>
      <c r="C34" s="24"/>
    </row>
    <row r="35" spans="1:3" x14ac:dyDescent="0.2">
      <c r="A35" s="15" t="s">
        <v>43</v>
      </c>
      <c r="B35" s="24"/>
      <c r="C35" s="24"/>
    </row>
    <row r="36" spans="1:3" x14ac:dyDescent="0.2">
      <c r="A36" s="15" t="s">
        <v>36</v>
      </c>
      <c r="B36" s="24"/>
      <c r="C36" s="24">
        <v>350216</v>
      </c>
    </row>
    <row r="37" spans="1:3" x14ac:dyDescent="0.2">
      <c r="A37" s="17" t="s">
        <v>213</v>
      </c>
      <c r="B37" s="25">
        <f>SUM(B39:B45)</f>
        <v>11657251.5</v>
      </c>
      <c r="C37" s="25">
        <f>SUM(C39:C45)</f>
        <v>52958023</v>
      </c>
    </row>
    <row r="38" spans="1:3" x14ac:dyDescent="0.2">
      <c r="A38" s="15" t="s">
        <v>32</v>
      </c>
      <c r="B38" s="24"/>
      <c r="C38" s="24"/>
    </row>
    <row r="39" spans="1:3" x14ac:dyDescent="0.2">
      <c r="A39" s="15" t="s">
        <v>44</v>
      </c>
      <c r="B39" s="24"/>
      <c r="C39" s="24"/>
    </row>
    <row r="40" spans="1:3" x14ac:dyDescent="0.2">
      <c r="A40" s="15" t="s">
        <v>45</v>
      </c>
      <c r="B40" s="24"/>
      <c r="C40" s="24"/>
    </row>
    <row r="41" spans="1:3" x14ac:dyDescent="0.2">
      <c r="A41" s="15" t="s">
        <v>46</v>
      </c>
      <c r="B41" s="24">
        <v>11657251.5</v>
      </c>
      <c r="C41" s="24">
        <v>52958023</v>
      </c>
    </row>
    <row r="42" spans="1:3" s="6" customFormat="1" x14ac:dyDescent="0.2">
      <c r="A42" s="15" t="s">
        <v>188</v>
      </c>
      <c r="B42" s="24"/>
      <c r="C42" s="24"/>
    </row>
    <row r="43" spans="1:3" x14ac:dyDescent="0.2">
      <c r="A43" s="15" t="s">
        <v>189</v>
      </c>
      <c r="B43" s="24"/>
      <c r="C43" s="24"/>
    </row>
    <row r="44" spans="1:3" x14ac:dyDescent="0.2">
      <c r="A44" s="15" t="s">
        <v>43</v>
      </c>
      <c r="B44" s="24"/>
      <c r="C44" s="24"/>
    </row>
    <row r="45" spans="1:3" x14ac:dyDescent="0.2">
      <c r="A45" s="15" t="s">
        <v>38</v>
      </c>
      <c r="B45" s="24"/>
      <c r="C45" s="24"/>
    </row>
    <row r="46" spans="1:3" x14ac:dyDescent="0.2">
      <c r="A46" s="17" t="s">
        <v>193</v>
      </c>
      <c r="B46" s="25">
        <f>B28-B37</f>
        <v>-11657251.5</v>
      </c>
      <c r="C46" s="25">
        <f>C28-C37</f>
        <v>-52607807</v>
      </c>
    </row>
    <row r="47" spans="1:3" x14ac:dyDescent="0.2">
      <c r="A47" s="172" t="s">
        <v>47</v>
      </c>
      <c r="B47" s="172"/>
      <c r="C47" s="172"/>
    </row>
    <row r="48" spans="1:3" x14ac:dyDescent="0.2">
      <c r="A48" s="17" t="s">
        <v>192</v>
      </c>
      <c r="B48" s="25">
        <f>SUM(B50:B53)</f>
        <v>0</v>
      </c>
      <c r="C48" s="25">
        <f>SUM(C50:C53)</f>
        <v>0</v>
      </c>
    </row>
    <row r="49" spans="1:3" x14ac:dyDescent="0.2">
      <c r="A49" s="15" t="s">
        <v>32</v>
      </c>
      <c r="B49" s="24"/>
      <c r="C49" s="24"/>
    </row>
    <row r="50" spans="1:3" x14ac:dyDescent="0.2">
      <c r="A50" s="15" t="s">
        <v>190</v>
      </c>
      <c r="B50" s="24"/>
      <c r="C50" s="24"/>
    </row>
    <row r="51" spans="1:3" x14ac:dyDescent="0.2">
      <c r="A51" s="15" t="s">
        <v>48</v>
      </c>
      <c r="B51" s="24"/>
      <c r="C51" s="24"/>
    </row>
    <row r="52" spans="1:3" x14ac:dyDescent="0.2">
      <c r="A52" s="15" t="s">
        <v>35</v>
      </c>
      <c r="B52" s="24"/>
      <c r="C52" s="24"/>
    </row>
    <row r="53" spans="1:3" x14ac:dyDescent="0.2">
      <c r="A53" s="15" t="s">
        <v>36</v>
      </c>
      <c r="B53" s="24"/>
      <c r="C53" s="24"/>
    </row>
    <row r="54" spans="1:3" x14ac:dyDescent="0.2">
      <c r="A54" s="17" t="s">
        <v>194</v>
      </c>
      <c r="B54" s="25">
        <f>SUM(B56:B59)</f>
        <v>71447368.439999998</v>
      </c>
      <c r="C54" s="25">
        <f>SUM(C56:C59)</f>
        <v>71447368</v>
      </c>
    </row>
    <row r="55" spans="1:3" x14ac:dyDescent="0.2">
      <c r="A55" s="15" t="s">
        <v>32</v>
      </c>
      <c r="B55" s="24"/>
      <c r="C55" s="24"/>
    </row>
    <row r="56" spans="1:3" x14ac:dyDescent="0.2">
      <c r="A56" s="15" t="s">
        <v>49</v>
      </c>
      <c r="B56" s="24">
        <v>71447368.439999998</v>
      </c>
      <c r="C56" s="24">
        <v>71447368</v>
      </c>
    </row>
    <row r="57" spans="1:3" s="6" customFormat="1" x14ac:dyDescent="0.2">
      <c r="A57" s="15" t="s">
        <v>191</v>
      </c>
      <c r="B57" s="24"/>
      <c r="C57" s="24"/>
    </row>
    <row r="58" spans="1:3" s="12" customFormat="1" x14ac:dyDescent="0.2">
      <c r="A58" s="15" t="s">
        <v>50</v>
      </c>
      <c r="B58" s="24"/>
      <c r="C58" s="24"/>
    </row>
    <row r="59" spans="1:3" s="6" customFormat="1" x14ac:dyDescent="0.2">
      <c r="A59" s="15" t="s">
        <v>51</v>
      </c>
      <c r="B59" s="24"/>
      <c r="C59" s="24"/>
    </row>
    <row r="60" spans="1:3" x14ac:dyDescent="0.2">
      <c r="A60" s="17" t="s">
        <v>195</v>
      </c>
      <c r="B60" s="25">
        <f>B48-B54</f>
        <v>-71447368.439999998</v>
      </c>
      <c r="C60" s="25">
        <f>C48-C54</f>
        <v>-71447368</v>
      </c>
    </row>
    <row r="61" spans="1:3" x14ac:dyDescent="0.2">
      <c r="A61" s="17" t="s">
        <v>196</v>
      </c>
      <c r="B61" s="25">
        <f>B26+B46+B60</f>
        <v>-12609010.699999988</v>
      </c>
      <c r="C61" s="25">
        <f>C26+C46+C60</f>
        <v>140091869</v>
      </c>
    </row>
    <row r="62" spans="1:3" x14ac:dyDescent="0.2">
      <c r="A62" s="17" t="s">
        <v>52</v>
      </c>
      <c r="B62" s="25">
        <v>45255160</v>
      </c>
      <c r="C62" s="168">
        <v>41239178</v>
      </c>
    </row>
    <row r="63" spans="1:3" s="6" customFormat="1" x14ac:dyDescent="0.2">
      <c r="A63" s="28" t="s">
        <v>53</v>
      </c>
      <c r="B63" s="54">
        <f>B62+B61</f>
        <v>32646149.300000012</v>
      </c>
      <c r="C63" s="54">
        <f>C62+C61</f>
        <v>181331047</v>
      </c>
    </row>
    <row r="64" spans="1:3" x14ac:dyDescent="0.2">
      <c r="A64" s="11"/>
      <c r="B64" s="55"/>
      <c r="C64" s="55"/>
    </row>
    <row r="65" spans="1:3" x14ac:dyDescent="0.2">
      <c r="A65" s="29" t="s">
        <v>86</v>
      </c>
      <c r="B65" s="31"/>
      <c r="C65" s="61" t="s">
        <v>127</v>
      </c>
    </row>
    <row r="66" spans="1:3" x14ac:dyDescent="0.2">
      <c r="A66" s="32"/>
      <c r="B66" s="31"/>
      <c r="C66" s="36"/>
    </row>
    <row r="67" spans="1:3" x14ac:dyDescent="0.2">
      <c r="A67" s="34"/>
      <c r="B67" s="31"/>
      <c r="C67" s="60"/>
    </row>
    <row r="68" spans="1:3" x14ac:dyDescent="0.2">
      <c r="A68" s="29" t="s">
        <v>64</v>
      </c>
      <c r="B68" s="31"/>
      <c r="C68" s="62" t="s">
        <v>128</v>
      </c>
    </row>
    <row r="69" spans="1:3" x14ac:dyDescent="0.2">
      <c r="A69" s="35"/>
      <c r="B69" s="33"/>
      <c r="C69" s="31"/>
    </row>
    <row r="70" spans="1:3" s="6" customFormat="1" x14ac:dyDescent="0.2">
      <c r="A70" s="35" t="s">
        <v>65</v>
      </c>
      <c r="B70" s="31"/>
      <c r="C70" s="31"/>
    </row>
    <row r="73" spans="1:3" s="6" customFormat="1" x14ac:dyDescent="0.2">
      <c r="A73" s="2"/>
      <c r="B73" s="2"/>
      <c r="C73" s="2"/>
    </row>
    <row r="74" spans="1:3" s="6" customFormat="1" x14ac:dyDescent="0.2">
      <c r="A74" s="2"/>
      <c r="B74" s="2"/>
      <c r="C74" s="2"/>
    </row>
    <row r="75" spans="1:3" s="6" customFormat="1" x14ac:dyDescent="0.2">
      <c r="A75" s="2"/>
      <c r="B75" s="2"/>
      <c r="C75" s="2"/>
    </row>
    <row r="77" spans="1:3" s="3" customFormat="1" x14ac:dyDescent="0.2">
      <c r="A77" s="2"/>
      <c r="B77" s="2"/>
      <c r="C77" s="2"/>
    </row>
    <row r="78" spans="1:3" s="3" customFormat="1" x14ac:dyDescent="0.2">
      <c r="A78" s="2"/>
      <c r="B78" s="2"/>
      <c r="C78" s="2"/>
    </row>
    <row r="79" spans="1:3" s="3" customFormat="1" x14ac:dyDescent="0.2">
      <c r="A79" s="2"/>
      <c r="B79" s="2"/>
      <c r="C79" s="2"/>
    </row>
    <row r="80" spans="1:3" s="3" customFormat="1" x14ac:dyDescent="0.2">
      <c r="A80" s="2"/>
      <c r="B80" s="2"/>
      <c r="C80" s="2"/>
    </row>
    <row r="81" spans="1:3" s="3" customFormat="1" x14ac:dyDescent="0.2">
      <c r="A81" s="2"/>
      <c r="B81" s="2"/>
      <c r="C81" s="2"/>
    </row>
    <row r="82" spans="1:3" s="3" customFormat="1" x14ac:dyDescent="0.2">
      <c r="A82" s="2"/>
      <c r="B82" s="2"/>
      <c r="C82" s="2"/>
    </row>
  </sheetData>
  <mergeCells count="5">
    <mergeCell ref="A47:C47"/>
    <mergeCell ref="A4:C4"/>
    <mergeCell ref="A3:C3"/>
    <mergeCell ref="A27:C27"/>
    <mergeCell ref="A8:C8"/>
  </mergeCells>
  <pageMargins left="0.70866141732283472" right="0.70866141732283472" top="0.35433070866141736" bottom="0.35433070866141736" header="0" footer="0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I47"/>
  <sheetViews>
    <sheetView zoomScaleNormal="100" zoomScaleSheetLayoutView="100" workbookViewId="0">
      <pane xSplit="1" ySplit="8" topLeftCell="B15" activePane="bottomRight" state="frozen"/>
      <selection activeCell="M38" sqref="M38"/>
      <selection pane="topRight" activeCell="M38" sqref="M38"/>
      <selection pane="bottomLeft" activeCell="M38" sqref="M38"/>
      <selection pane="bottomRight" activeCell="M38" sqref="M38"/>
    </sheetView>
  </sheetViews>
  <sheetFormatPr defaultColWidth="8.85546875" defaultRowHeight="12" x14ac:dyDescent="0.2"/>
  <cols>
    <col min="1" max="1" width="48.140625" style="11" customWidth="1"/>
    <col min="2" max="2" width="16.5703125" style="11" customWidth="1"/>
    <col min="3" max="3" width="16.28515625" style="11" customWidth="1"/>
    <col min="4" max="4" width="21.7109375" style="11" customWidth="1"/>
    <col min="5" max="5" width="19.7109375" style="11" customWidth="1"/>
    <col min="6" max="6" width="12.85546875" style="11" customWidth="1"/>
    <col min="7" max="7" width="14.140625" style="14" customWidth="1"/>
    <col min="8" max="15" width="8.85546875" style="11" customWidth="1"/>
    <col min="16" max="16384" width="8.85546875" style="11"/>
  </cols>
  <sheetData>
    <row r="1" spans="1:9" s="31" customFormat="1" x14ac:dyDescent="0.2">
      <c r="A1" s="41" t="s">
        <v>79</v>
      </c>
      <c r="B1" s="41"/>
      <c r="G1" s="35"/>
      <c r="H1" s="45"/>
      <c r="I1" s="46"/>
    </row>
    <row r="2" spans="1:9" s="31" customFormat="1" x14ac:dyDescent="0.2">
      <c r="A2" s="41"/>
      <c r="B2" s="41"/>
      <c r="G2" s="35"/>
      <c r="H2" s="45"/>
      <c r="I2" s="46"/>
    </row>
    <row r="3" spans="1:9" s="31" customFormat="1" x14ac:dyDescent="0.2">
      <c r="A3" s="41"/>
      <c r="B3" s="41"/>
      <c r="G3" s="44" t="s">
        <v>61</v>
      </c>
      <c r="H3" s="45"/>
      <c r="I3" s="46"/>
    </row>
    <row r="4" spans="1:9" s="31" customFormat="1" x14ac:dyDescent="0.2">
      <c r="A4" s="175" t="s">
        <v>0</v>
      </c>
      <c r="B4" s="175"/>
      <c r="C4" s="175"/>
      <c r="D4" s="175"/>
      <c r="E4" s="175"/>
      <c r="F4" s="175"/>
      <c r="G4" s="175"/>
      <c r="H4" s="45"/>
      <c r="I4" s="46"/>
    </row>
    <row r="5" spans="1:9" s="31" customFormat="1" x14ac:dyDescent="0.2">
      <c r="A5" s="174" t="s">
        <v>129</v>
      </c>
      <c r="B5" s="174"/>
      <c r="C5" s="174"/>
      <c r="D5" s="174"/>
      <c r="E5" s="174"/>
      <c r="F5" s="174"/>
      <c r="G5" s="174"/>
      <c r="H5" s="45"/>
      <c r="I5" s="46"/>
    </row>
    <row r="6" spans="1:9" s="31" customFormat="1" x14ac:dyDescent="0.2">
      <c r="A6" s="41"/>
      <c r="B6" s="41"/>
      <c r="G6" s="44" t="s">
        <v>62</v>
      </c>
    </row>
    <row r="7" spans="1:9" s="14" customFormat="1" ht="12" customHeight="1" x14ac:dyDescent="0.2">
      <c r="A7" s="176" t="s">
        <v>54</v>
      </c>
      <c r="B7" s="176" t="s">
        <v>209</v>
      </c>
      <c r="C7" s="176"/>
      <c r="D7" s="176"/>
      <c r="E7" s="176"/>
      <c r="F7" s="176" t="s">
        <v>165</v>
      </c>
      <c r="G7" s="176" t="s">
        <v>55</v>
      </c>
    </row>
    <row r="8" spans="1:9" s="14" customFormat="1" ht="24" x14ac:dyDescent="0.2">
      <c r="A8" s="176"/>
      <c r="B8" s="137" t="s">
        <v>137</v>
      </c>
      <c r="C8" s="137" t="s">
        <v>154</v>
      </c>
      <c r="D8" s="137" t="s">
        <v>56</v>
      </c>
      <c r="E8" s="137" t="s">
        <v>208</v>
      </c>
      <c r="F8" s="176"/>
      <c r="G8" s="176"/>
    </row>
    <row r="9" spans="1:9" s="14" customFormat="1" ht="22.5" customHeight="1" x14ac:dyDescent="0.2">
      <c r="A9" s="47" t="s">
        <v>204</v>
      </c>
      <c r="B9" s="48">
        <v>81200000</v>
      </c>
      <c r="C9" s="48">
        <v>0</v>
      </c>
      <c r="D9" s="48">
        <v>-1023568702</v>
      </c>
      <c r="E9" s="48">
        <f>SUM(B9:D9)</f>
        <v>-942368702</v>
      </c>
      <c r="F9" s="48"/>
      <c r="G9" s="48">
        <f>E9-F9</f>
        <v>-942368702</v>
      </c>
    </row>
    <row r="10" spans="1:9" x14ac:dyDescent="0.2">
      <c r="A10" s="49" t="s">
        <v>57</v>
      </c>
      <c r="B10" s="50"/>
      <c r="C10" s="50"/>
      <c r="D10" s="50"/>
      <c r="E10" s="48">
        <f t="shared" ref="E10:E39" si="0">SUM(B10:D10)</f>
        <v>0</v>
      </c>
      <c r="F10" s="48"/>
      <c r="G10" s="48">
        <f t="shared" ref="G10:G39" si="1">E10-F10</f>
        <v>0</v>
      </c>
    </row>
    <row r="11" spans="1:9" s="14" customFormat="1" x14ac:dyDescent="0.2">
      <c r="A11" s="47" t="s">
        <v>200</v>
      </c>
      <c r="B11" s="48">
        <f>B9+B10</f>
        <v>81200000</v>
      </c>
      <c r="C11" s="48">
        <f t="shared" ref="C11:D11" si="2">C9+C10</f>
        <v>0</v>
      </c>
      <c r="D11" s="48">
        <f t="shared" si="2"/>
        <v>-1023568702</v>
      </c>
      <c r="E11" s="48">
        <f t="shared" si="0"/>
        <v>-942368702</v>
      </c>
      <c r="F11" s="48"/>
      <c r="G11" s="48">
        <f t="shared" si="1"/>
        <v>-942368702</v>
      </c>
    </row>
    <row r="12" spans="1:9" s="14" customFormat="1" ht="21" customHeight="1" x14ac:dyDescent="0.2">
      <c r="A12" s="47" t="s">
        <v>199</v>
      </c>
      <c r="B12" s="48">
        <f>B13+B14</f>
        <v>0</v>
      </c>
      <c r="C12" s="48">
        <f t="shared" ref="C12:D12" si="3">C13+C14</f>
        <v>654694867</v>
      </c>
      <c r="D12" s="48">
        <f t="shared" si="3"/>
        <v>2689951026</v>
      </c>
      <c r="E12" s="48">
        <f t="shared" si="0"/>
        <v>3344645893</v>
      </c>
      <c r="F12" s="48"/>
      <c r="G12" s="48">
        <f t="shared" si="1"/>
        <v>3344645893</v>
      </c>
    </row>
    <row r="13" spans="1:9" x14ac:dyDescent="0.2">
      <c r="A13" s="49" t="s">
        <v>58</v>
      </c>
      <c r="B13" s="50"/>
      <c r="C13" s="50"/>
      <c r="D13" s="50">
        <v>2689951026</v>
      </c>
      <c r="E13" s="48">
        <f t="shared" si="0"/>
        <v>2689951026</v>
      </c>
      <c r="F13" s="48"/>
      <c r="G13" s="48">
        <f t="shared" si="1"/>
        <v>2689951026</v>
      </c>
    </row>
    <row r="14" spans="1:9" s="14" customFormat="1" x14ac:dyDescent="0.2">
      <c r="A14" s="47" t="s">
        <v>198</v>
      </c>
      <c r="B14" s="48">
        <f>SUM(B16:B18)</f>
        <v>0</v>
      </c>
      <c r="C14" s="48">
        <f>SUM(C16:C18)</f>
        <v>654694867</v>
      </c>
      <c r="D14" s="48">
        <f>SUM(D16:D18)</f>
        <v>0</v>
      </c>
      <c r="E14" s="48">
        <f t="shared" si="0"/>
        <v>654694867</v>
      </c>
      <c r="F14" s="48"/>
      <c r="G14" s="48">
        <f t="shared" si="1"/>
        <v>654694867</v>
      </c>
    </row>
    <row r="15" spans="1:9" x14ac:dyDescent="0.2">
      <c r="A15" s="49" t="s">
        <v>32</v>
      </c>
      <c r="B15" s="50"/>
      <c r="C15" s="50"/>
      <c r="D15" s="50"/>
      <c r="E15" s="48">
        <f t="shared" si="0"/>
        <v>0</v>
      </c>
      <c r="F15" s="48"/>
      <c r="G15" s="48">
        <f t="shared" si="1"/>
        <v>0</v>
      </c>
    </row>
    <row r="16" spans="1:9" x14ac:dyDescent="0.2">
      <c r="A16" s="49" t="s">
        <v>205</v>
      </c>
      <c r="B16" s="50"/>
      <c r="C16" s="50">
        <v>654694867</v>
      </c>
      <c r="D16" s="50"/>
      <c r="E16" s="48">
        <f t="shared" si="0"/>
        <v>654694867</v>
      </c>
      <c r="F16" s="48"/>
      <c r="G16" s="48">
        <f t="shared" si="1"/>
        <v>654694867</v>
      </c>
    </row>
    <row r="17" spans="1:9" x14ac:dyDescent="0.2">
      <c r="A17" s="49" t="s">
        <v>207</v>
      </c>
      <c r="B17" s="50"/>
      <c r="C17" s="50"/>
      <c r="D17" s="50"/>
      <c r="E17" s="48">
        <f t="shared" si="0"/>
        <v>0</v>
      </c>
      <c r="F17" s="48"/>
      <c r="G17" s="48">
        <f t="shared" si="1"/>
        <v>0</v>
      </c>
    </row>
    <row r="18" spans="1:9" x14ac:dyDescent="0.2">
      <c r="A18" s="49" t="s">
        <v>206</v>
      </c>
      <c r="B18" s="50"/>
      <c r="C18" s="50"/>
      <c r="D18" s="50"/>
      <c r="E18" s="48">
        <f t="shared" si="0"/>
        <v>0</v>
      </c>
      <c r="F18" s="48"/>
      <c r="G18" s="48">
        <f t="shared" si="1"/>
        <v>0</v>
      </c>
    </row>
    <row r="19" spans="1:9" s="14" customFormat="1" x14ac:dyDescent="0.2">
      <c r="A19" s="47" t="s">
        <v>203</v>
      </c>
      <c r="B19" s="48">
        <f>SUM(B21:B23)</f>
        <v>0</v>
      </c>
      <c r="C19" s="48">
        <f t="shared" ref="C19:D19" si="4">SUM(C21:C23)</f>
        <v>0</v>
      </c>
      <c r="D19" s="48">
        <f t="shared" si="4"/>
        <v>0</v>
      </c>
      <c r="E19" s="48">
        <f t="shared" si="0"/>
        <v>0</v>
      </c>
      <c r="F19" s="48"/>
      <c r="G19" s="48">
        <f t="shared" si="1"/>
        <v>0</v>
      </c>
    </row>
    <row r="20" spans="1:9" x14ac:dyDescent="0.2">
      <c r="A20" s="49" t="s">
        <v>32</v>
      </c>
      <c r="B20" s="50"/>
      <c r="C20" s="50"/>
      <c r="D20" s="50"/>
      <c r="E20" s="48">
        <f t="shared" si="0"/>
        <v>0</v>
      </c>
      <c r="F20" s="48"/>
      <c r="G20" s="48">
        <f t="shared" si="1"/>
        <v>0</v>
      </c>
    </row>
    <row r="21" spans="1:9" x14ac:dyDescent="0.2">
      <c r="A21" s="49" t="s">
        <v>60</v>
      </c>
      <c r="B21" s="50"/>
      <c r="C21" s="50"/>
      <c r="D21" s="50"/>
      <c r="E21" s="48">
        <f t="shared" si="0"/>
        <v>0</v>
      </c>
      <c r="F21" s="48"/>
      <c r="G21" s="48">
        <f t="shared" si="1"/>
        <v>0</v>
      </c>
    </row>
    <row r="22" spans="1:9" x14ac:dyDescent="0.2">
      <c r="A22" s="49" t="s">
        <v>59</v>
      </c>
      <c r="B22" s="50"/>
      <c r="C22" s="50"/>
      <c r="D22" s="50"/>
      <c r="E22" s="48">
        <f t="shared" si="0"/>
        <v>0</v>
      </c>
      <c r="F22" s="48"/>
      <c r="G22" s="48">
        <f t="shared" si="1"/>
        <v>0</v>
      </c>
    </row>
    <row r="23" spans="1:9" x14ac:dyDescent="0.2">
      <c r="A23" s="49" t="s">
        <v>25</v>
      </c>
      <c r="B23" s="50"/>
      <c r="C23" s="50"/>
      <c r="D23" s="50"/>
      <c r="E23" s="48">
        <f t="shared" si="0"/>
        <v>0</v>
      </c>
      <c r="F23" s="48"/>
      <c r="G23" s="48">
        <f t="shared" si="1"/>
        <v>0</v>
      </c>
    </row>
    <row r="24" spans="1:9" s="14" customFormat="1" ht="24" customHeight="1" x14ac:dyDescent="0.2">
      <c r="A24" s="47" t="s">
        <v>201</v>
      </c>
      <c r="B24" s="48">
        <f>B11+B12+B19</f>
        <v>81200000</v>
      </c>
      <c r="C24" s="48">
        <f t="shared" ref="C24:D24" si="5">C11+C12+C19</f>
        <v>654694867</v>
      </c>
      <c r="D24" s="48">
        <f t="shared" si="5"/>
        <v>1666382324</v>
      </c>
      <c r="E24" s="48">
        <f t="shared" si="0"/>
        <v>2402277191</v>
      </c>
      <c r="F24" s="48"/>
      <c r="G24" s="48">
        <f t="shared" si="1"/>
        <v>2402277191</v>
      </c>
    </row>
    <row r="25" spans="1:9" x14ac:dyDescent="0.2">
      <c r="A25" s="49" t="s">
        <v>57</v>
      </c>
      <c r="B25" s="50"/>
      <c r="C25" s="50"/>
      <c r="D25" s="50"/>
      <c r="E25" s="48">
        <f t="shared" si="0"/>
        <v>0</v>
      </c>
      <c r="F25" s="48"/>
      <c r="G25" s="48">
        <f t="shared" si="1"/>
        <v>0</v>
      </c>
      <c r="I25" s="14"/>
    </row>
    <row r="26" spans="1:9" s="14" customFormat="1" x14ac:dyDescent="0.2">
      <c r="A26" s="47" t="s">
        <v>200</v>
      </c>
      <c r="B26" s="48">
        <f>B24+B25</f>
        <v>81200000</v>
      </c>
      <c r="C26" s="48">
        <f t="shared" ref="C26:D26" si="6">C24+C25</f>
        <v>654694867</v>
      </c>
      <c r="D26" s="48">
        <f t="shared" si="6"/>
        <v>1666382324</v>
      </c>
      <c r="E26" s="48">
        <f t="shared" si="0"/>
        <v>2402277191</v>
      </c>
      <c r="F26" s="48"/>
      <c r="G26" s="48">
        <f t="shared" si="1"/>
        <v>2402277191</v>
      </c>
    </row>
    <row r="27" spans="1:9" s="14" customFormat="1" ht="23.25" customHeight="1" x14ac:dyDescent="0.2">
      <c r="A27" s="47" t="s">
        <v>199</v>
      </c>
      <c r="B27" s="48">
        <f>B28+B29</f>
        <v>0</v>
      </c>
      <c r="C27" s="48">
        <f t="shared" ref="C27" si="7">C28+C29</f>
        <v>-37174911</v>
      </c>
      <c r="D27" s="48">
        <f>D28+D29</f>
        <v>-23957180</v>
      </c>
      <c r="E27" s="48">
        <f t="shared" si="0"/>
        <v>-61132091</v>
      </c>
      <c r="F27" s="48"/>
      <c r="G27" s="48">
        <f t="shared" si="1"/>
        <v>-61132091</v>
      </c>
    </row>
    <row r="28" spans="1:9" x14ac:dyDescent="0.2">
      <c r="A28" s="49" t="s">
        <v>156</v>
      </c>
      <c r="B28" s="50"/>
      <c r="C28" s="50"/>
      <c r="D28" s="50">
        <v>-61132091</v>
      </c>
      <c r="E28" s="48">
        <f t="shared" si="0"/>
        <v>-61132091</v>
      </c>
      <c r="F28" s="48"/>
      <c r="G28" s="48">
        <f t="shared" si="1"/>
        <v>-61132091</v>
      </c>
      <c r="I28" s="14"/>
    </row>
    <row r="29" spans="1:9" s="14" customFormat="1" x14ac:dyDescent="0.2">
      <c r="A29" s="47" t="s">
        <v>198</v>
      </c>
      <c r="B29" s="48">
        <f>SUM(B31:B33)</f>
        <v>0</v>
      </c>
      <c r="C29" s="48">
        <f>SUM(C31:C33)</f>
        <v>-37174911</v>
      </c>
      <c r="D29" s="48">
        <f>SUM(D31:D33)</f>
        <v>37174911</v>
      </c>
      <c r="E29" s="48">
        <f t="shared" si="0"/>
        <v>0</v>
      </c>
      <c r="F29" s="48"/>
      <c r="G29" s="48">
        <f t="shared" si="1"/>
        <v>0</v>
      </c>
    </row>
    <row r="30" spans="1:9" x14ac:dyDescent="0.2">
      <c r="A30" s="49" t="s">
        <v>32</v>
      </c>
      <c r="B30" s="50"/>
      <c r="C30" s="50"/>
      <c r="D30" s="50"/>
      <c r="E30" s="48">
        <f t="shared" si="0"/>
        <v>0</v>
      </c>
      <c r="F30" s="48"/>
      <c r="G30" s="48">
        <f t="shared" si="1"/>
        <v>0</v>
      </c>
      <c r="I30" s="14"/>
    </row>
    <row r="31" spans="1:9" x14ac:dyDescent="0.2">
      <c r="A31" s="49" t="s">
        <v>205</v>
      </c>
      <c r="B31" s="50"/>
      <c r="C31" s="50">
        <v>-37174911</v>
      </c>
      <c r="D31" s="50">
        <v>37174911</v>
      </c>
      <c r="E31" s="48">
        <f t="shared" si="0"/>
        <v>0</v>
      </c>
      <c r="F31" s="48"/>
      <c r="G31" s="48">
        <f t="shared" si="1"/>
        <v>0</v>
      </c>
    </row>
    <row r="32" spans="1:9" x14ac:dyDescent="0.2">
      <c r="A32" s="49" t="s">
        <v>207</v>
      </c>
      <c r="B32" s="50"/>
      <c r="C32" s="50"/>
      <c r="D32" s="50"/>
      <c r="E32" s="48">
        <f t="shared" si="0"/>
        <v>0</v>
      </c>
      <c r="F32" s="48"/>
      <c r="G32" s="48">
        <f t="shared" si="1"/>
        <v>0</v>
      </c>
    </row>
    <row r="33" spans="1:7" x14ac:dyDescent="0.2">
      <c r="A33" s="49" t="s">
        <v>206</v>
      </c>
      <c r="B33" s="50"/>
      <c r="C33" s="50"/>
      <c r="D33" s="50"/>
      <c r="E33" s="48">
        <f t="shared" si="0"/>
        <v>0</v>
      </c>
      <c r="F33" s="48"/>
      <c r="G33" s="48">
        <f t="shared" si="1"/>
        <v>0</v>
      </c>
    </row>
    <row r="34" spans="1:7" s="14" customFormat="1" x14ac:dyDescent="0.2">
      <c r="A34" s="47" t="s">
        <v>197</v>
      </c>
      <c r="B34" s="48">
        <f>SUM(B36:B38)</f>
        <v>0</v>
      </c>
      <c r="C34" s="48">
        <f t="shared" ref="C34:D34" si="8">SUM(C36:C38)</f>
        <v>0</v>
      </c>
      <c r="D34" s="48">
        <f t="shared" si="8"/>
        <v>0</v>
      </c>
      <c r="E34" s="48">
        <f t="shared" si="0"/>
        <v>0</v>
      </c>
      <c r="F34" s="48"/>
      <c r="G34" s="48">
        <f t="shared" si="1"/>
        <v>0</v>
      </c>
    </row>
    <row r="35" spans="1:7" x14ac:dyDescent="0.2">
      <c r="A35" s="49" t="s">
        <v>32</v>
      </c>
      <c r="B35" s="50"/>
      <c r="C35" s="50"/>
      <c r="D35" s="50"/>
      <c r="E35" s="48">
        <f t="shared" si="0"/>
        <v>0</v>
      </c>
      <c r="F35" s="48"/>
      <c r="G35" s="48">
        <f t="shared" si="1"/>
        <v>0</v>
      </c>
    </row>
    <row r="36" spans="1:7" x14ac:dyDescent="0.2">
      <c r="A36" s="49" t="s">
        <v>60</v>
      </c>
      <c r="B36" s="50"/>
      <c r="C36" s="50"/>
      <c r="D36" s="50"/>
      <c r="E36" s="48">
        <f t="shared" si="0"/>
        <v>0</v>
      </c>
      <c r="F36" s="48"/>
      <c r="G36" s="48">
        <f t="shared" si="1"/>
        <v>0</v>
      </c>
    </row>
    <row r="37" spans="1:7" x14ac:dyDescent="0.2">
      <c r="A37" s="49" t="s">
        <v>59</v>
      </c>
      <c r="B37" s="50"/>
      <c r="C37" s="50"/>
      <c r="D37" s="50"/>
      <c r="E37" s="48">
        <f t="shared" si="0"/>
        <v>0</v>
      </c>
      <c r="F37" s="48"/>
      <c r="G37" s="48">
        <f t="shared" si="1"/>
        <v>0</v>
      </c>
    </row>
    <row r="38" spans="1:7" x14ac:dyDescent="0.2">
      <c r="A38" s="49" t="s">
        <v>25</v>
      </c>
      <c r="B38" s="50"/>
      <c r="C38" s="50"/>
      <c r="D38" s="50"/>
      <c r="E38" s="48">
        <f t="shared" si="0"/>
        <v>0</v>
      </c>
      <c r="F38" s="48"/>
      <c r="G38" s="48">
        <f t="shared" si="1"/>
        <v>0</v>
      </c>
    </row>
    <row r="39" spans="1:7" s="14" customFormat="1" ht="31.5" customHeight="1" x14ac:dyDescent="0.2">
      <c r="A39" s="51" t="s">
        <v>202</v>
      </c>
      <c r="B39" s="52">
        <f>B26+B27+B34</f>
        <v>81200000</v>
      </c>
      <c r="C39" s="52">
        <f t="shared" ref="C39:D39" si="9">C26+C27+C34</f>
        <v>617519956</v>
      </c>
      <c r="D39" s="52">
        <f t="shared" si="9"/>
        <v>1642425144</v>
      </c>
      <c r="E39" s="48">
        <f t="shared" si="0"/>
        <v>2341145100</v>
      </c>
      <c r="F39" s="48"/>
      <c r="G39" s="48">
        <f t="shared" si="1"/>
        <v>2341145100</v>
      </c>
    </row>
    <row r="42" spans="1:7" s="31" customFormat="1" x14ac:dyDescent="0.2">
      <c r="A42" s="4" t="s">
        <v>86</v>
      </c>
      <c r="B42" s="53"/>
      <c r="D42" s="40"/>
      <c r="G42" s="35"/>
    </row>
    <row r="43" spans="1:7" s="31" customFormat="1" x14ac:dyDescent="0.2">
      <c r="A43" s="33"/>
      <c r="B43" s="136"/>
      <c r="D43" s="40"/>
      <c r="G43" s="35"/>
    </row>
    <row r="44" spans="1:7" s="31" customFormat="1" x14ac:dyDescent="0.2">
      <c r="A44" s="7"/>
      <c r="G44" s="35"/>
    </row>
    <row r="45" spans="1:7" s="31" customFormat="1" x14ac:dyDescent="0.2">
      <c r="A45" s="4" t="s">
        <v>64</v>
      </c>
      <c r="B45" s="53"/>
      <c r="G45" s="35"/>
    </row>
    <row r="46" spans="1:7" s="31" customFormat="1" x14ac:dyDescent="0.2">
      <c r="A46" s="35"/>
      <c r="B46" s="136"/>
      <c r="G46" s="35"/>
    </row>
    <row r="47" spans="1:7" s="31" customFormat="1" x14ac:dyDescent="0.2">
      <c r="A47" s="35" t="s">
        <v>65</v>
      </c>
      <c r="G47" s="35"/>
    </row>
  </sheetData>
  <mergeCells count="6">
    <mergeCell ref="A5:G5"/>
    <mergeCell ref="A4:G4"/>
    <mergeCell ref="A7:A8"/>
    <mergeCell ref="B7:E7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9"/>
  <sheetViews>
    <sheetView topLeftCell="A7" workbookViewId="0">
      <selection activeCell="I27" sqref="I27"/>
    </sheetView>
  </sheetViews>
  <sheetFormatPr defaultColWidth="9.140625" defaultRowHeight="15" x14ac:dyDescent="0.25"/>
  <cols>
    <col min="1" max="1" width="22.42578125" style="110" customWidth="1"/>
    <col min="2" max="2" width="18.140625" style="110" bestFit="1" customWidth="1"/>
    <col min="3" max="3" width="17.7109375" style="110" customWidth="1"/>
    <col min="4" max="4" width="18.140625" style="110" bestFit="1" customWidth="1"/>
    <col min="5" max="16384" width="9.140625" style="110"/>
  </cols>
  <sheetData>
    <row r="1" spans="1:4" x14ac:dyDescent="0.25">
      <c r="A1" s="110" t="s">
        <v>121</v>
      </c>
      <c r="B1" s="116" t="s">
        <v>119</v>
      </c>
    </row>
    <row r="2" spans="1:4" s="116" customFormat="1" ht="30" x14ac:dyDescent="0.25">
      <c r="A2" s="116">
        <v>2020</v>
      </c>
      <c r="B2" s="118">
        <v>1925119366</v>
      </c>
      <c r="C2" s="116" t="s">
        <v>118</v>
      </c>
      <c r="D2" s="120" t="s">
        <v>117</v>
      </c>
    </row>
    <row r="3" spans="1:4" x14ac:dyDescent="0.25">
      <c r="A3" s="110">
        <v>3.7467999999999999</v>
      </c>
      <c r="B3" s="119">
        <f>B2/A6*A3</f>
        <v>1909625447.5613682</v>
      </c>
      <c r="C3" s="119">
        <v>380563472.38999999</v>
      </c>
      <c r="D3" s="119">
        <f>B3-C3</f>
        <v>1529061975.1713681</v>
      </c>
    </row>
    <row r="4" spans="1:4" x14ac:dyDescent="0.25">
      <c r="A4" s="110">
        <v>6.1000000000000004E-3</v>
      </c>
      <c r="B4" s="119">
        <f>B2/A6*A4</f>
        <v>3108977.0551201953</v>
      </c>
      <c r="C4" s="119">
        <v>624647</v>
      </c>
      <c r="D4" s="119">
        <f>B4-C4</f>
        <v>2484330.0551201953</v>
      </c>
    </row>
    <row r="5" spans="1:4" x14ac:dyDescent="0.25">
      <c r="A5" s="110">
        <v>2.4299999999999999E-2</v>
      </c>
      <c r="B5" s="119">
        <f>B2/A6*A5</f>
        <v>12384941.383511595</v>
      </c>
      <c r="C5" s="119">
        <v>2488347</v>
      </c>
      <c r="D5" s="119">
        <f>B5-C5</f>
        <v>9896594.3835115954</v>
      </c>
    </row>
    <row r="6" spans="1:4" s="116" customFormat="1" x14ac:dyDescent="0.25">
      <c r="A6" s="116">
        <f>SUM(A3:A5)</f>
        <v>3.7772000000000001</v>
      </c>
      <c r="B6" s="118">
        <f>SUM(B3:B5)</f>
        <v>1925119366</v>
      </c>
      <c r="C6" s="118">
        <f>SUM(C3:C5)</f>
        <v>383676466.38999999</v>
      </c>
      <c r="D6" s="118">
        <f>SUM(D3:D5)</f>
        <v>1541442899.6099999</v>
      </c>
    </row>
    <row r="7" spans="1:4" x14ac:dyDescent="0.25">
      <c r="B7" s="117">
        <f>B2-B6</f>
        <v>0</v>
      </c>
      <c r="C7" s="117"/>
      <c r="D7" s="117"/>
    </row>
    <row r="8" spans="1:4" x14ac:dyDescent="0.25">
      <c r="B8" s="116" t="s">
        <v>116</v>
      </c>
    </row>
    <row r="9" spans="1:4" s="116" customFormat="1" ht="30" x14ac:dyDescent="0.25">
      <c r="A9" s="116">
        <v>2021</v>
      </c>
      <c r="B9" s="118">
        <v>1970831074</v>
      </c>
      <c r="C9" s="116" t="s">
        <v>115</v>
      </c>
      <c r="D9" s="120" t="s">
        <v>114</v>
      </c>
    </row>
    <row r="10" spans="1:4" x14ac:dyDescent="0.25">
      <c r="A10" s="110">
        <v>3.7467999999999999</v>
      </c>
      <c r="B10" s="119">
        <f>B9/A13*A10</f>
        <v>1954969254.4909456</v>
      </c>
      <c r="C10" s="119">
        <f>B3</f>
        <v>1909625447.5613682</v>
      </c>
      <c r="D10" s="119">
        <f>B10-C10</f>
        <v>45343806.929577351</v>
      </c>
    </row>
    <row r="11" spans="1:4" x14ac:dyDescent="0.25">
      <c r="A11" s="110">
        <v>6.1000000000000004E-3</v>
      </c>
      <c r="B11" s="119">
        <f>B9/A13*A11</f>
        <v>3182799.3093826119</v>
      </c>
      <c r="C11" s="119">
        <f>B4</f>
        <v>3108977.0551201953</v>
      </c>
      <c r="D11" s="119">
        <f>B11-C11</f>
        <v>73822.254262416624</v>
      </c>
    </row>
    <row r="12" spans="1:4" x14ac:dyDescent="0.25">
      <c r="A12" s="110">
        <v>2.4299999999999999E-2</v>
      </c>
      <c r="B12" s="119">
        <f>B9/A13*A12</f>
        <v>12679020.199671714</v>
      </c>
      <c r="C12" s="119">
        <f>B5</f>
        <v>12384941.383511595</v>
      </c>
      <c r="D12" s="119">
        <f>B12-C12</f>
        <v>294078.81616011821</v>
      </c>
    </row>
    <row r="13" spans="1:4" x14ac:dyDescent="0.25">
      <c r="A13" s="116">
        <f>SUM(A10:A12)</f>
        <v>3.7772000000000001</v>
      </c>
      <c r="B13" s="118">
        <f>SUM(B10:B12)</f>
        <v>1970831074</v>
      </c>
      <c r="C13" s="118">
        <f>SUM(C10:C12)</f>
        <v>1925119366</v>
      </c>
      <c r="D13" s="118">
        <f>SUM(D10:D12)</f>
        <v>45711707.999999888</v>
      </c>
    </row>
    <row r="14" spans="1:4" x14ac:dyDescent="0.25">
      <c r="B14" s="117">
        <f>B9-B13</f>
        <v>0</v>
      </c>
    </row>
    <row r="17" spans="1:4" x14ac:dyDescent="0.25">
      <c r="A17" s="112" t="s">
        <v>120</v>
      </c>
      <c r="B17" s="123" t="s">
        <v>119</v>
      </c>
      <c r="C17" s="115"/>
      <c r="D17" s="115"/>
    </row>
    <row r="18" spans="1:4" s="116" customFormat="1" ht="30" x14ac:dyDescent="0.25">
      <c r="A18" s="121">
        <v>2020</v>
      </c>
      <c r="B18" s="124">
        <v>1925119366</v>
      </c>
      <c r="C18" s="121" t="s">
        <v>118</v>
      </c>
      <c r="D18" s="122" t="s">
        <v>117</v>
      </c>
    </row>
    <row r="19" spans="1:4" x14ac:dyDescent="0.25">
      <c r="A19" s="113">
        <v>380563472.38999999</v>
      </c>
      <c r="B19" s="113">
        <f>B18/A22*A19</f>
        <v>1909499734.4598415</v>
      </c>
      <c r="C19" s="113">
        <v>380563472.38999999</v>
      </c>
      <c r="D19" s="113">
        <f>B19-C19</f>
        <v>1528936262.0698414</v>
      </c>
    </row>
    <row r="20" spans="1:4" x14ac:dyDescent="0.25">
      <c r="A20" s="113">
        <v>624647</v>
      </c>
      <c r="B20" s="113">
        <f>B18/A22*A20</f>
        <v>3134203.2726903367</v>
      </c>
      <c r="C20" s="113">
        <v>624647</v>
      </c>
      <c r="D20" s="113">
        <f>B20-C20</f>
        <v>2509556.2726903367</v>
      </c>
    </row>
    <row r="21" spans="1:4" x14ac:dyDescent="0.25">
      <c r="A21" s="113">
        <v>2488347</v>
      </c>
      <c r="B21" s="113">
        <f>B18/A22*A21</f>
        <v>12485428.267468156</v>
      </c>
      <c r="C21" s="113">
        <v>2488347</v>
      </c>
      <c r="D21" s="113">
        <f>B21-C21</f>
        <v>9997081.2674681563</v>
      </c>
    </row>
    <row r="22" spans="1:4" x14ac:dyDescent="0.25">
      <c r="A22" s="111">
        <f>SUM(A19:A21)</f>
        <v>383676466.38999999</v>
      </c>
      <c r="B22" s="111">
        <f>SUM(B19:B21)</f>
        <v>1925119366</v>
      </c>
      <c r="C22" s="111">
        <f>SUM(C19:C21)</f>
        <v>383676466.38999999</v>
      </c>
      <c r="D22" s="111">
        <f>SUM(D19:D21)</f>
        <v>1541442899.6099999</v>
      </c>
    </row>
    <row r="23" spans="1:4" x14ac:dyDescent="0.25">
      <c r="A23" s="115"/>
      <c r="B23" s="114">
        <f>B18-B22</f>
        <v>0</v>
      </c>
      <c r="C23" s="114"/>
      <c r="D23" s="114"/>
    </row>
    <row r="24" spans="1:4" x14ac:dyDescent="0.25">
      <c r="A24" s="115"/>
      <c r="B24" s="123" t="s">
        <v>116</v>
      </c>
      <c r="C24" s="115"/>
      <c r="D24" s="115"/>
    </row>
    <row r="25" spans="1:4" ht="30" x14ac:dyDescent="0.25">
      <c r="A25" s="121">
        <v>2021</v>
      </c>
      <c r="B25" s="125">
        <v>1970831074</v>
      </c>
      <c r="C25" s="121" t="s">
        <v>115</v>
      </c>
      <c r="D25" s="122" t="s">
        <v>114</v>
      </c>
    </row>
    <row r="26" spans="1:4" x14ac:dyDescent="0.25">
      <c r="A26" s="114">
        <f>B19</f>
        <v>1909499734.4598415</v>
      </c>
      <c r="B26" s="113">
        <f>B25/A29*A26</f>
        <v>1954840556.3482363</v>
      </c>
      <c r="C26" s="113">
        <f>B19</f>
        <v>1909499734.4598415</v>
      </c>
      <c r="D26" s="113">
        <f>B26-C26</f>
        <v>45340821.888394833</v>
      </c>
    </row>
    <row r="27" spans="1:4" x14ac:dyDescent="0.25">
      <c r="A27" s="114">
        <f>B20</f>
        <v>3134203.2726903367</v>
      </c>
      <c r="B27" s="113">
        <f>B25/A29*A27</f>
        <v>3208624.5201953938</v>
      </c>
      <c r="C27" s="113">
        <f>B20</f>
        <v>3134203.2726903367</v>
      </c>
      <c r="D27" s="113">
        <f>B27-C27</f>
        <v>74421.247505057137</v>
      </c>
    </row>
    <row r="28" spans="1:4" x14ac:dyDescent="0.25">
      <c r="A28" s="114">
        <f>B21</f>
        <v>12485428.267468156</v>
      </c>
      <c r="B28" s="113">
        <f>B25/A29*A28</f>
        <v>12781893.131568147</v>
      </c>
      <c r="C28" s="113">
        <f>B21</f>
        <v>12485428.267468156</v>
      </c>
      <c r="D28" s="113">
        <f>B28-C28</f>
        <v>296464.86409999058</v>
      </c>
    </row>
    <row r="29" spans="1:4" x14ac:dyDescent="0.25">
      <c r="A29" s="112">
        <f>SUM(A26:A28)</f>
        <v>1925119366</v>
      </c>
      <c r="B29" s="111">
        <f>SUM(B26:B28)</f>
        <v>1970831074</v>
      </c>
      <c r="C29" s="111">
        <f>SUM(C26:C28)</f>
        <v>1925119366</v>
      </c>
      <c r="D29" s="111">
        <f>SUM(D26:D28)</f>
        <v>45711707.999999881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H23"/>
  <sheetViews>
    <sheetView zoomScaleNormal="100" zoomScaleSheetLayoutView="100" workbookViewId="0">
      <selection activeCell="C9" sqref="C9:C18"/>
    </sheetView>
  </sheetViews>
  <sheetFormatPr defaultColWidth="8" defaultRowHeight="11.25" x14ac:dyDescent="0.2"/>
  <cols>
    <col min="1" max="1" width="4.140625" style="77" customWidth="1"/>
    <col min="2" max="2" width="73.140625" style="77" customWidth="1"/>
    <col min="3" max="3" width="27.5703125" style="77" customWidth="1"/>
    <col min="4" max="16384" width="8" style="77"/>
  </cols>
  <sheetData>
    <row r="1" spans="1:7" s="72" customFormat="1" ht="12.75" x14ac:dyDescent="0.2">
      <c r="A1" s="66" t="s">
        <v>81</v>
      </c>
      <c r="C1" s="71"/>
      <c r="D1" s="71"/>
      <c r="E1" s="71"/>
      <c r="F1" s="71"/>
    </row>
    <row r="2" spans="1:7" s="72" customFormat="1" ht="12.75" x14ac:dyDescent="0.2">
      <c r="A2" s="66"/>
      <c r="C2" s="71"/>
      <c r="D2" s="71"/>
      <c r="E2" s="71"/>
      <c r="F2" s="71"/>
    </row>
    <row r="3" spans="1:7" s="72" customFormat="1" ht="12.75" x14ac:dyDescent="0.2">
      <c r="A3" s="66" t="s">
        <v>84</v>
      </c>
      <c r="C3" s="71"/>
      <c r="D3" s="71"/>
      <c r="E3" s="71"/>
      <c r="F3" s="71"/>
    </row>
    <row r="4" spans="1:7" s="72" customFormat="1" ht="12.75" x14ac:dyDescent="0.2">
      <c r="A4" s="66">
        <v>101</v>
      </c>
      <c r="B4" s="66" t="s">
        <v>7</v>
      </c>
      <c r="C4" s="71"/>
      <c r="G4" s="76"/>
    </row>
    <row r="5" spans="1:7" s="72" customFormat="1" ht="12.75" x14ac:dyDescent="0.2">
      <c r="A5" s="66" t="e">
        <f>#REF!</f>
        <v>#REF!</v>
      </c>
      <c r="C5" s="73"/>
      <c r="D5" s="73"/>
      <c r="E5" s="73"/>
      <c r="F5" s="73"/>
    </row>
    <row r="6" spans="1:7" ht="12" x14ac:dyDescent="0.2">
      <c r="C6" s="67" t="s">
        <v>62</v>
      </c>
    </row>
    <row r="7" spans="1:7" s="91" customFormat="1" ht="31.5" customHeight="1" x14ac:dyDescent="0.25">
      <c r="B7" s="83" t="s">
        <v>85</v>
      </c>
      <c r="C7" s="83" t="s">
        <v>124</v>
      </c>
    </row>
    <row r="8" spans="1:7" s="85" customFormat="1" ht="12.75" x14ac:dyDescent="0.2">
      <c r="B8" s="86" t="s">
        <v>93</v>
      </c>
      <c r="C8" s="90">
        <f>SUM(C9:C18)</f>
        <v>0</v>
      </c>
    </row>
    <row r="9" spans="1:7" s="85" customFormat="1" ht="12.75" x14ac:dyDescent="0.2">
      <c r="B9" s="87" t="s">
        <v>87</v>
      </c>
      <c r="C9" s="88"/>
    </row>
    <row r="10" spans="1:7" s="85" customFormat="1" ht="12.75" x14ac:dyDescent="0.2">
      <c r="B10" s="87" t="s">
        <v>87</v>
      </c>
      <c r="C10" s="88"/>
    </row>
    <row r="11" spans="1:7" s="85" customFormat="1" ht="12.75" x14ac:dyDescent="0.2">
      <c r="B11" s="87" t="s">
        <v>87</v>
      </c>
      <c r="C11" s="88"/>
    </row>
    <row r="12" spans="1:7" s="85" customFormat="1" ht="12.75" x14ac:dyDescent="0.2">
      <c r="B12" s="87" t="s">
        <v>87</v>
      </c>
      <c r="C12" s="88"/>
    </row>
    <row r="13" spans="1:7" s="85" customFormat="1" ht="12.75" x14ac:dyDescent="0.2">
      <c r="B13" s="87" t="s">
        <v>87</v>
      </c>
      <c r="C13" s="88"/>
    </row>
    <row r="14" spans="1:7" s="85" customFormat="1" ht="12.75" x14ac:dyDescent="0.2">
      <c r="B14" s="87" t="s">
        <v>87</v>
      </c>
      <c r="C14" s="88"/>
    </row>
    <row r="15" spans="1:7" s="85" customFormat="1" ht="12.75" x14ac:dyDescent="0.2">
      <c r="B15" s="87" t="s">
        <v>88</v>
      </c>
      <c r="C15" s="88"/>
    </row>
    <row r="16" spans="1:7" s="85" customFormat="1" ht="12.75" x14ac:dyDescent="0.2">
      <c r="B16" s="87" t="s">
        <v>89</v>
      </c>
      <c r="C16" s="88"/>
    </row>
    <row r="17" spans="1:8" s="85" customFormat="1" ht="12.75" x14ac:dyDescent="0.2">
      <c r="B17" s="87" t="s">
        <v>90</v>
      </c>
      <c r="C17" s="88"/>
    </row>
    <row r="18" spans="1:8" s="85" customFormat="1" ht="12.75" x14ac:dyDescent="0.2">
      <c r="B18" s="87" t="s">
        <v>90</v>
      </c>
      <c r="C18" s="88"/>
    </row>
    <row r="19" spans="1:8" s="85" customFormat="1" ht="12.75" x14ac:dyDescent="0.2">
      <c r="B19" s="89" t="s">
        <v>82</v>
      </c>
      <c r="C19" s="90">
        <f>SUM(C9:C18)</f>
        <v>0</v>
      </c>
    </row>
    <row r="20" spans="1:8" x14ac:dyDescent="0.2">
      <c r="C20" s="84" t="e">
        <f>C19-ББ!#REF!</f>
        <v>#REF!</v>
      </c>
    </row>
    <row r="21" spans="1:8" s="64" customFormat="1" ht="12.75" x14ac:dyDescent="0.2">
      <c r="A21" s="65"/>
      <c r="B21" s="66" t="s">
        <v>86</v>
      </c>
      <c r="C21" s="66" t="s">
        <v>63</v>
      </c>
      <c r="F21" s="70"/>
      <c r="G21" s="65"/>
      <c r="H21" s="65"/>
    </row>
    <row r="22" spans="1:8" s="64" customFormat="1" ht="12.75" x14ac:dyDescent="0.2">
      <c r="A22" s="65"/>
      <c r="B22" s="66"/>
      <c r="C22" s="66"/>
      <c r="F22" s="66"/>
    </row>
    <row r="23" spans="1:8" s="64" customFormat="1" ht="12.75" x14ac:dyDescent="0.2">
      <c r="A23" s="65"/>
      <c r="B23" s="66" t="s">
        <v>64</v>
      </c>
      <c r="C23" s="66" t="s">
        <v>78</v>
      </c>
      <c r="F23" s="65"/>
    </row>
  </sheetData>
  <pageMargins left="0.7" right="0.7" top="0.75" bottom="0.75" header="0.3" footer="0.3"/>
  <pageSetup paperSize="9"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outlinePr summaryBelow="0" summaryRight="0"/>
    <pageSetUpPr autoPageBreaks="0" fitToPage="1"/>
  </sheetPr>
  <dimension ref="A1:F42"/>
  <sheetViews>
    <sheetView zoomScaleNormal="100" zoomScaleSheetLayoutView="89" workbookViewId="0">
      <pane xSplit="2" ySplit="9" topLeftCell="C10" activePane="bottomRight" state="frozen"/>
      <selection activeCell="D22" sqref="D22"/>
      <selection pane="topRight" activeCell="D22" sqref="D22"/>
      <selection pane="bottomLeft" activeCell="D22" sqref="D22"/>
      <selection pane="bottomRight" activeCell="C13" sqref="C13:E13"/>
    </sheetView>
  </sheetViews>
  <sheetFormatPr defaultColWidth="9.140625" defaultRowHeight="11.25" x14ac:dyDescent="0.2"/>
  <cols>
    <col min="1" max="1" width="5.42578125" style="72" customWidth="1"/>
    <col min="2" max="2" width="47.85546875" style="71" customWidth="1"/>
    <col min="3" max="3" width="14.140625" style="71" customWidth="1"/>
    <col min="4" max="4" width="16" style="71" customWidth="1"/>
    <col min="5" max="5" width="16.140625" style="71" customWidth="1"/>
    <col min="6" max="6" width="15.140625" style="71" customWidth="1"/>
    <col min="7" max="16384" width="9.140625" style="72"/>
  </cols>
  <sheetData>
    <row r="1" spans="1:6" ht="12.75" x14ac:dyDescent="0.2">
      <c r="A1" s="66" t="s">
        <v>81</v>
      </c>
      <c r="B1" s="72"/>
      <c r="E1" s="72"/>
      <c r="F1" s="72"/>
    </row>
    <row r="2" spans="1:6" ht="12.75" x14ac:dyDescent="0.2">
      <c r="A2" s="66"/>
      <c r="B2" s="72"/>
      <c r="E2" s="72"/>
      <c r="F2" s="72"/>
    </row>
    <row r="3" spans="1:6" s="64" customFormat="1" ht="12.75" x14ac:dyDescent="0.2">
      <c r="A3" s="66" t="s">
        <v>84</v>
      </c>
      <c r="D3" s="65"/>
      <c r="E3" s="65"/>
    </row>
    <row r="4" spans="1:6" s="64" customFormat="1" ht="12.75" customHeight="1" x14ac:dyDescent="0.2">
      <c r="A4" s="66">
        <v>125</v>
      </c>
      <c r="B4" s="66" t="s">
        <v>11</v>
      </c>
      <c r="D4" s="65"/>
    </row>
    <row r="5" spans="1:6" s="64" customFormat="1" ht="12.75" x14ac:dyDescent="0.2">
      <c r="A5" s="66" t="e">
        <f>#REF!</f>
        <v>#REF!</v>
      </c>
      <c r="D5" s="79"/>
      <c r="E5" s="79"/>
    </row>
    <row r="6" spans="1:6" s="64" customFormat="1" ht="12.75" x14ac:dyDescent="0.2">
      <c r="A6" s="71"/>
      <c r="E6" s="79"/>
      <c r="F6" s="67" t="s">
        <v>62</v>
      </c>
    </row>
    <row r="7" spans="1:6" s="71" customFormat="1" ht="56.25" x14ac:dyDescent="0.2">
      <c r="A7" s="77"/>
      <c r="B7" s="94" t="s">
        <v>98</v>
      </c>
      <c r="C7" s="92" t="s">
        <v>108</v>
      </c>
      <c r="D7" s="92" t="s">
        <v>113</v>
      </c>
      <c r="E7" s="92" t="s">
        <v>112</v>
      </c>
      <c r="F7" s="92" t="s">
        <v>105</v>
      </c>
    </row>
    <row r="8" spans="1:6" s="74" customFormat="1" ht="12" x14ac:dyDescent="0.2">
      <c r="A8" s="77"/>
      <c r="B8" s="101" t="s">
        <v>92</v>
      </c>
      <c r="C8" s="102"/>
      <c r="D8" s="102"/>
      <c r="E8" s="102"/>
      <c r="F8" s="103"/>
    </row>
    <row r="9" spans="1:6" s="74" customFormat="1" x14ac:dyDescent="0.2">
      <c r="A9" s="72"/>
      <c r="B9" s="94" t="s">
        <v>101</v>
      </c>
      <c r="C9" s="96">
        <v>767611.01</v>
      </c>
      <c r="D9" s="96">
        <v>8803408</v>
      </c>
      <c r="E9" s="96">
        <v>892857.14</v>
      </c>
      <c r="F9" s="96">
        <f>SUM(C9,D9,E9)</f>
        <v>10463876.15</v>
      </c>
    </row>
    <row r="10" spans="1:6" s="71" customFormat="1" x14ac:dyDescent="0.2">
      <c r="A10" s="72"/>
      <c r="B10" s="93" t="s">
        <v>94</v>
      </c>
      <c r="C10" s="95"/>
      <c r="D10" s="95"/>
      <c r="E10" s="95"/>
      <c r="F10" s="96">
        <f t="shared" ref="F10:F35" si="0">SUM(C10,D10,E10)</f>
        <v>0</v>
      </c>
    </row>
    <row r="11" spans="1:6" s="71" customFormat="1" x14ac:dyDescent="0.2">
      <c r="A11" s="72"/>
      <c r="B11" s="93" t="s">
        <v>97</v>
      </c>
      <c r="C11" s="95"/>
      <c r="D11" s="95"/>
      <c r="E11" s="95"/>
      <c r="F11" s="96">
        <f t="shared" si="0"/>
        <v>0</v>
      </c>
    </row>
    <row r="12" spans="1:6" s="71" customFormat="1" x14ac:dyDescent="0.2">
      <c r="A12" s="72"/>
      <c r="B12" s="98" t="s">
        <v>107</v>
      </c>
      <c r="C12" s="95"/>
      <c r="D12" s="95"/>
      <c r="E12" s="95"/>
      <c r="F12" s="96">
        <f t="shared" si="0"/>
        <v>0</v>
      </c>
    </row>
    <row r="13" spans="1:6" s="71" customFormat="1" x14ac:dyDescent="0.2">
      <c r="A13" s="72"/>
      <c r="B13" s="93" t="s">
        <v>95</v>
      </c>
      <c r="C13" s="95"/>
      <c r="D13" s="95"/>
      <c r="E13" s="95"/>
      <c r="F13" s="96">
        <f t="shared" si="0"/>
        <v>0</v>
      </c>
    </row>
    <row r="14" spans="1:6" s="71" customFormat="1" ht="22.5" x14ac:dyDescent="0.2">
      <c r="A14" s="72"/>
      <c r="B14" s="93" t="s">
        <v>96</v>
      </c>
      <c r="C14" s="95"/>
      <c r="D14" s="95"/>
      <c r="E14" s="95"/>
      <c r="F14" s="96">
        <f t="shared" si="0"/>
        <v>0</v>
      </c>
    </row>
    <row r="15" spans="1:6" s="71" customFormat="1" x14ac:dyDescent="0.2">
      <c r="A15" s="72"/>
      <c r="B15" s="94" t="s">
        <v>100</v>
      </c>
      <c r="C15" s="96">
        <f t="shared" ref="C15:E15" si="1">C9+C10+C11-C13-C14+C12</f>
        <v>767611.01</v>
      </c>
      <c r="D15" s="96">
        <f t="shared" si="1"/>
        <v>8803408</v>
      </c>
      <c r="E15" s="96">
        <f t="shared" si="1"/>
        <v>892857.14</v>
      </c>
      <c r="F15" s="96">
        <f t="shared" si="0"/>
        <v>10463876.15</v>
      </c>
    </row>
    <row r="16" spans="1:6" s="71" customFormat="1" x14ac:dyDescent="0.2">
      <c r="A16" s="72"/>
      <c r="B16" s="93" t="s">
        <v>94</v>
      </c>
      <c r="C16" s="95"/>
      <c r="D16" s="95"/>
      <c r="E16" s="95"/>
      <c r="F16" s="96">
        <f t="shared" si="0"/>
        <v>0</v>
      </c>
    </row>
    <row r="17" spans="1:6" x14ac:dyDescent="0.2">
      <c r="B17" s="93" t="s">
        <v>97</v>
      </c>
      <c r="C17" s="95"/>
      <c r="D17" s="95"/>
      <c r="E17" s="95"/>
      <c r="F17" s="96">
        <f t="shared" si="0"/>
        <v>0</v>
      </c>
    </row>
    <row r="18" spans="1:6" x14ac:dyDescent="0.2">
      <c r="B18" s="98" t="s">
        <v>107</v>
      </c>
      <c r="C18" s="95"/>
      <c r="D18" s="95"/>
      <c r="E18" s="95"/>
      <c r="F18" s="96">
        <f t="shared" si="0"/>
        <v>0</v>
      </c>
    </row>
    <row r="19" spans="1:6" x14ac:dyDescent="0.2">
      <c r="B19" s="93" t="s">
        <v>95</v>
      </c>
      <c r="C19" s="95">
        <v>767611</v>
      </c>
      <c r="D19" s="95">
        <v>8803408</v>
      </c>
      <c r="E19" s="95">
        <v>892857</v>
      </c>
      <c r="F19" s="96">
        <f t="shared" si="0"/>
        <v>10463876</v>
      </c>
    </row>
    <row r="20" spans="1:6" ht="22.5" x14ac:dyDescent="0.2">
      <c r="B20" s="93" t="s">
        <v>96</v>
      </c>
      <c r="C20" s="95"/>
      <c r="D20" s="95"/>
      <c r="E20" s="95"/>
      <c r="F20" s="96">
        <f t="shared" si="0"/>
        <v>0</v>
      </c>
    </row>
    <row r="21" spans="1:6" x14ac:dyDescent="0.2">
      <c r="B21" s="94" t="s">
        <v>123</v>
      </c>
      <c r="C21" s="96">
        <f t="shared" ref="C21:E21" si="2">C15+C16+C17-C19-C20+C18</f>
        <v>1.0000000009313226E-2</v>
      </c>
      <c r="D21" s="96">
        <f t="shared" si="2"/>
        <v>0</v>
      </c>
      <c r="E21" s="96">
        <f t="shared" si="2"/>
        <v>0.14000000001396984</v>
      </c>
      <c r="F21" s="96">
        <f t="shared" si="0"/>
        <v>0.15000000002328306</v>
      </c>
    </row>
    <row r="22" spans="1:6" s="75" customFormat="1" ht="12" x14ac:dyDescent="0.2">
      <c r="A22" s="72"/>
      <c r="B22" s="101" t="s">
        <v>102</v>
      </c>
      <c r="C22" s="102"/>
      <c r="D22" s="102"/>
      <c r="E22" s="102"/>
      <c r="F22" s="96"/>
    </row>
    <row r="23" spans="1:6" x14ac:dyDescent="0.2">
      <c r="B23" s="94" t="s">
        <v>101</v>
      </c>
      <c r="C23" s="96">
        <v>767611.01</v>
      </c>
      <c r="D23" s="96">
        <v>8803408</v>
      </c>
      <c r="E23" s="96">
        <v>892857.14</v>
      </c>
      <c r="F23" s="96">
        <f t="shared" si="0"/>
        <v>10463876.15</v>
      </c>
    </row>
    <row r="24" spans="1:6" x14ac:dyDescent="0.2">
      <c r="B24" s="98" t="s">
        <v>103</v>
      </c>
      <c r="C24" s="95"/>
      <c r="D24" s="95"/>
      <c r="E24" s="95"/>
      <c r="F24" s="96">
        <f t="shared" si="0"/>
        <v>0</v>
      </c>
    </row>
    <row r="25" spans="1:6" s="64" customFormat="1" ht="12.75" x14ac:dyDescent="0.2">
      <c r="A25" s="72"/>
      <c r="B25" s="98" t="s">
        <v>107</v>
      </c>
      <c r="C25" s="95"/>
      <c r="D25" s="95"/>
      <c r="E25" s="95"/>
      <c r="F25" s="96">
        <f t="shared" si="0"/>
        <v>0</v>
      </c>
    </row>
    <row r="26" spans="1:6" s="64" customFormat="1" ht="12.75" x14ac:dyDescent="0.2">
      <c r="A26" s="72"/>
      <c r="B26" s="98" t="s">
        <v>104</v>
      </c>
      <c r="C26" s="95"/>
      <c r="D26" s="95"/>
      <c r="E26" s="95"/>
      <c r="F26" s="96">
        <f t="shared" si="0"/>
        <v>0</v>
      </c>
    </row>
    <row r="27" spans="1:6" s="64" customFormat="1" ht="12.75" x14ac:dyDescent="0.2">
      <c r="A27" s="72"/>
      <c r="B27" s="94" t="s">
        <v>100</v>
      </c>
      <c r="C27" s="96">
        <f>C23+C24+C25-C26</f>
        <v>767611.01</v>
      </c>
      <c r="D27" s="96">
        <f t="shared" ref="D27:E27" si="3">D23+D24+D25-D26</f>
        <v>8803408</v>
      </c>
      <c r="E27" s="96">
        <f t="shared" si="3"/>
        <v>892857.14</v>
      </c>
      <c r="F27" s="96">
        <f t="shared" si="0"/>
        <v>10463876.15</v>
      </c>
    </row>
    <row r="28" spans="1:6" x14ac:dyDescent="0.2">
      <c r="B28" s="98" t="s">
        <v>103</v>
      </c>
      <c r="C28" s="95"/>
      <c r="D28" s="95"/>
      <c r="E28" s="95"/>
      <c r="F28" s="96">
        <f t="shared" si="0"/>
        <v>0</v>
      </c>
    </row>
    <row r="29" spans="1:6" x14ac:dyDescent="0.2">
      <c r="B29" s="98" t="s">
        <v>107</v>
      </c>
      <c r="C29" s="95"/>
      <c r="D29" s="95"/>
      <c r="E29" s="95"/>
      <c r="F29" s="96">
        <f t="shared" si="0"/>
        <v>0</v>
      </c>
    </row>
    <row r="30" spans="1:6" x14ac:dyDescent="0.2">
      <c r="B30" s="98" t="s">
        <v>104</v>
      </c>
      <c r="C30" s="95">
        <v>767611</v>
      </c>
      <c r="D30" s="95">
        <v>8803408</v>
      </c>
      <c r="E30" s="95">
        <v>892857</v>
      </c>
      <c r="F30" s="96">
        <f t="shared" si="0"/>
        <v>10463876</v>
      </c>
    </row>
    <row r="31" spans="1:6" x14ac:dyDescent="0.2">
      <c r="B31" s="94" t="s">
        <v>126</v>
      </c>
      <c r="C31" s="96">
        <f>C27+C28+C29-C30</f>
        <v>1.0000000009313226E-2</v>
      </c>
      <c r="D31" s="96">
        <f t="shared" ref="D31:E31" si="4">D27+D28+D29-D30</f>
        <v>0</v>
      </c>
      <c r="E31" s="96">
        <f t="shared" si="4"/>
        <v>0.14000000001396984</v>
      </c>
      <c r="F31" s="96">
        <f t="shared" si="0"/>
        <v>0.15000000002328306</v>
      </c>
    </row>
    <row r="32" spans="1:6" ht="12" customHeight="1" x14ac:dyDescent="0.2">
      <c r="B32" s="101" t="s">
        <v>106</v>
      </c>
      <c r="C32" s="102"/>
      <c r="D32" s="102"/>
      <c r="E32" s="102"/>
      <c r="F32" s="96"/>
    </row>
    <row r="33" spans="2:6" ht="11.25" customHeight="1" x14ac:dyDescent="0.2">
      <c r="B33" s="99" t="s">
        <v>101</v>
      </c>
      <c r="C33" s="100">
        <f>C9-C23</f>
        <v>0</v>
      </c>
      <c r="D33" s="100">
        <f>D9-D23</f>
        <v>0</v>
      </c>
      <c r="E33" s="100">
        <f>E9-E23</f>
        <v>0</v>
      </c>
      <c r="F33" s="96">
        <f t="shared" si="0"/>
        <v>0</v>
      </c>
    </row>
    <row r="34" spans="2:6" x14ac:dyDescent="0.2">
      <c r="B34" s="99" t="s">
        <v>100</v>
      </c>
      <c r="C34" s="100">
        <f>C15-C27</f>
        <v>0</v>
      </c>
      <c r="D34" s="100">
        <f>D15-D27</f>
        <v>0</v>
      </c>
      <c r="E34" s="100">
        <f>E15-E27</f>
        <v>0</v>
      </c>
      <c r="F34" s="96">
        <f t="shared" si="0"/>
        <v>0</v>
      </c>
    </row>
    <row r="35" spans="2:6" x14ac:dyDescent="0.2">
      <c r="B35" s="99" t="s">
        <v>126</v>
      </c>
      <c r="C35" s="100">
        <f>C21-C31</f>
        <v>0</v>
      </c>
      <c r="D35" s="100">
        <f>D21-D31</f>
        <v>0</v>
      </c>
      <c r="E35" s="100">
        <f>E21-E31</f>
        <v>0</v>
      </c>
      <c r="F35" s="96">
        <f t="shared" si="0"/>
        <v>0</v>
      </c>
    </row>
    <row r="36" spans="2:6" x14ac:dyDescent="0.2">
      <c r="B36" s="77"/>
      <c r="C36" s="77"/>
      <c r="D36" s="77"/>
      <c r="E36" s="77"/>
      <c r="F36" s="97"/>
    </row>
    <row r="37" spans="2:6" x14ac:dyDescent="0.2">
      <c r="B37" s="77"/>
      <c r="C37" s="77"/>
      <c r="D37" s="77"/>
      <c r="E37" s="77"/>
      <c r="F37" s="97"/>
    </row>
    <row r="38" spans="2:6" ht="12.75" x14ac:dyDescent="0.2">
      <c r="B38" s="82" t="s">
        <v>86</v>
      </c>
      <c r="C38" s="69"/>
      <c r="D38" s="82" t="s">
        <v>127</v>
      </c>
      <c r="E38" s="77"/>
      <c r="F38" s="97"/>
    </row>
    <row r="39" spans="2:6" ht="12.75" x14ac:dyDescent="0.2">
      <c r="B39" s="82"/>
      <c r="C39" s="69"/>
      <c r="D39" s="82"/>
      <c r="E39" s="77"/>
      <c r="F39" s="97"/>
    </row>
    <row r="40" spans="2:6" ht="12.75" x14ac:dyDescent="0.2">
      <c r="B40" s="82" t="s">
        <v>64</v>
      </c>
      <c r="C40" s="69"/>
      <c r="D40" s="82" t="s">
        <v>128</v>
      </c>
      <c r="E40" s="77"/>
      <c r="F40" s="97"/>
    </row>
    <row r="41" spans="2:6" x14ac:dyDescent="0.2">
      <c r="B41" s="77"/>
      <c r="C41" s="77"/>
      <c r="D41" s="77"/>
      <c r="E41" s="77"/>
      <c r="F41" s="97"/>
    </row>
    <row r="42" spans="2:6" x14ac:dyDescent="0.2">
      <c r="B42" s="77"/>
      <c r="C42" s="77"/>
      <c r="D42" s="77"/>
      <c r="E42" s="77"/>
      <c r="F42" s="97"/>
    </row>
  </sheetData>
  <pageMargins left="0.7" right="0.7" top="0.75" bottom="0.75" header="0.3" footer="0.3"/>
  <pageSetup paperSize="9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outlinePr summaryBelow="0" summaryRight="0"/>
    <pageSetUpPr autoPageBreaks="0" fitToPage="1"/>
  </sheetPr>
  <dimension ref="A2:D15"/>
  <sheetViews>
    <sheetView topLeftCell="A3" zoomScaleNormal="100" zoomScaleSheetLayoutView="100" workbookViewId="0">
      <selection activeCell="D22" sqref="D22"/>
    </sheetView>
  </sheetViews>
  <sheetFormatPr defaultColWidth="9.140625" defaultRowHeight="12.75" x14ac:dyDescent="0.2"/>
  <cols>
    <col min="1" max="1" width="6" style="64" customWidth="1"/>
    <col min="2" max="2" width="40.7109375" style="65" customWidth="1"/>
    <col min="3" max="3" width="23.140625" style="65" customWidth="1"/>
    <col min="4" max="4" width="23.85546875" style="65" hidden="1" customWidth="1"/>
    <col min="5" max="5" width="9.140625" style="64"/>
    <col min="6" max="6" width="13.28515625" style="64" customWidth="1"/>
    <col min="7" max="7" width="9.140625" style="64"/>
    <col min="8" max="8" width="14.140625" style="64" customWidth="1"/>
    <col min="9" max="16384" width="9.140625" style="64"/>
  </cols>
  <sheetData>
    <row r="2" spans="1:4" x14ac:dyDescent="0.2">
      <c r="A2" s="66" t="s">
        <v>81</v>
      </c>
    </row>
    <row r="3" spans="1:4" x14ac:dyDescent="0.2">
      <c r="A3" s="66"/>
    </row>
    <row r="4" spans="1:4" x14ac:dyDescent="0.2">
      <c r="A4" s="66" t="s">
        <v>109</v>
      </c>
    </row>
    <row r="5" spans="1:4" x14ac:dyDescent="0.2">
      <c r="A5" s="66">
        <v>13</v>
      </c>
      <c r="B5" s="66" t="s">
        <v>28</v>
      </c>
    </row>
    <row r="6" spans="1:4" x14ac:dyDescent="0.2">
      <c r="A6" s="66"/>
    </row>
    <row r="7" spans="1:4" x14ac:dyDescent="0.2">
      <c r="A7" s="66"/>
      <c r="D7" s="78" t="s">
        <v>62</v>
      </c>
    </row>
    <row r="8" spans="1:4" x14ac:dyDescent="0.2">
      <c r="B8" s="68" t="s">
        <v>110</v>
      </c>
      <c r="C8" s="107" t="e">
        <f>#REF!</f>
        <v>#REF!</v>
      </c>
      <c r="D8" s="80" t="s">
        <v>122</v>
      </c>
    </row>
    <row r="9" spans="1:4" x14ac:dyDescent="0.2">
      <c r="B9" s="108" t="s">
        <v>111</v>
      </c>
      <c r="C9" s="109">
        <v>0</v>
      </c>
      <c r="D9" s="109">
        <v>0</v>
      </c>
    </row>
    <row r="10" spans="1:4" x14ac:dyDescent="0.2">
      <c r="B10" s="108" t="s">
        <v>99</v>
      </c>
      <c r="C10" s="109">
        <v>0</v>
      </c>
      <c r="D10" s="109">
        <v>251785.72</v>
      </c>
    </row>
    <row r="11" spans="1:4" x14ac:dyDescent="0.2">
      <c r="B11" s="81" t="s">
        <v>82</v>
      </c>
      <c r="C11" s="105">
        <f>SUM(C9:C10)</f>
        <v>0</v>
      </c>
      <c r="D11" s="105">
        <f>SUM(D9:D10)</f>
        <v>251785.72</v>
      </c>
    </row>
    <row r="12" spans="1:4" x14ac:dyDescent="0.2">
      <c r="B12" s="104"/>
      <c r="C12" s="106">
        <f>C11-ОПУ!C12</f>
        <v>-6519385</v>
      </c>
      <c r="D12" s="106">
        <f>D11-ОПУ!D12</f>
        <v>-625082.28</v>
      </c>
    </row>
    <row r="13" spans="1:4" x14ac:dyDescent="0.2">
      <c r="B13" s="82" t="s">
        <v>86</v>
      </c>
      <c r="C13" s="82" t="s">
        <v>63</v>
      </c>
    </row>
    <row r="14" spans="1:4" x14ac:dyDescent="0.2">
      <c r="B14" s="82"/>
      <c r="C14" s="82"/>
    </row>
    <row r="15" spans="1:4" x14ac:dyDescent="0.2">
      <c r="B15" s="82" t="s">
        <v>64</v>
      </c>
      <c r="C15" s="82" t="s">
        <v>78</v>
      </c>
    </row>
  </sheetData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ББ</vt:lpstr>
      <vt:lpstr>ОПУ</vt:lpstr>
      <vt:lpstr>ДДС-П</vt:lpstr>
      <vt:lpstr>ИК</vt:lpstr>
      <vt:lpstr>переоценка -расч по уд.в.бал.ст</vt:lpstr>
      <vt:lpstr>Бстр101 ДА для продажи</vt:lpstr>
      <vt:lpstr>Бстр121 НМА</vt:lpstr>
      <vt:lpstr>ОПУстр13 Р по реал</vt:lpstr>
      <vt:lpstr>ББ!Область_печати</vt:lpstr>
      <vt:lpstr>'Бстр101 ДА для продажи'!Область_печати</vt:lpstr>
      <vt:lpstr>'Бстр121 НМА'!Область_печати</vt:lpstr>
      <vt:lpstr>'ДДС-П'!Область_печати</vt:lpstr>
      <vt:lpstr>ИК!Область_печати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2023-05-17T09:02:43Z</dcterms:modified>
</cp:coreProperties>
</file>