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KPMG\2021\1Q 2021\FS\KASE\"/>
    </mc:Choice>
  </mc:AlternateContent>
  <bookViews>
    <workbookView xWindow="0" yWindow="0" windowWidth="28800" windowHeight="11190" activeTab="3"/>
  </bookViews>
  <sheets>
    <sheet name="PL" sheetId="5" r:id="rId1"/>
    <sheet name="BS" sheetId="1" r:id="rId2"/>
    <sheet name="CFS" sheetId="3" r:id="rId3"/>
    <sheet name="SCE_1кв. 2021" sheetId="6" r:id="rId4"/>
  </sheets>
  <externalReferences>
    <externalReference r:id="rId5"/>
  </externalReferences>
  <definedNames>
    <definedName name="BalanceSheet" localSheetId="1">BS!$B$9</definedName>
    <definedName name="CashFlows" localSheetId="2">CFS!$B$8</definedName>
    <definedName name="OLE_LINK10" localSheetId="2">CFS!$C$31</definedName>
    <definedName name="OLE_LINK16" localSheetId="1">BS!$C$38</definedName>
    <definedName name="OLE_LINK17" localSheetId="1">BS!$C$41</definedName>
    <definedName name="OLE_LINK5" localSheetId="0">PL!#REF!</definedName>
    <definedName name="OLE_LINK6" localSheetId="0">PL!$D$13</definedName>
    <definedName name="OLE_LINK7" localSheetId="0">PL!$D$23</definedName>
    <definedName name="_xlnm.Print_Area" localSheetId="1">BS!$A$1:$E$59</definedName>
    <definedName name="_xlnm.Print_Area" localSheetId="2">CFS!$A$1:$F$65</definedName>
    <definedName name="_xlnm.Print_Area" localSheetId="0">PL!$A$1:$E$57</definedName>
    <definedName name="_xlnm.Print_Area" localSheetId="3">'SCE_1кв. 2021'!$A$1:$M$40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6" l="1"/>
  <c r="D21" i="6"/>
  <c r="C21" i="6"/>
  <c r="J20" i="6"/>
  <c r="J13" i="6"/>
  <c r="F17" i="6"/>
  <c r="F21" i="6" s="1"/>
  <c r="H16" i="6"/>
  <c r="J16" i="6" s="1"/>
  <c r="H13" i="6"/>
  <c r="D19" i="1" l="1"/>
  <c r="C19" i="1"/>
  <c r="D36" i="6" l="1"/>
  <c r="E36" i="6"/>
  <c r="C36" i="6"/>
  <c r="H35" i="6" l="1"/>
  <c r="J35" i="6" s="1"/>
  <c r="I33" i="6"/>
  <c r="I36" i="6" s="1"/>
  <c r="G33" i="6"/>
  <c r="G36" i="6" s="1"/>
  <c r="F33" i="6"/>
  <c r="F36" i="6" s="1"/>
  <c r="H32" i="6"/>
  <c r="J32" i="6" s="1"/>
  <c r="H31" i="6"/>
  <c r="J31" i="6" s="1"/>
  <c r="J33" i="6" l="1"/>
  <c r="J36" i="6" s="1"/>
  <c r="H33" i="6"/>
  <c r="H36" i="6" s="1"/>
  <c r="C52" i="3"/>
  <c r="E31" i="3" l="1"/>
  <c r="D30" i="1"/>
  <c r="C30" i="1"/>
  <c r="E17" i="6" l="1"/>
  <c r="C20" i="5" l="1"/>
  <c r="E44" i="3" l="1"/>
  <c r="C31" i="3" l="1"/>
  <c r="C25" i="5"/>
  <c r="D20" i="5"/>
  <c r="C38" i="1"/>
  <c r="C44" i="3" l="1"/>
  <c r="E52" i="3" l="1"/>
  <c r="D41" i="5"/>
  <c r="C41" i="5" l="1"/>
  <c r="C42" i="1" l="1"/>
  <c r="C44" i="1" s="1"/>
  <c r="H20" i="6" l="1"/>
  <c r="C34" i="3" l="1"/>
  <c r="C56" i="3" s="1"/>
  <c r="C59" i="3" s="1"/>
  <c r="C68" i="3" s="1"/>
  <c r="D25" i="5" l="1"/>
  <c r="C10" i="5" l="1"/>
  <c r="C41" i="1"/>
  <c r="C27" i="5" l="1"/>
  <c r="C29" i="5" s="1"/>
  <c r="C32" i="5" l="1"/>
  <c r="C34" i="5" s="1"/>
  <c r="C42" i="5" s="1"/>
  <c r="C45" i="5" s="1"/>
  <c r="C47" i="5" s="1"/>
  <c r="D38" i="1" l="1"/>
  <c r="D42" i="1" l="1"/>
  <c r="D44" i="1" s="1"/>
  <c r="D41" i="1"/>
  <c r="D10" i="5"/>
  <c r="E34" i="3" l="1"/>
  <c r="D46" i="5"/>
  <c r="D27" i="5"/>
  <c r="D29" i="5" s="1"/>
  <c r="E56" i="3" l="1"/>
  <c r="E59" i="3" s="1"/>
  <c r="D34" i="5"/>
  <c r="D42" i="5" s="1"/>
  <c r="D45" i="5" s="1"/>
  <c r="D47" i="5" s="1"/>
  <c r="C17" i="6" l="1"/>
  <c r="E6" i="3" l="1"/>
  <c r="C6" i="3"/>
  <c r="I15" i="6" l="1"/>
  <c r="D17" i="6" l="1"/>
  <c r="J3" i="6"/>
  <c r="I17" i="6" l="1"/>
  <c r="I21" i="6" s="1"/>
  <c r="G15" i="6" l="1"/>
  <c r="G17" i="6" l="1"/>
  <c r="G21" i="6" s="1"/>
  <c r="H15" i="6"/>
  <c r="J15" i="6" l="1"/>
  <c r="J17" i="6" s="1"/>
  <c r="J21" i="6" s="1"/>
  <c r="H17" i="6"/>
  <c r="H21" i="6" s="1"/>
</calcChain>
</file>

<file path=xl/sharedStrings.xml><?xml version="1.0" encoding="utf-8"?>
<sst xmlns="http://schemas.openxmlformats.org/spreadsheetml/2006/main" count="216" uniqueCount="167">
  <si>
    <t xml:space="preserve"> </t>
  </si>
  <si>
    <t>Активы</t>
  </si>
  <si>
    <t>Денежные средства и их эквиваленты</t>
  </si>
  <si>
    <t>Средства в финансовых институтах</t>
  </si>
  <si>
    <t>Торговые ценные бумаги</t>
  </si>
  <si>
    <t>Кредиты, выданные клиентам</t>
  </si>
  <si>
    <t>Основные средства</t>
  </si>
  <si>
    <t>Нематериальные активы</t>
  </si>
  <si>
    <t>Прочие активы</t>
  </si>
  <si>
    <t>Всего активов</t>
  </si>
  <si>
    <t>Обязательства</t>
  </si>
  <si>
    <t>Текущие счета и депозиты клиентов</t>
  </si>
  <si>
    <t xml:space="preserve">Выпущенные долговые ценные бумаги </t>
  </si>
  <si>
    <t>Субординированный долг</t>
  </si>
  <si>
    <t>Отложенные налоговые обязательства</t>
  </si>
  <si>
    <t>Прочие обязательства</t>
  </si>
  <si>
    <t>Всего обязательств</t>
  </si>
  <si>
    <t>Капитал</t>
  </si>
  <si>
    <t>Акционерный капитал</t>
  </si>
  <si>
    <t>Дополнительный оплаченный капитал</t>
  </si>
  <si>
    <t>Накопленные убытки</t>
  </si>
  <si>
    <t>Всего капитала, причитающегося акционерам Банка</t>
  </si>
  <si>
    <t>Доля неконтролирующих акционеров</t>
  </si>
  <si>
    <t>Всего капитала</t>
  </si>
  <si>
    <t>Всего капитала и обязательств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</si>
  <si>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</si>
  <si>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</si>
  <si>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</si>
  <si>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</si>
  <si>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</si>
  <si>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Уменьшение/(увеличение) операционных активов:</t>
  </si>
  <si>
    <t>(Уменьшение)/увеличение операционных обязательств:</t>
  </si>
  <si>
    <t>Кредиторская задолженность по сделкам «репо»</t>
  </si>
  <si>
    <t>Корпоративный подоходный налог уплаченный</t>
  </si>
  <si>
    <t>Движение денежных средств от инвестиционной деятельности</t>
  </si>
  <si>
    <t>Приобретение основных средств и нематериальных активов</t>
  </si>
  <si>
    <t>Поступления от продажи основных средств и нематериальных активов</t>
  </si>
  <si>
    <t>Движение денежных средств от финансовой деятельности</t>
  </si>
  <si>
    <t>В миллионах  тенге</t>
  </si>
  <si>
    <t xml:space="preserve">АО «ForteBank» </t>
  </si>
  <si>
    <t>(не аудировано)</t>
  </si>
  <si>
    <t>Использование денежных средств в инвестиционной деятельности</t>
  </si>
  <si>
    <t>Общие и административные расходы, выплаченные</t>
  </si>
  <si>
    <t>Чистое увеличение/(уменьшение) денежных средств и их эквивалентов</t>
  </si>
  <si>
    <t>Выплата дивидендов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</si>
  <si>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</si>
  <si>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</si>
  <si>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</si>
  <si>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</si>
  <si>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</si>
  <si>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Непроцентные доходы</t>
  </si>
  <si>
    <t>Общие и административные расходы</t>
  </si>
  <si>
    <t>Непроцентные расходы</t>
  </si>
  <si>
    <t>Прибыль до расходов по корпоративному подоходному налогу</t>
  </si>
  <si>
    <t>Расходы по корпоративному подоходному налогу</t>
  </si>
  <si>
    <t>Прибыль за отчетный период</t>
  </si>
  <si>
    <t>Приходящаяся на:</t>
  </si>
  <si>
    <t>- акционеров Банка</t>
  </si>
  <si>
    <t>- неконтрольные доли участия</t>
  </si>
  <si>
    <t>Прочий совокупный доход</t>
  </si>
  <si>
    <t>Прочий совокупный доход/(убыток) за отчётный период, за вычетом налогов</t>
  </si>
  <si>
    <t>Итого совокупный доход за отчётный период</t>
  </si>
  <si>
    <t>Приходящийся на:</t>
  </si>
  <si>
    <t>Капитал, причитающийся акционерам Банка</t>
  </si>
  <si>
    <t xml:space="preserve">Акционерный капитал </t>
  </si>
  <si>
    <t xml:space="preserve">Накопленные убытки </t>
  </si>
  <si>
    <t>Всего</t>
  </si>
  <si>
    <t>Доля неконтролирующих акционеров</t>
  </si>
  <si>
    <t xml:space="preserve">Всего капитала </t>
  </si>
  <si>
    <t>Прибыль за отчетный период (не аудировано)</t>
  </si>
  <si>
    <t>Прочий совокупный доход за отчётный период (неаудировано)</t>
  </si>
  <si>
    <t>Итого совокупный доход за отчётный период (неаудировано)</t>
  </si>
  <si>
    <t>Операции с собственниками, отражённые непосредственно в составе капитала</t>
  </si>
  <si>
    <t xml:space="preserve">Выкуп акций (не аудировано) </t>
  </si>
  <si>
    <t>Кредиторская задолженность по договорам «репо»</t>
  </si>
  <si>
    <t>Резерв справедливой стоимости</t>
  </si>
  <si>
    <t>Средства банков и прочих финансовых институтов</t>
  </si>
  <si>
    <t>Влияние изменения обменных курсов на денежные средства и их эквиваленты</t>
  </si>
  <si>
    <t>Производные финансовые активы</t>
  </si>
  <si>
    <t xml:space="preserve"> - cумма, реклассифицированная в состав прибыли или убытка в результате прекращения признания долговых инструментов, оцениваемых по справедливой стоимости через прочий совокупный доход</t>
  </si>
  <si>
    <t>Инвестиционные ценные бумаги</t>
  </si>
  <si>
    <t>Приобретение инвестиционных ценных бумаг, оцениваемых по справедливой стоимости через прочий совокупный доход</t>
  </si>
  <si>
    <t>Погашение инвестиционных ценных бумаг, оцениваемых по справедливой стоимости через прочий совокупный доход</t>
  </si>
  <si>
    <t>Продажа инвестиционных ценных бумаг, оцениваемых по справедливой стоимости через прочий совокупный доход</t>
  </si>
  <si>
    <t>Поступления от размещения долговых ценных бумаг</t>
  </si>
  <si>
    <t>Влияние ОКУ на денежные средства и их эквиваленты</t>
  </si>
  <si>
    <t>Неденежные операции</t>
  </si>
  <si>
    <t>Изъятие залогового обеспечения по кредитам клиентам</t>
  </si>
  <si>
    <t>Денежные средства и их эквиваленты, 
   на конец периода</t>
  </si>
  <si>
    <t>Денежные средства и их эквиваленты, 
   на начало периода</t>
  </si>
  <si>
    <t>Прочие расходы</t>
  </si>
  <si>
    <t>Прочие доходы</t>
  </si>
  <si>
    <t>- чистое изменение справедливой стоимости инвестиционных ценных бумаг, оцениваемых по ССПСД</t>
  </si>
  <si>
    <t>- подоходный налог, относящийся к компонентам прочего совокупного дохода</t>
  </si>
  <si>
    <t>На 1 января 2020 года</t>
  </si>
  <si>
    <t>_________________________________</t>
  </si>
  <si>
    <t>Дыканбаева А.М.</t>
  </si>
  <si>
    <t>______________________</t>
  </si>
  <si>
    <t>Чистое поступление/(использование) денежных средств в операционной деятельности до уплаты подоходного налога</t>
  </si>
  <si>
    <t>Поступление/(использование) денежных средств в операционной деятельности</t>
  </si>
  <si>
    <t>Использование/(поступление) денежных средств в финансовой деятельности</t>
  </si>
  <si>
    <t>Собственные выкупленные акции</t>
  </si>
  <si>
    <t>Производные инструменты</t>
  </si>
  <si>
    <t>Первый Заместитель Председателя Правления (CFO)</t>
  </si>
  <si>
    <t>Выкупленный капитал</t>
  </si>
  <si>
    <t>(аудировано)</t>
  </si>
  <si>
    <t>Прочий совокупный доход, подлежащий переклассификации в состав прибыли или убытка в последующих периодах при выполнении определенных условий:</t>
  </si>
  <si>
    <t>Выкуп собственный акций</t>
  </si>
  <si>
    <t>Погашение обязательств по аренде</t>
  </si>
  <si>
    <t>Выплата дивидендов (не аудировано)</t>
  </si>
  <si>
    <t>Прибыль за отчётный период (неаудировано)</t>
  </si>
  <si>
    <t xml:space="preserve">Прочий совокупный доход за отчётный период (неаудировано) </t>
  </si>
  <si>
    <t>Итого совокупный доход за отчётный период (неаудировано)</t>
  </si>
  <si>
    <t>Левин С.В.</t>
  </si>
  <si>
    <t>Погашение выпущенных долговых ценных бумаг</t>
  </si>
  <si>
    <t>Net realised gains/(losses) from financial instruments at fair value
through profit or loss</t>
  </si>
  <si>
    <t xml:space="preserve">Net realised gains on dealing in foreign currencies </t>
  </si>
  <si>
    <t>Other operating expenses paid</t>
  </si>
  <si>
    <t>General and administrative expenses paid</t>
  </si>
  <si>
    <t>Amounts due from financial institutions</t>
  </si>
  <si>
    <t>Trading securities</t>
  </si>
  <si>
    <t>Loans to customers</t>
  </si>
  <si>
    <t xml:space="preserve">Other assets </t>
  </si>
  <si>
    <t xml:space="preserve">Current accounts and deposits of customers </t>
  </si>
  <si>
    <t>Amounts due to banks and other financial institutions</t>
  </si>
  <si>
    <t>Amounts payable under repurchase agreements</t>
  </si>
  <si>
    <t>Other liabilities</t>
  </si>
  <si>
    <t xml:space="preserve">Corporate income tax paid </t>
  </si>
  <si>
    <t>Purchase of investment securities at fair value through other
comprehensive income</t>
  </si>
  <si>
    <t>Proceeds from sale of investment securities at fair value through
other comprehensive income</t>
  </si>
  <si>
    <t>Redemption of investment securities at fair value through other
comprehensive income</t>
  </si>
  <si>
    <t>Purchase of property and equipment and intangible assets</t>
  </si>
  <si>
    <t xml:space="preserve">Proceeds from sale of property and equipment and intangible assets </t>
  </si>
  <si>
    <t>Purchase of treasury shares</t>
  </si>
  <si>
    <t>Proceeds from placement of debt securities issued</t>
  </si>
  <si>
    <t>Redemption of debt securities issued</t>
  </si>
  <si>
    <t>Repayment of lease liability</t>
  </si>
  <si>
    <t xml:space="preserve">Effect of exchange rate changes on cash and cash equivalents </t>
  </si>
  <si>
    <t>Cash and cash equivalents, beginning</t>
  </si>
  <si>
    <t>Repossession of collateral on loans to customer</t>
  </si>
  <si>
    <t>Cash and cash equivalents, ending</t>
  </si>
  <si>
    <t>Чистая прибыль/убыток в результате прекращения признания инвестиционных ценных бумаг, оцениваемых по справедливой стоимости через прочий совокупный доход</t>
  </si>
  <si>
    <t>Чистая прибыль от операций с иностранной валютой</t>
  </si>
  <si>
    <t>Чистая прибыль от модификации финансовых обязательств, приводящей к прекращению признания</t>
  </si>
  <si>
    <t>- изменение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</si>
  <si>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Чистые поступления по операциям с иностранной валютой</t>
  </si>
  <si>
    <t>Прочие выплаты</t>
  </si>
  <si>
    <t>Расходы по кредитным убыткам</t>
  </si>
  <si>
    <t>Чистый реализованный убыток по финансовым инструментам, оцениваемым по справедливой стоимости через прибыль или убыток</t>
  </si>
  <si>
    <t>Приобретение инвестиционных ценных бумаг, оцениваемых по амортизированной стоимости</t>
  </si>
  <si>
    <t>стр 1 из 4</t>
  </si>
  <si>
    <t>стр 2 из 4</t>
  </si>
  <si>
    <t>стр 3 из 4</t>
  </si>
  <si>
    <t>стр 4 из 4</t>
  </si>
  <si>
    <t>Главный бухгалтер - директор</t>
  </si>
  <si>
    <t>Промежуточный сокращенный консолидированный отчет о совокупном доходе за трехмесячный период, завершившийся 1 апреля 2021 года</t>
  </si>
  <si>
    <t>За трехмесячный период, завершившийся на 1 апреля 2020 года</t>
  </si>
  <si>
    <t>За трехмесячный период, завершившийся на 1 апреля 2021 года</t>
  </si>
  <si>
    <t>Промежуточный сокращенный консолидированный отчет о финансовом положении по состоянию на 1 апреля 2021 года</t>
  </si>
  <si>
    <t>На 1 апреля 2021 года</t>
  </si>
  <si>
    <t>На 1 января 2021 года</t>
  </si>
  <si>
    <t>Промежуточный сокращенный консолидированный отчет о движении денежных средств за трехмесячный период, завершившийся на 1 апреля 2021 года</t>
  </si>
  <si>
    <t>Промежуточный сокращенный консолидированный отчет об изменениях в капитале за трехмесячный период, завершившийся на 1 апреля 2021 года</t>
  </si>
  <si>
    <t>На 31 марта  2021 года (не аудировано)</t>
  </si>
  <si>
    <t>На 31 марта 2020 года (неаудировано)</t>
  </si>
  <si>
    <t>Погашение инвестиционных ценных бумаг, оцениваемых по амортизированной стоимости</t>
  </si>
  <si>
    <t>Чистая прибыль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</si>
</sst>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(* #,##0_);_(* \(#,##0\);_(* &quot;₽&quot;\-&quot;₽&quot;_);_(@_)"/>
    <numFmt numFmtId="167" formatCode="_(* #,##0_);_(* \(#,##0\);_(* &quot;£&quot;\-&quot;£&quot;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9"/>
      <color theme="1"/>
      <name val="Garamond"/>
      <family val="1"/>
      <charset val="204"/>
    </font>
    <font>
      <sz val="9"/>
      <color theme="1"/>
      <name val="Garamond"/>
      <family val="1"/>
      <charset val="204"/>
    </font>
    <font>
      <sz val="10"/>
      <color rgb="FFFF0000"/>
      <name val="Arial"/>
      <family val="2"/>
      <charset val="204"/>
    </font>
    <font>
      <b/>
      <sz val="10"/>
      <color rgb="FF0000FF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172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7" fillId="0" borderId="0" xfId="2" applyNumberFormat="1" applyFont="1" applyAlignment="1"/>
    <xf numFmtId="0" fontId="7" fillId="0" borderId="0" xfId="2" applyFont="1" applyFill="1" applyBorder="1" applyAlignment="1"/>
    <xf numFmtId="0" fontId="3" fillId="0" borderId="0" xfId="2" applyFont="1" applyBorder="1" applyAlignment="1">
      <alignment wrapText="1"/>
    </xf>
    <xf numFmtId="0" fontId="3" fillId="0" borderId="0" xfId="2" applyFont="1" applyFill="1" applyBorder="1" applyAlignment="1"/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/>
    <xf numFmtId="0" fontId="4" fillId="0" borderId="0" xfId="0" applyFont="1" applyFill="1" applyBorder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65" fontId="10" fillId="0" borderId="0" xfId="1" applyNumberFormat="1" applyFont="1" applyFill="1" applyBorder="1" applyAlignment="1">
      <alignment horizontal="left" vertical="center" wrapText="1"/>
    </xf>
    <xf numFmtId="165" fontId="4" fillId="0" borderId="0" xfId="1" applyNumberFormat="1" applyFont="1" applyFill="1"/>
    <xf numFmtId="165" fontId="11" fillId="0" borderId="0" xfId="1" applyNumberFormat="1" applyFont="1" applyFill="1" applyBorder="1" applyAlignment="1">
      <alignment horizontal="left" vertical="center" wrapText="1"/>
    </xf>
    <xf numFmtId="166" fontId="4" fillId="0" borderId="0" xfId="0" applyNumberFormat="1" applyFont="1" applyFill="1"/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6" fontId="12" fillId="0" borderId="0" xfId="0" applyNumberFormat="1" applyFont="1" applyFill="1"/>
    <xf numFmtId="166" fontId="4" fillId="0" borderId="0" xfId="0" applyNumberFormat="1" applyFont="1"/>
    <xf numFmtId="3" fontId="4" fillId="0" borderId="0" xfId="0" applyNumberFormat="1" applyFont="1"/>
    <xf numFmtId="4" fontId="4" fillId="0" borderId="0" xfId="0" applyNumberFormat="1" applyFont="1" applyFill="1"/>
    <xf numFmtId="3" fontId="4" fillId="0" borderId="0" xfId="0" applyNumberFormat="1" applyFont="1" applyFill="1"/>
    <xf numFmtId="165" fontId="4" fillId="0" borderId="0" xfId="1" applyNumberFormat="1" applyFont="1" applyFill="1" applyAlignment="1">
      <alignment horizontal="right" vertical="center" wrapText="1"/>
    </xf>
    <xf numFmtId="0" fontId="4" fillId="2" borderId="0" xfId="0" applyFont="1" applyFill="1"/>
    <xf numFmtId="0" fontId="4" fillId="0" borderId="0" xfId="0" applyFont="1" applyAlignment="1"/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/>
    <xf numFmtId="0" fontId="5" fillId="0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166" fontId="4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Border="1" applyAlignment="1">
      <alignment horizontal="right" vertical="center" wrapText="1"/>
    </xf>
    <xf numFmtId="166" fontId="4" fillId="0" borderId="1" xfId="1" applyNumberFormat="1" applyFont="1" applyFill="1" applyBorder="1" applyAlignment="1">
      <alignment horizontal="right" wrapText="1"/>
    </xf>
    <xf numFmtId="166" fontId="6" fillId="0" borderId="0" xfId="1" applyNumberFormat="1" applyFont="1" applyFill="1" applyAlignment="1">
      <alignment horizontal="right" wrapText="1"/>
    </xf>
    <xf numFmtId="166" fontId="4" fillId="0" borderId="1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right" vertical="center" wrapText="1"/>
    </xf>
    <xf numFmtId="166" fontId="6" fillId="0" borderId="3" xfId="1" applyNumberFormat="1" applyFont="1" applyFill="1" applyBorder="1" applyAlignment="1">
      <alignment horizontal="right" wrapText="1"/>
    </xf>
    <xf numFmtId="166" fontId="6" fillId="0" borderId="0" xfId="1" applyNumberFormat="1" applyFont="1" applyFill="1" applyBorder="1" applyAlignment="1">
      <alignment horizontal="right" wrapText="1"/>
    </xf>
    <xf numFmtId="166" fontId="13" fillId="0" borderId="0" xfId="0" applyNumberFormat="1" applyFont="1" applyFill="1"/>
    <xf numFmtId="165" fontId="12" fillId="0" borderId="0" xfId="1" applyNumberFormat="1" applyFont="1" applyFill="1"/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left" vertical="center"/>
    </xf>
    <xf numFmtId="0" fontId="4" fillId="0" borderId="0" xfId="0" applyFont="1" applyAlignment="1">
      <alignment horizontal="right"/>
    </xf>
    <xf numFmtId="0" fontId="17" fillId="0" borderId="0" xfId="2" applyFont="1" applyFill="1" applyBorder="1" applyAlignment="1"/>
    <xf numFmtId="0" fontId="16" fillId="0" borderId="0" xfId="2" applyFont="1" applyBorder="1" applyAlignment="1">
      <alignment wrapText="1"/>
    </xf>
    <xf numFmtId="0" fontId="4" fillId="0" borderId="0" xfId="0" applyFont="1"/>
    <xf numFmtId="0" fontId="7" fillId="0" borderId="0" xfId="2" applyFont="1" applyFill="1" applyBorder="1" applyAlignment="1"/>
    <xf numFmtId="0" fontId="3" fillId="0" borderId="0" xfId="2" applyFont="1" applyFill="1" applyBorder="1" applyAlignment="1"/>
    <xf numFmtId="0" fontId="4" fillId="0" borderId="0" xfId="0" applyFont="1" applyAlignment="1"/>
    <xf numFmtId="0" fontId="14" fillId="0" borderId="0" xfId="0" applyFont="1"/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4" fillId="0" borderId="0" xfId="0" applyFont="1" applyFill="1"/>
    <xf numFmtId="0" fontId="19" fillId="0" borderId="0" xfId="0" applyFont="1" applyFill="1" applyAlignment="1">
      <alignment horizontal="right" wrapText="1"/>
    </xf>
    <xf numFmtId="0" fontId="19" fillId="0" borderId="1" xfId="0" applyFont="1" applyFill="1" applyBorder="1" applyAlignment="1">
      <alignment horizontal="right" wrapText="1"/>
    </xf>
    <xf numFmtId="0" fontId="20" fillId="0" borderId="0" xfId="0" applyFont="1" applyAlignment="1">
      <alignment horizontal="left" wrapText="1"/>
    </xf>
    <xf numFmtId="0" fontId="17" fillId="0" borderId="0" xfId="2" applyFont="1" applyFill="1" applyBorder="1" applyAlignment="1"/>
    <xf numFmtId="0" fontId="14" fillId="0" borderId="0" xfId="0" applyFont="1" applyAlignment="1"/>
    <xf numFmtId="0" fontId="16" fillId="0" borderId="0" xfId="2" applyFont="1" applyBorder="1" applyAlignment="1">
      <alignment wrapText="1"/>
    </xf>
    <xf numFmtId="0" fontId="16" fillId="0" borderId="0" xfId="2" applyFont="1" applyFill="1" applyBorder="1" applyAlignment="1"/>
    <xf numFmtId="0" fontId="17" fillId="0" borderId="0" xfId="2" applyNumberFormat="1" applyFont="1" applyAlignment="1"/>
    <xf numFmtId="0" fontId="4" fillId="0" borderId="0" xfId="0" applyFont="1" applyFill="1" applyAlignment="1">
      <alignment horizontal="right"/>
    </xf>
    <xf numFmtId="0" fontId="19" fillId="0" borderId="0" xfId="0" applyFont="1" applyBorder="1" applyAlignment="1">
      <alignment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21" fillId="0" borderId="0" xfId="0" applyFont="1" applyAlignment="1">
      <alignment horizontal="left" wrapText="1"/>
    </xf>
    <xf numFmtId="0" fontId="14" fillId="0" borderId="0" xfId="0" quotePrefix="1" applyFont="1" applyAlignment="1">
      <alignment horizontal="left" wrapText="1"/>
    </xf>
    <xf numFmtId="0" fontId="1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/>
    <xf numFmtId="0" fontId="22" fillId="0" borderId="0" xfId="0" applyFont="1" applyAlignment="1"/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 wrapText="1"/>
    </xf>
    <xf numFmtId="0" fontId="22" fillId="0" borderId="0" xfId="0" applyFont="1"/>
    <xf numFmtId="0" fontId="22" fillId="0" borderId="0" xfId="0" applyFont="1" applyAlignment="1">
      <alignment horizontal="right"/>
    </xf>
    <xf numFmtId="0" fontId="4" fillId="0" borderId="0" xfId="0" applyFont="1" applyFill="1" applyAlignment="1">
      <alignment wrapText="1"/>
    </xf>
    <xf numFmtId="167" fontId="25" fillId="0" borderId="0" xfId="0" applyNumberFormat="1" applyFont="1" applyFill="1" applyAlignment="1"/>
    <xf numFmtId="165" fontId="26" fillId="0" borderId="0" xfId="0" applyNumberFormat="1" applyFont="1"/>
    <xf numFmtId="165" fontId="4" fillId="0" borderId="0" xfId="1" applyNumberFormat="1" applyFont="1" applyFill="1" applyAlignment="1">
      <alignment horizontal="right" wrapText="1"/>
    </xf>
    <xf numFmtId="0" fontId="24" fillId="0" borderId="0" xfId="0" applyFont="1" applyAlignment="1">
      <alignment vertical="center" wrapText="1"/>
    </xf>
    <xf numFmtId="166" fontId="17" fillId="0" borderId="0" xfId="0" applyNumberFormat="1" applyFont="1" applyFill="1" applyAlignment="1">
      <alignment horizontal="right" wrapText="1"/>
    </xf>
    <xf numFmtId="165" fontId="20" fillId="0" borderId="3" xfId="1" applyNumberFormat="1" applyFont="1" applyFill="1" applyBorder="1" applyAlignment="1">
      <alignment horizontal="right" vertical="center" wrapText="1"/>
    </xf>
    <xf numFmtId="165" fontId="14" fillId="0" borderId="0" xfId="1" applyNumberFormat="1" applyFont="1" applyFill="1" applyAlignment="1">
      <alignment horizontal="right" vertical="center" wrapText="1"/>
    </xf>
    <xf numFmtId="165" fontId="20" fillId="0" borderId="0" xfId="1" applyNumberFormat="1" applyFont="1" applyFill="1" applyAlignment="1">
      <alignment horizontal="right" vertical="center" wrapText="1"/>
    </xf>
    <xf numFmtId="165" fontId="14" fillId="0" borderId="0" xfId="0" applyNumberFormat="1" applyFont="1" applyFill="1" applyAlignment="1">
      <alignment horizontal="right" wrapText="1"/>
    </xf>
    <xf numFmtId="166" fontId="18" fillId="0" borderId="3" xfId="0" applyNumberFormat="1" applyFont="1" applyFill="1" applyBorder="1" applyAlignment="1">
      <alignment horizontal="right" wrapText="1"/>
    </xf>
    <xf numFmtId="166" fontId="18" fillId="0" borderId="0" xfId="0" applyNumberFormat="1" applyFont="1" applyFill="1" applyAlignment="1">
      <alignment horizontal="right" wrapText="1"/>
    </xf>
    <xf numFmtId="165" fontId="17" fillId="0" borderId="0" xfId="0" applyNumberFormat="1" applyFont="1" applyFill="1" applyAlignment="1">
      <alignment horizontal="right" wrapText="1"/>
    </xf>
    <xf numFmtId="166" fontId="18" fillId="0" borderId="2" xfId="0" applyNumberFormat="1" applyFont="1" applyFill="1" applyBorder="1" applyAlignment="1">
      <alignment horizontal="right" wrapText="1"/>
    </xf>
    <xf numFmtId="165" fontId="20" fillId="0" borderId="2" xfId="1" applyNumberFormat="1" applyFont="1" applyFill="1" applyBorder="1" applyAlignment="1">
      <alignment horizontal="right" vertical="center" wrapText="1"/>
    </xf>
    <xf numFmtId="165" fontId="20" fillId="0" borderId="0" xfId="1" applyNumberFormat="1" applyFont="1" applyFill="1" applyBorder="1" applyAlignment="1">
      <alignment horizontal="right" vertical="center" wrapText="1"/>
    </xf>
    <xf numFmtId="0" fontId="17" fillId="0" borderId="0" xfId="2" applyNumberFormat="1" applyFont="1" applyFill="1" applyAlignment="1"/>
    <xf numFmtId="3" fontId="7" fillId="0" borderId="0" xfId="1" applyNumberFormat="1" applyFont="1" applyFill="1"/>
    <xf numFmtId="166" fontId="7" fillId="0" borderId="0" xfId="1" applyNumberFormat="1" applyFont="1" applyFill="1"/>
    <xf numFmtId="165" fontId="7" fillId="0" borderId="0" xfId="1" applyNumberFormat="1" applyFont="1" applyFill="1"/>
    <xf numFmtId="3" fontId="7" fillId="0" borderId="0" xfId="1" applyNumberFormat="1" applyFont="1" applyFill="1" applyBorder="1"/>
    <xf numFmtId="166" fontId="7" fillId="0" borderId="0" xfId="1" applyNumberFormat="1" applyFont="1" applyFill="1" applyBorder="1"/>
    <xf numFmtId="3" fontId="8" fillId="0" borderId="4" xfId="1" applyNumberFormat="1" applyFont="1" applyFill="1" applyBorder="1"/>
    <xf numFmtId="166" fontId="8" fillId="0" borderId="4" xfId="1" applyNumberFormat="1" applyFont="1" applyFill="1" applyBorder="1"/>
    <xf numFmtId="165" fontId="4" fillId="0" borderId="0" xfId="1" applyNumberFormat="1" applyFont="1" applyFill="1" applyAlignment="1">
      <alignment horizontal="left" vertical="center" wrapText="1"/>
    </xf>
    <xf numFmtId="3" fontId="8" fillId="0" borderId="2" xfId="1" applyNumberFormat="1" applyFont="1" applyFill="1" applyBorder="1"/>
    <xf numFmtId="166" fontId="8" fillId="0" borderId="2" xfId="1" applyNumberFormat="1" applyFont="1" applyFill="1" applyBorder="1"/>
    <xf numFmtId="166" fontId="7" fillId="0" borderId="1" xfId="1" applyNumberFormat="1" applyFont="1" applyFill="1" applyBorder="1"/>
    <xf numFmtId="3" fontId="8" fillId="0" borderId="0" xfId="1" applyNumberFormat="1" applyFont="1" applyFill="1"/>
    <xf numFmtId="166" fontId="8" fillId="0" borderId="0" xfId="1" applyNumberFormat="1" applyFont="1" applyFill="1"/>
    <xf numFmtId="3" fontId="8" fillId="0" borderId="3" xfId="1" applyNumberFormat="1" applyFont="1" applyFill="1" applyBorder="1"/>
    <xf numFmtId="166" fontId="8" fillId="0" borderId="3" xfId="1" applyNumberFormat="1" applyFont="1" applyFill="1" applyBorder="1"/>
    <xf numFmtId="0" fontId="6" fillId="0" borderId="0" xfId="0" applyFont="1" applyFill="1" applyBorder="1" applyAlignment="1">
      <alignment horizontal="right" wrapText="1"/>
    </xf>
    <xf numFmtId="166" fontId="6" fillId="0" borderId="1" xfId="0" applyNumberFormat="1" applyFont="1" applyFill="1" applyBorder="1" applyAlignment="1">
      <alignment wrapText="1"/>
    </xf>
    <xf numFmtId="165" fontId="6" fillId="0" borderId="1" xfId="0" applyNumberFormat="1" applyFont="1" applyFill="1" applyBorder="1" applyAlignment="1">
      <alignment wrapText="1"/>
    </xf>
    <xf numFmtId="166" fontId="6" fillId="0" borderId="0" xfId="0" applyNumberFormat="1" applyFont="1" applyFill="1" applyBorder="1" applyAlignment="1">
      <alignment wrapText="1"/>
    </xf>
    <xf numFmtId="165" fontId="4" fillId="0" borderId="0" xfId="1" applyNumberFormat="1" applyFont="1" applyFill="1" applyBorder="1" applyAlignment="1">
      <alignment wrapText="1"/>
    </xf>
    <xf numFmtId="166" fontId="4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5" fontId="6" fillId="0" borderId="3" xfId="0" applyNumberFormat="1" applyFont="1" applyFill="1" applyBorder="1" applyAlignment="1">
      <alignment wrapText="1"/>
    </xf>
    <xf numFmtId="166" fontId="6" fillId="0" borderId="3" xfId="0" applyNumberFormat="1" applyFont="1" applyFill="1" applyBorder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166" fontId="6" fillId="0" borderId="2" xfId="0" applyNumberFormat="1" applyFont="1" applyFill="1" applyBorder="1" applyAlignment="1">
      <alignment wrapText="1"/>
    </xf>
    <xf numFmtId="165" fontId="6" fillId="0" borderId="2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right" wrapText="1"/>
    </xf>
    <xf numFmtId="0" fontId="22" fillId="0" borderId="0" xfId="0" applyFont="1" applyFill="1"/>
    <xf numFmtId="165" fontId="5" fillId="0" borderId="0" xfId="1" applyNumberFormat="1" applyFont="1" applyFill="1" applyAlignment="1">
      <alignment horizontal="left" vertical="center" wrapText="1"/>
    </xf>
    <xf numFmtId="165" fontId="4" fillId="0" borderId="1" xfId="1" applyNumberFormat="1" applyFont="1" applyFill="1" applyBorder="1" applyAlignment="1">
      <alignment horizontal="right" vertical="center" wrapText="1"/>
    </xf>
    <xf numFmtId="166" fontId="4" fillId="0" borderId="1" xfId="0" applyNumberFormat="1" applyFont="1" applyFill="1" applyBorder="1" applyAlignment="1">
      <alignment wrapText="1"/>
    </xf>
    <xf numFmtId="0" fontId="22" fillId="0" borderId="0" xfId="0" applyFont="1" applyFill="1" applyAlignment="1">
      <alignment horizontal="right"/>
    </xf>
    <xf numFmtId="166" fontId="4" fillId="0" borderId="0" xfId="1" applyNumberFormat="1" applyFont="1" applyFill="1" applyBorder="1" applyAlignment="1">
      <alignment horizontal="right" vertical="center" wrapText="1"/>
    </xf>
    <xf numFmtId="165" fontId="4" fillId="0" borderId="3" xfId="1" applyNumberFormat="1" applyFont="1" applyFill="1" applyBorder="1" applyAlignment="1">
      <alignment horizontal="right" vertical="center" wrapText="1"/>
    </xf>
    <xf numFmtId="166" fontId="4" fillId="0" borderId="0" xfId="1" applyNumberFormat="1" applyFont="1" applyFill="1" applyAlignment="1">
      <alignment horizontal="right" vertical="center" wrapText="1"/>
    </xf>
    <xf numFmtId="165" fontId="4" fillId="0" borderId="2" xfId="1" applyNumberFormat="1" applyFont="1" applyFill="1" applyBorder="1" applyAlignment="1">
      <alignment horizontal="right" vertical="center" wrapText="1"/>
    </xf>
    <xf numFmtId="166" fontId="4" fillId="0" borderId="2" xfId="0" applyNumberFormat="1" applyFont="1" applyFill="1" applyBorder="1" applyAlignment="1">
      <alignment wrapText="1"/>
    </xf>
    <xf numFmtId="166" fontId="8" fillId="0" borderId="2" xfId="1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wrapText="1"/>
    </xf>
    <xf numFmtId="3" fontId="8" fillId="0" borderId="0" xfId="1" applyNumberFormat="1" applyFont="1" applyFill="1" applyAlignment="1">
      <alignment horizontal="left" vertical="center" wrapText="1"/>
    </xf>
    <xf numFmtId="0" fontId="7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 vertical="center" wrapText="1"/>
    </xf>
    <xf numFmtId="165" fontId="7" fillId="0" borderId="0" xfId="0" applyNumberFormat="1" applyFont="1" applyFill="1"/>
    <xf numFmtId="0" fontId="15" fillId="0" borderId="0" xfId="0" applyFont="1" applyFill="1" applyAlignment="1">
      <alignment horizontal="right" wrapText="1"/>
    </xf>
    <xf numFmtId="0" fontId="15" fillId="0" borderId="1" xfId="0" applyFont="1" applyFill="1" applyBorder="1" applyAlignment="1">
      <alignment horizontal="right" wrapText="1"/>
    </xf>
    <xf numFmtId="165" fontId="18" fillId="0" borderId="3" xfId="1" applyNumberFormat="1" applyFont="1" applyFill="1" applyBorder="1" applyAlignment="1">
      <alignment horizontal="right" vertical="center" wrapText="1"/>
    </xf>
    <xf numFmtId="165" fontId="17" fillId="0" borderId="0" xfId="1" applyNumberFormat="1" applyFont="1" applyFill="1" applyAlignment="1">
      <alignment horizontal="right" vertical="center" wrapText="1"/>
    </xf>
    <xf numFmtId="165" fontId="18" fillId="0" borderId="0" xfId="1" applyNumberFormat="1" applyFont="1" applyFill="1" applyAlignment="1">
      <alignment horizontal="right" vertical="center" wrapText="1"/>
    </xf>
    <xf numFmtId="165" fontId="18" fillId="0" borderId="2" xfId="1" applyNumberFormat="1" applyFont="1" applyFill="1" applyBorder="1" applyAlignment="1">
      <alignment horizontal="right" vertical="center" wrapText="1"/>
    </xf>
    <xf numFmtId="165" fontId="18" fillId="0" borderId="0" xfId="1" applyNumberFormat="1" applyFont="1" applyFill="1" applyBorder="1" applyAlignment="1">
      <alignment horizontal="right" vertical="center" wrapText="1"/>
    </xf>
    <xf numFmtId="165" fontId="17" fillId="0" borderId="0" xfId="1" applyNumberFormat="1" applyFont="1" applyFill="1"/>
    <xf numFmtId="0" fontId="17" fillId="0" borderId="0" xfId="0" applyFont="1" applyFill="1"/>
    <xf numFmtId="0" fontId="15" fillId="0" borderId="0" xfId="0" applyFont="1" applyFill="1" applyBorder="1" applyAlignment="1">
      <alignment vertical="center" wrapText="1"/>
    </xf>
    <xf numFmtId="166" fontId="6" fillId="0" borderId="2" xfId="1" applyNumberFormat="1" applyFont="1" applyFill="1" applyBorder="1" applyAlignment="1">
      <alignment horizontal="right" wrapText="1"/>
    </xf>
    <xf numFmtId="0" fontId="7" fillId="0" borderId="0" xfId="2" applyNumberFormat="1" applyFont="1" applyFill="1" applyBorder="1" applyAlignment="1"/>
    <xf numFmtId="0" fontId="16" fillId="0" borderId="0" xfId="2" applyFont="1" applyFill="1" applyBorder="1" applyAlignment="1">
      <alignment wrapText="1"/>
    </xf>
    <xf numFmtId="0" fontId="4" fillId="0" borderId="0" xfId="0" applyFont="1" applyFill="1" applyAlignment="1"/>
    <xf numFmtId="0" fontId="4" fillId="0" borderId="0" xfId="0" applyFont="1" applyFill="1" applyBorder="1" applyAlignment="1"/>
    <xf numFmtId="0" fontId="8" fillId="0" borderId="0" xfId="0" applyFont="1" applyFill="1" applyBorder="1" applyAlignment="1">
      <alignment horizontal="left" vertical="center" wrapText="1"/>
    </xf>
    <xf numFmtId="166" fontId="8" fillId="0" borderId="0" xfId="1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3">
    <cellStyle name="Обычный" xfId="0" builtinId="0"/>
    <cellStyle name="Обычный 10 10" xfId="2"/>
    <cellStyle name="Финансовый" xfId="1" builtinId="3"/>
  </cellStyles>
  <dxfs count="0"/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PMG/6m'2016/FS/NBRK/&#1060;&#1086;&#1088;&#1084;&#1099;%201-4_FB_%2030.06.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CFS"/>
      <sheetName val="SCE 2016"/>
      <sheetName val="SCE 2015"/>
    </sheetNames>
    <sheetDataSet>
      <sheetData sheetId="0" refreshError="1">
        <row r="1">
          <cell r="D1" t="str">
            <v xml:space="preserve">АО «ForteBank» 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view="pageBreakPreview" topLeftCell="A22" zoomScale="70" zoomScaleNormal="80" zoomScaleSheetLayoutView="70" workbookViewId="0">
      <selection activeCell="D8" sqref="D8"/>
    </sheetView>
  </sheetViews>
  <sheetFormatPr defaultColWidth="9.140625" defaultRowHeight="15" x14ac:dyDescent="0.2"/>
  <cols>
    <col min="1" max="1" width="9.140625" style="62"/>
    <col min="2" max="2" width="81.7109375" style="70" customWidth="1"/>
    <col min="3" max="3" width="32" style="161" customWidth="1"/>
    <col min="4" max="4" width="32" style="62" customWidth="1"/>
    <col min="5" max="5" width="4.85546875" style="3" customWidth="1"/>
    <col min="6" max="6" width="10.5703125" style="3" customWidth="1"/>
    <col min="7" max="16384" width="9.140625" style="3"/>
  </cols>
  <sheetData>
    <row r="1" spans="2:7" x14ac:dyDescent="0.2">
      <c r="D1" s="63" t="s">
        <v>39</v>
      </c>
    </row>
    <row r="2" spans="2:7" x14ac:dyDescent="0.2">
      <c r="D2" s="64" t="s">
        <v>155</v>
      </c>
    </row>
    <row r="3" spans="2:7" ht="7.9" customHeight="1" x14ac:dyDescent="0.2">
      <c r="D3" s="64"/>
    </row>
    <row r="4" spans="2:7" ht="14.25" customHeight="1" x14ac:dyDescent="0.2">
      <c r="D4" s="64" t="s">
        <v>38</v>
      </c>
    </row>
    <row r="5" spans="2:7" ht="18" customHeight="1" x14ac:dyDescent="0.2">
      <c r="B5" s="76"/>
      <c r="C5" s="162"/>
      <c r="D5" s="75"/>
    </row>
    <row r="6" spans="2:7" ht="75" customHeight="1" x14ac:dyDescent="0.2">
      <c r="B6" s="76"/>
      <c r="C6" s="153" t="s">
        <v>157</v>
      </c>
      <c r="D6" s="66" t="s">
        <v>156</v>
      </c>
    </row>
    <row r="7" spans="2:7" x14ac:dyDescent="0.2">
      <c r="B7" s="76"/>
      <c r="C7" s="154" t="s">
        <v>40</v>
      </c>
      <c r="D7" s="67" t="s">
        <v>40</v>
      </c>
    </row>
    <row r="8" spans="2:7" ht="15.75" customHeight="1" x14ac:dyDescent="0.2">
      <c r="B8" s="77" t="s">
        <v>45</v>
      </c>
      <c r="C8" s="95">
        <v>45404</v>
      </c>
      <c r="D8" s="95">
        <v>45080</v>
      </c>
      <c r="E8" s="28"/>
      <c r="F8" s="28"/>
      <c r="G8" s="27"/>
    </row>
    <row r="9" spans="2:7" ht="15.75" customHeight="1" x14ac:dyDescent="0.2">
      <c r="B9" s="77" t="s">
        <v>46</v>
      </c>
      <c r="C9" s="95">
        <v>-21633</v>
      </c>
      <c r="D9" s="95">
        <v>-22409</v>
      </c>
      <c r="E9" s="28"/>
      <c r="F9" s="28"/>
      <c r="G9" s="27"/>
    </row>
    <row r="10" spans="2:7" ht="15.75" customHeight="1" x14ac:dyDescent="0.25">
      <c r="B10" s="68" t="s">
        <v>47</v>
      </c>
      <c r="C10" s="155">
        <f>SUM(C8:C9)</f>
        <v>23771</v>
      </c>
      <c r="D10" s="96">
        <f>SUM(D8:D9)</f>
        <v>22671</v>
      </c>
      <c r="E10" s="28"/>
      <c r="F10" s="28"/>
      <c r="G10" s="27"/>
    </row>
    <row r="11" spans="2:7" ht="8.25" customHeight="1" x14ac:dyDescent="0.25">
      <c r="B11" s="68" t="s">
        <v>0</v>
      </c>
      <c r="C11" s="156"/>
      <c r="D11" s="97"/>
      <c r="E11" s="28"/>
      <c r="F11" s="28"/>
      <c r="G11" s="27"/>
    </row>
    <row r="12" spans="2:7" ht="15.75" x14ac:dyDescent="0.25">
      <c r="B12" s="68"/>
      <c r="C12" s="157"/>
      <c r="D12" s="98"/>
      <c r="E12" s="28"/>
      <c r="F12" s="28"/>
      <c r="G12" s="27"/>
    </row>
    <row r="13" spans="2:7" x14ac:dyDescent="0.2">
      <c r="B13" s="77" t="s">
        <v>48</v>
      </c>
      <c r="C13" s="95">
        <v>9137</v>
      </c>
      <c r="D13" s="95">
        <v>8477</v>
      </c>
      <c r="E13" s="28"/>
      <c r="F13" s="28"/>
      <c r="G13" s="27"/>
    </row>
    <row r="14" spans="2:7" x14ac:dyDescent="0.2">
      <c r="B14" s="77" t="s">
        <v>49</v>
      </c>
      <c r="C14" s="95">
        <v>-4347</v>
      </c>
      <c r="D14" s="95">
        <v>-3478</v>
      </c>
      <c r="E14" s="28"/>
      <c r="F14" s="28"/>
      <c r="G14" s="27"/>
    </row>
    <row r="15" spans="2:7" ht="63" customHeight="1" x14ac:dyDescent="0.2">
      <c r="B15" s="77" t="s">
        <v>166</v>
      </c>
      <c r="C15" s="95">
        <v>402</v>
      </c>
      <c r="D15" s="95">
        <v>393</v>
      </c>
      <c r="E15" s="28"/>
      <c r="F15" s="28"/>
    </row>
    <row r="16" spans="2:7" ht="45.75" customHeight="1" x14ac:dyDescent="0.2">
      <c r="B16" s="78" t="s">
        <v>141</v>
      </c>
      <c r="C16" s="95">
        <v>-94</v>
      </c>
      <c r="D16" s="95">
        <v>1</v>
      </c>
      <c r="E16" s="28"/>
      <c r="F16" s="28"/>
      <c r="G16" s="27"/>
    </row>
    <row r="17" spans="1:14" x14ac:dyDescent="0.2">
      <c r="B17" s="77" t="s">
        <v>142</v>
      </c>
      <c r="C17" s="95">
        <v>2188</v>
      </c>
      <c r="D17" s="95">
        <v>2783</v>
      </c>
      <c r="E17" s="28"/>
      <c r="F17" s="28"/>
    </row>
    <row r="18" spans="1:14" s="58" customFormat="1" ht="30" x14ac:dyDescent="0.2">
      <c r="A18" s="62"/>
      <c r="B18" s="82" t="s">
        <v>143</v>
      </c>
      <c r="C18" s="102">
        <v>0</v>
      </c>
      <c r="D18" s="99">
        <v>17956</v>
      </c>
      <c r="E18" s="28"/>
      <c r="F18" s="28"/>
    </row>
    <row r="19" spans="1:14" x14ac:dyDescent="0.2">
      <c r="B19" s="77" t="s">
        <v>91</v>
      </c>
      <c r="C19" s="95">
        <v>924</v>
      </c>
      <c r="D19" s="95">
        <v>892</v>
      </c>
      <c r="E19" s="28"/>
      <c r="F19" s="28"/>
      <c r="G19" s="27"/>
    </row>
    <row r="20" spans="1:14" ht="18" customHeight="1" x14ac:dyDescent="0.25">
      <c r="B20" s="79" t="s">
        <v>50</v>
      </c>
      <c r="C20" s="100">
        <f>SUM(C13:C19)</f>
        <v>8210</v>
      </c>
      <c r="D20" s="100">
        <f>SUM(D13:D19)</f>
        <v>27024</v>
      </c>
      <c r="E20" s="28"/>
      <c r="F20" s="28"/>
      <c r="G20" s="27"/>
    </row>
    <row r="21" spans="1:14" ht="9.75" customHeight="1" x14ac:dyDescent="0.25">
      <c r="B21" s="68" t="s">
        <v>0</v>
      </c>
      <c r="C21" s="156"/>
      <c r="D21" s="97"/>
      <c r="E21" s="28"/>
      <c r="F21" s="28"/>
      <c r="G21" s="27"/>
    </row>
    <row r="22" spans="1:14" x14ac:dyDescent="0.2">
      <c r="B22" s="77" t="s">
        <v>147</v>
      </c>
      <c r="C22" s="95">
        <v>-2704</v>
      </c>
      <c r="D22" s="95">
        <v>-8621</v>
      </c>
      <c r="E22" s="28"/>
      <c r="F22" s="28"/>
      <c r="G22" s="27"/>
    </row>
    <row r="23" spans="1:14" s="32" customFormat="1" x14ac:dyDescent="0.2">
      <c r="A23" s="65"/>
      <c r="B23" s="78" t="s">
        <v>51</v>
      </c>
      <c r="C23" s="95">
        <v>-11157</v>
      </c>
      <c r="D23" s="95">
        <v>-11193</v>
      </c>
      <c r="E23" s="28"/>
      <c r="F23" s="30"/>
      <c r="G23" s="11"/>
      <c r="H23" s="11"/>
      <c r="I23" s="11"/>
      <c r="J23" s="11"/>
      <c r="K23" s="11"/>
      <c r="L23" s="11"/>
      <c r="M23" s="11"/>
      <c r="N23" s="11"/>
    </row>
    <row r="24" spans="1:14" s="32" customFormat="1" x14ac:dyDescent="0.2">
      <c r="A24" s="65"/>
      <c r="B24" s="78" t="s">
        <v>90</v>
      </c>
      <c r="C24" s="95">
        <v>-1263</v>
      </c>
      <c r="D24" s="95">
        <v>-2829</v>
      </c>
      <c r="E24" s="28"/>
      <c r="F24" s="30"/>
      <c r="G24" s="11"/>
      <c r="H24" s="11"/>
      <c r="I24" s="11"/>
      <c r="J24" s="11"/>
      <c r="K24" s="11"/>
      <c r="L24" s="11"/>
      <c r="M24" s="11"/>
      <c r="N24" s="11"/>
    </row>
    <row r="25" spans="1:14" ht="21" customHeight="1" x14ac:dyDescent="0.25">
      <c r="B25" s="79" t="s">
        <v>52</v>
      </c>
      <c r="C25" s="100">
        <f>SUM(C22:C24)</f>
        <v>-15124</v>
      </c>
      <c r="D25" s="100">
        <f>SUM(D22:D24)</f>
        <v>-22643</v>
      </c>
      <c r="E25" s="28"/>
      <c r="F25" s="30"/>
      <c r="G25" s="22"/>
      <c r="H25" s="11"/>
      <c r="I25" s="11"/>
      <c r="J25" s="11"/>
      <c r="K25" s="11"/>
      <c r="L25" s="11"/>
      <c r="M25" s="11"/>
      <c r="N25" s="11"/>
    </row>
    <row r="26" spans="1:14" ht="9.75" customHeight="1" x14ac:dyDescent="0.25">
      <c r="B26" s="68" t="s">
        <v>0</v>
      </c>
      <c r="C26" s="156"/>
      <c r="D26" s="97"/>
      <c r="E26" s="28"/>
      <c r="F26" s="28"/>
    </row>
    <row r="27" spans="1:14" ht="30.75" customHeight="1" x14ac:dyDescent="0.25">
      <c r="B27" s="68" t="s">
        <v>53</v>
      </c>
      <c r="C27" s="101">
        <f>C10+C20+C25</f>
        <v>16857</v>
      </c>
      <c r="D27" s="101">
        <f>D10+D20+D25</f>
        <v>27052</v>
      </c>
      <c r="E27" s="28"/>
      <c r="F27" s="28"/>
    </row>
    <row r="28" spans="1:14" x14ac:dyDescent="0.2">
      <c r="B28" s="77" t="s">
        <v>54</v>
      </c>
      <c r="C28" s="95">
        <v>-433</v>
      </c>
      <c r="D28" s="95">
        <v>-6271</v>
      </c>
      <c r="E28" s="28"/>
      <c r="F28" s="28"/>
    </row>
    <row r="29" spans="1:14" ht="15" customHeight="1" x14ac:dyDescent="0.25">
      <c r="B29" s="68" t="s">
        <v>55</v>
      </c>
      <c r="C29" s="100">
        <f>SUM(C27:C28)</f>
        <v>16424</v>
      </c>
      <c r="D29" s="100">
        <f>SUM(D27:D28)</f>
        <v>20781</v>
      </c>
      <c r="E29" s="28"/>
      <c r="F29" s="28"/>
    </row>
    <row r="30" spans="1:14" ht="8.25" customHeight="1" x14ac:dyDescent="0.25">
      <c r="B30" s="68" t="s">
        <v>0</v>
      </c>
      <c r="C30" s="156"/>
      <c r="D30" s="97"/>
      <c r="E30" s="28"/>
      <c r="F30" s="28"/>
    </row>
    <row r="31" spans="1:14" ht="15.75" x14ac:dyDescent="0.25">
      <c r="B31" s="68" t="s">
        <v>56</v>
      </c>
      <c r="C31" s="156"/>
      <c r="D31" s="97"/>
      <c r="E31" s="28"/>
      <c r="F31" s="28"/>
    </row>
    <row r="32" spans="1:14" x14ac:dyDescent="0.2">
      <c r="B32" s="77" t="s">
        <v>57</v>
      </c>
      <c r="C32" s="95">
        <f>C29-C33</f>
        <v>16424</v>
      </c>
      <c r="D32" s="95">
        <v>20781</v>
      </c>
      <c r="E32" s="28"/>
      <c r="F32" s="28"/>
    </row>
    <row r="33" spans="1:6" x14ac:dyDescent="0.2">
      <c r="B33" s="77" t="s">
        <v>58</v>
      </c>
      <c r="C33" s="102">
        <v>0</v>
      </c>
      <c r="D33" s="102">
        <v>0</v>
      </c>
      <c r="F33" s="28"/>
    </row>
    <row r="34" spans="1:6" ht="18" customHeight="1" x14ac:dyDescent="0.25">
      <c r="B34" s="77" t="s">
        <v>0</v>
      </c>
      <c r="C34" s="100">
        <f>SUM(C32:C33)</f>
        <v>16424</v>
      </c>
      <c r="D34" s="100">
        <f>SUM(D32:D33)</f>
        <v>20781</v>
      </c>
      <c r="F34" s="28"/>
    </row>
    <row r="35" spans="1:6" ht="15.75" x14ac:dyDescent="0.25">
      <c r="B35" s="68" t="s">
        <v>59</v>
      </c>
      <c r="C35" s="157"/>
      <c r="D35" s="98"/>
      <c r="F35" s="28"/>
    </row>
    <row r="36" spans="1:6" s="58" customFormat="1" ht="45" x14ac:dyDescent="0.2">
      <c r="A36" s="62"/>
      <c r="B36" s="80" t="s">
        <v>106</v>
      </c>
      <c r="C36" s="157"/>
      <c r="D36" s="98"/>
      <c r="F36" s="28"/>
    </row>
    <row r="37" spans="1:6" ht="33" customHeight="1" x14ac:dyDescent="0.2">
      <c r="B37" s="77" t="s">
        <v>92</v>
      </c>
      <c r="C37" s="95">
        <v>980</v>
      </c>
      <c r="D37" s="95">
        <v>-5297</v>
      </c>
      <c r="F37" s="28"/>
    </row>
    <row r="38" spans="1:6" ht="33" customHeight="1" x14ac:dyDescent="0.2">
      <c r="B38" s="81" t="s">
        <v>93</v>
      </c>
      <c r="C38" s="95">
        <v>110</v>
      </c>
      <c r="D38" s="95">
        <v>403</v>
      </c>
      <c r="F38" s="28"/>
    </row>
    <row r="39" spans="1:6" ht="44.25" customHeight="1" x14ac:dyDescent="0.2">
      <c r="B39" s="77" t="s">
        <v>144</v>
      </c>
      <c r="C39" s="95">
        <v>-66</v>
      </c>
      <c r="D39" s="95">
        <v>341</v>
      </c>
      <c r="F39" s="28"/>
    </row>
    <row r="40" spans="1:6" ht="62.25" customHeight="1" x14ac:dyDescent="0.2">
      <c r="B40" s="77" t="s">
        <v>79</v>
      </c>
      <c r="C40" s="95">
        <v>94</v>
      </c>
      <c r="D40" s="95">
        <v>-1</v>
      </c>
      <c r="F40" s="28"/>
    </row>
    <row r="41" spans="1:6" ht="31.5" x14ac:dyDescent="0.25">
      <c r="B41" s="68" t="s">
        <v>60</v>
      </c>
      <c r="C41" s="100">
        <f>SUM(C37:C40)</f>
        <v>1118</v>
      </c>
      <c r="D41" s="100">
        <f>SUM(D37:D40)</f>
        <v>-4554</v>
      </c>
      <c r="F41" s="28"/>
    </row>
    <row r="42" spans="1:6" ht="19.5" customHeight="1" thickBot="1" x14ac:dyDescent="0.3">
      <c r="B42" s="68" t="s">
        <v>61</v>
      </c>
      <c r="C42" s="103">
        <f>C34+C41</f>
        <v>17542</v>
      </c>
      <c r="D42" s="103">
        <f>D34+D41</f>
        <v>16227</v>
      </c>
      <c r="F42" s="28"/>
    </row>
    <row r="43" spans="1:6" ht="8.25" customHeight="1" thickTop="1" x14ac:dyDescent="0.25">
      <c r="B43" s="68" t="s">
        <v>0</v>
      </c>
      <c r="C43" s="157"/>
      <c r="D43" s="98"/>
      <c r="F43" s="28"/>
    </row>
    <row r="44" spans="1:6" ht="15.75" x14ac:dyDescent="0.25">
      <c r="B44" s="68" t="s">
        <v>62</v>
      </c>
      <c r="C44" s="157"/>
      <c r="D44" s="98"/>
      <c r="F44" s="28"/>
    </row>
    <row r="45" spans="1:6" x14ac:dyDescent="0.2">
      <c r="B45" s="77" t="s">
        <v>57</v>
      </c>
      <c r="C45" s="156">
        <f>C42-C46</f>
        <v>17542</v>
      </c>
      <c r="D45" s="97">
        <f>D42-D46</f>
        <v>16227</v>
      </c>
      <c r="F45" s="28"/>
    </row>
    <row r="46" spans="1:6" x14ac:dyDescent="0.2">
      <c r="B46" s="77" t="s">
        <v>58</v>
      </c>
      <c r="C46" s="102">
        <v>0</v>
      </c>
      <c r="D46" s="102">
        <f>D33</f>
        <v>0</v>
      </c>
      <c r="F46" s="28"/>
    </row>
    <row r="47" spans="1:6" ht="15.6" customHeight="1" thickBot="1" x14ac:dyDescent="0.25">
      <c r="B47" s="77"/>
      <c r="C47" s="158">
        <f>SUM(C45:C46)</f>
        <v>17542</v>
      </c>
      <c r="D47" s="104">
        <f>SUM(D45:D46)</f>
        <v>16227</v>
      </c>
      <c r="F47" s="28"/>
    </row>
    <row r="48" spans="1:6" s="58" customFormat="1" ht="15.6" customHeight="1" thickTop="1" x14ac:dyDescent="0.2">
      <c r="A48" s="62"/>
      <c r="B48" s="77"/>
      <c r="C48" s="159"/>
      <c r="D48" s="105"/>
      <c r="F48" s="28"/>
    </row>
    <row r="49" spans="1:6" s="58" customFormat="1" ht="15.6" customHeight="1" x14ac:dyDescent="0.2">
      <c r="A49" s="62"/>
      <c r="B49" s="77"/>
      <c r="C49" s="159"/>
      <c r="D49" s="105"/>
      <c r="F49" s="28"/>
    </row>
    <row r="50" spans="1:6" s="58" customFormat="1" ht="15.6" customHeight="1" x14ac:dyDescent="0.2">
      <c r="A50" s="62"/>
      <c r="B50" s="77"/>
      <c r="C50" s="159"/>
      <c r="D50" s="105"/>
      <c r="F50" s="28"/>
    </row>
    <row r="51" spans="1:6" s="58" customFormat="1" ht="15.6" customHeight="1" x14ac:dyDescent="0.2">
      <c r="A51" s="62"/>
      <c r="B51" s="77"/>
      <c r="C51" s="159"/>
      <c r="D51" s="105"/>
      <c r="F51" s="28"/>
    </row>
    <row r="52" spans="1:6" ht="25.5" customHeight="1" x14ac:dyDescent="0.2">
      <c r="B52" s="70" t="s">
        <v>95</v>
      </c>
      <c r="C52" s="160"/>
      <c r="D52" s="65" t="s">
        <v>97</v>
      </c>
    </row>
    <row r="53" spans="1:6" x14ac:dyDescent="0.2">
      <c r="B53" s="73" t="s">
        <v>96</v>
      </c>
      <c r="C53" s="160"/>
      <c r="D53" s="106" t="s">
        <v>113</v>
      </c>
    </row>
    <row r="54" spans="1:6" ht="17.25" customHeight="1" x14ac:dyDescent="0.2">
      <c r="B54" s="69" t="s">
        <v>103</v>
      </c>
      <c r="D54" s="69" t="s">
        <v>154</v>
      </c>
    </row>
    <row r="55" spans="1:6" s="58" customFormat="1" ht="17.25" customHeight="1" x14ac:dyDescent="0.2">
      <c r="A55" s="62"/>
      <c r="B55" s="69"/>
      <c r="C55" s="161"/>
      <c r="D55" s="69"/>
    </row>
    <row r="56" spans="1:6" s="58" customFormat="1" ht="17.25" customHeight="1" x14ac:dyDescent="0.2">
      <c r="A56" s="62"/>
      <c r="B56" s="69"/>
      <c r="C56" s="161"/>
      <c r="D56" s="69"/>
    </row>
    <row r="57" spans="1:6" ht="16.899999999999999" customHeight="1" x14ac:dyDescent="0.2">
      <c r="B57" s="71"/>
      <c r="D57" s="72"/>
      <c r="E57" s="55" t="s">
        <v>150</v>
      </c>
    </row>
    <row r="58" spans="1:6" x14ac:dyDescent="0.2">
      <c r="D58" s="65"/>
    </row>
    <row r="59" spans="1:6" x14ac:dyDescent="0.2">
      <c r="D59" s="65"/>
    </row>
    <row r="60" spans="1:6" x14ac:dyDescent="0.2">
      <c r="D60" s="65"/>
    </row>
    <row r="61" spans="1:6" x14ac:dyDescent="0.2">
      <c r="D61" s="65"/>
    </row>
  </sheetData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9"/>
  <sheetViews>
    <sheetView view="pageBreakPreview" topLeftCell="A16" zoomScale="80" zoomScaleNormal="80" zoomScaleSheetLayoutView="80" workbookViewId="0">
      <selection activeCell="C38" sqref="C38"/>
    </sheetView>
  </sheetViews>
  <sheetFormatPr defaultColWidth="9.140625" defaultRowHeight="12.75" x14ac:dyDescent="0.2"/>
  <cols>
    <col min="1" max="1" width="9.140625" style="3"/>
    <col min="2" max="2" width="56.42578125" style="3" customWidth="1"/>
    <col min="3" max="3" width="27.7109375" style="149" customWidth="1"/>
    <col min="4" max="4" width="26.28515625" style="3" customWidth="1"/>
    <col min="5" max="5" width="6.5703125" style="3" customWidth="1"/>
    <col min="6" max="16384" width="9.140625" style="3"/>
  </cols>
  <sheetData>
    <row r="1" spans="2:7" x14ac:dyDescent="0.2">
      <c r="D1" s="1" t="s">
        <v>39</v>
      </c>
    </row>
    <row r="2" spans="2:7" x14ac:dyDescent="0.2">
      <c r="D2" s="2" t="s">
        <v>158</v>
      </c>
    </row>
    <row r="3" spans="2:7" x14ac:dyDescent="0.2">
      <c r="D3" s="2"/>
    </row>
    <row r="4" spans="2:7" x14ac:dyDescent="0.2">
      <c r="D4" s="2" t="s">
        <v>38</v>
      </c>
    </row>
    <row r="5" spans="2:7" x14ac:dyDescent="0.2">
      <c r="D5" s="2"/>
    </row>
    <row r="7" spans="2:7" x14ac:dyDescent="0.2">
      <c r="B7" s="10"/>
      <c r="C7" s="147" t="s">
        <v>159</v>
      </c>
      <c r="D7" s="52" t="s">
        <v>160</v>
      </c>
    </row>
    <row r="8" spans="2:7" x14ac:dyDescent="0.2">
      <c r="B8" s="10"/>
      <c r="C8" s="150" t="s">
        <v>40</v>
      </c>
      <c r="D8" s="40" t="s">
        <v>105</v>
      </c>
    </row>
    <row r="9" spans="2:7" x14ac:dyDescent="0.2">
      <c r="B9" s="8" t="s">
        <v>1</v>
      </c>
      <c r="C9" s="151"/>
      <c r="D9" s="8"/>
    </row>
    <row r="10" spans="2:7" x14ac:dyDescent="0.2">
      <c r="B10" s="9" t="s">
        <v>2</v>
      </c>
      <c r="C10" s="107">
        <v>415460</v>
      </c>
      <c r="D10" s="108">
        <v>311632</v>
      </c>
    </row>
    <row r="11" spans="2:7" x14ac:dyDescent="0.2">
      <c r="B11" s="9" t="s">
        <v>3</v>
      </c>
      <c r="C11" s="107">
        <v>86826</v>
      </c>
      <c r="D11" s="108">
        <v>73707</v>
      </c>
    </row>
    <row r="12" spans="2:7" x14ac:dyDescent="0.2">
      <c r="B12" s="9" t="s">
        <v>4</v>
      </c>
      <c r="C12" s="107">
        <v>1863</v>
      </c>
      <c r="D12" s="108">
        <v>7377</v>
      </c>
    </row>
    <row r="13" spans="2:7" x14ac:dyDescent="0.2">
      <c r="B13" s="9" t="s">
        <v>5</v>
      </c>
      <c r="C13" s="107">
        <v>739777</v>
      </c>
      <c r="D13" s="108">
        <v>749742</v>
      </c>
      <c r="G13" s="27"/>
    </row>
    <row r="14" spans="2:7" x14ac:dyDescent="0.2">
      <c r="B14" s="18" t="s">
        <v>80</v>
      </c>
      <c r="C14" s="107">
        <v>861589</v>
      </c>
      <c r="D14" s="108">
        <v>780095</v>
      </c>
      <c r="F14" s="27"/>
    </row>
    <row r="15" spans="2:7" s="58" customFormat="1" hidden="1" x14ac:dyDescent="0.2">
      <c r="B15" s="18" t="s">
        <v>78</v>
      </c>
      <c r="C15" s="107">
        <v>0</v>
      </c>
      <c r="D15" s="109">
        <v>0</v>
      </c>
      <c r="G15" s="27"/>
    </row>
    <row r="16" spans="2:7" x14ac:dyDescent="0.2">
      <c r="B16" s="9" t="s">
        <v>6</v>
      </c>
      <c r="C16" s="107">
        <v>65054</v>
      </c>
      <c r="D16" s="108">
        <v>65814</v>
      </c>
      <c r="F16" s="27"/>
    </row>
    <row r="17" spans="2:4" x14ac:dyDescent="0.2">
      <c r="B17" s="9" t="s">
        <v>7</v>
      </c>
      <c r="C17" s="107">
        <v>11299</v>
      </c>
      <c r="D17" s="108">
        <v>11162</v>
      </c>
    </row>
    <row r="18" spans="2:4" x14ac:dyDescent="0.2">
      <c r="B18" s="9" t="s">
        <v>8</v>
      </c>
      <c r="C18" s="110">
        <v>87106</v>
      </c>
      <c r="D18" s="111">
        <v>89735</v>
      </c>
    </row>
    <row r="19" spans="2:4" ht="15" customHeight="1" thickBot="1" x14ac:dyDescent="0.25">
      <c r="B19" s="8" t="s">
        <v>9</v>
      </c>
      <c r="C19" s="112">
        <f>SUM(C10:C18)</f>
        <v>2268974</v>
      </c>
      <c r="D19" s="113">
        <f>SUM(D10:D18)</f>
        <v>2089264</v>
      </c>
    </row>
    <row r="20" spans="2:4" ht="13.5" thickTop="1" x14ac:dyDescent="0.2">
      <c r="B20" s="8" t="s">
        <v>0</v>
      </c>
      <c r="C20" s="148"/>
      <c r="D20" s="114"/>
    </row>
    <row r="21" spans="2:4" x14ac:dyDescent="0.2">
      <c r="B21" s="8"/>
      <c r="C21" s="148"/>
      <c r="D21" s="114"/>
    </row>
    <row r="22" spans="2:4" x14ac:dyDescent="0.2">
      <c r="B22" s="8" t="s">
        <v>10</v>
      </c>
      <c r="C22" s="148"/>
      <c r="D22" s="114"/>
    </row>
    <row r="23" spans="2:4" x14ac:dyDescent="0.2">
      <c r="B23" s="9" t="s">
        <v>11</v>
      </c>
      <c r="C23" s="107">
        <v>1587255</v>
      </c>
      <c r="D23" s="108">
        <v>1387167</v>
      </c>
    </row>
    <row r="24" spans="2:4" x14ac:dyDescent="0.2">
      <c r="B24" s="9" t="s">
        <v>76</v>
      </c>
      <c r="C24" s="107">
        <v>141953</v>
      </c>
      <c r="D24" s="108">
        <v>130470</v>
      </c>
    </row>
    <row r="25" spans="2:4" x14ac:dyDescent="0.2">
      <c r="B25" s="23" t="s">
        <v>74</v>
      </c>
      <c r="C25" s="107">
        <v>18115</v>
      </c>
      <c r="D25" s="108">
        <v>21670</v>
      </c>
    </row>
    <row r="26" spans="2:4" x14ac:dyDescent="0.2">
      <c r="B26" s="9" t="s">
        <v>12</v>
      </c>
      <c r="C26" s="107">
        <v>245156</v>
      </c>
      <c r="D26" s="108">
        <v>240202</v>
      </c>
    </row>
    <row r="27" spans="2:4" x14ac:dyDescent="0.2">
      <c r="B27" s="9" t="s">
        <v>13</v>
      </c>
      <c r="C27" s="107">
        <v>20789</v>
      </c>
      <c r="D27" s="108">
        <v>20503</v>
      </c>
    </row>
    <row r="28" spans="2:4" x14ac:dyDescent="0.2">
      <c r="B28" s="9" t="s">
        <v>14</v>
      </c>
      <c r="C28" s="107">
        <v>11475</v>
      </c>
      <c r="D28" s="108">
        <v>11171</v>
      </c>
    </row>
    <row r="29" spans="2:4" x14ac:dyDescent="0.2">
      <c r="B29" s="9" t="s">
        <v>15</v>
      </c>
      <c r="C29" s="107">
        <v>16319</v>
      </c>
      <c r="D29" s="108">
        <v>14750</v>
      </c>
    </row>
    <row r="30" spans="2:4" ht="14.45" customHeight="1" thickBot="1" x14ac:dyDescent="0.25">
      <c r="B30" s="8" t="s">
        <v>16</v>
      </c>
      <c r="C30" s="115">
        <f>SUM(C23:C29)</f>
        <v>2041062</v>
      </c>
      <c r="D30" s="116">
        <f>SUM(D23:D29)</f>
        <v>1825933</v>
      </c>
    </row>
    <row r="31" spans="2:4" ht="13.5" thickTop="1" x14ac:dyDescent="0.2">
      <c r="B31" s="8" t="s">
        <v>0</v>
      </c>
      <c r="C31" s="148"/>
      <c r="D31" s="114"/>
    </row>
    <row r="32" spans="2:4" x14ac:dyDescent="0.2">
      <c r="B32" s="8" t="s">
        <v>17</v>
      </c>
      <c r="C32" s="148"/>
      <c r="D32" s="114"/>
    </row>
    <row r="33" spans="2:4" x14ac:dyDescent="0.2">
      <c r="B33" s="9" t="s">
        <v>18</v>
      </c>
      <c r="C33" s="107">
        <v>332815</v>
      </c>
      <c r="D33" s="108">
        <v>332815</v>
      </c>
    </row>
    <row r="34" spans="2:4" x14ac:dyDescent="0.2">
      <c r="B34" s="9" t="s">
        <v>19</v>
      </c>
      <c r="C34" s="107">
        <v>21109</v>
      </c>
      <c r="D34" s="108">
        <v>21109</v>
      </c>
    </row>
    <row r="35" spans="2:4" s="58" customFormat="1" x14ac:dyDescent="0.2">
      <c r="B35" s="23" t="s">
        <v>101</v>
      </c>
      <c r="C35" s="108">
        <v>-5260</v>
      </c>
      <c r="D35" s="108">
        <v>-5260</v>
      </c>
    </row>
    <row r="36" spans="2:4" x14ac:dyDescent="0.2">
      <c r="B36" s="9" t="s">
        <v>75</v>
      </c>
      <c r="C36" s="107">
        <v>10325</v>
      </c>
      <c r="D36" s="108">
        <v>9207</v>
      </c>
    </row>
    <row r="37" spans="2:4" x14ac:dyDescent="0.2">
      <c r="B37" s="9" t="s">
        <v>20</v>
      </c>
      <c r="C37" s="117">
        <v>-131077</v>
      </c>
      <c r="D37" s="117">
        <v>-94540</v>
      </c>
    </row>
    <row r="38" spans="2:4" ht="15" customHeight="1" x14ac:dyDescent="0.2">
      <c r="B38" s="8" t="s">
        <v>21</v>
      </c>
      <c r="C38" s="118">
        <f>SUM(C33:C37)</f>
        <v>227912</v>
      </c>
      <c r="D38" s="119">
        <f>SUM(D33:D37)</f>
        <v>263331</v>
      </c>
    </row>
    <row r="39" spans="2:4" ht="15" customHeight="1" x14ac:dyDescent="0.2">
      <c r="B39" s="8" t="s">
        <v>0</v>
      </c>
      <c r="C39" s="107"/>
      <c r="D39" s="108"/>
    </row>
    <row r="40" spans="2:4" ht="15.6" customHeight="1" x14ac:dyDescent="0.2">
      <c r="B40" s="9" t="s">
        <v>22</v>
      </c>
      <c r="C40" s="109">
        <v>0</v>
      </c>
      <c r="D40" s="109">
        <v>0</v>
      </c>
    </row>
    <row r="41" spans="2:4" ht="15" customHeight="1" x14ac:dyDescent="0.2">
      <c r="B41" s="8" t="s">
        <v>23</v>
      </c>
      <c r="C41" s="120">
        <f>SUM(C38:C40)</f>
        <v>227912</v>
      </c>
      <c r="D41" s="121">
        <f>SUM(D38:D40)</f>
        <v>263331</v>
      </c>
    </row>
    <row r="42" spans="2:4" ht="15.6" customHeight="1" thickBot="1" x14ac:dyDescent="0.25">
      <c r="B42" s="8" t="s">
        <v>24</v>
      </c>
      <c r="C42" s="115">
        <f>C30+OLE_LINK16</f>
        <v>2268974</v>
      </c>
      <c r="D42" s="116">
        <f>D30+D38+D40</f>
        <v>2089264</v>
      </c>
    </row>
    <row r="43" spans="2:4" ht="13.5" thickTop="1" x14ac:dyDescent="0.2"/>
    <row r="44" spans="2:4" x14ac:dyDescent="0.2">
      <c r="C44" s="152">
        <f>C19-C42</f>
        <v>0</v>
      </c>
      <c r="D44" s="92">
        <f>D19-D42</f>
        <v>0</v>
      </c>
    </row>
    <row r="46" spans="2:4" x14ac:dyDescent="0.2">
      <c r="D46" s="27"/>
    </row>
    <row r="57" spans="2:5" x14ac:dyDescent="0.2">
      <c r="B57" s="4"/>
      <c r="D57" s="4"/>
    </row>
    <row r="58" spans="2:5" x14ac:dyDescent="0.2">
      <c r="B58" s="5"/>
      <c r="D58" s="5"/>
    </row>
    <row r="59" spans="2:5" x14ac:dyDescent="0.2">
      <c r="B59" s="6"/>
      <c r="D59" s="7"/>
      <c r="E59" s="55" t="s">
        <v>151</v>
      </c>
    </row>
  </sheetData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view="pageBreakPreview" topLeftCell="A42" zoomScale="80" zoomScaleNormal="80" zoomScaleSheetLayoutView="80" workbookViewId="0">
      <selection activeCell="C55" sqref="C55"/>
    </sheetView>
  </sheetViews>
  <sheetFormatPr defaultColWidth="9.140625" defaultRowHeight="12.75" x14ac:dyDescent="0.2"/>
  <cols>
    <col min="1" max="1" width="19" style="11" customWidth="1"/>
    <col min="2" max="2" width="71.42578125" style="12" customWidth="1"/>
    <col min="3" max="3" width="21.140625" style="11" customWidth="1"/>
    <col min="4" max="4" width="2.5703125" style="12" customWidth="1"/>
    <col min="5" max="5" width="21.7109375" style="11" customWidth="1"/>
    <col min="6" max="6" width="9.7109375" style="11" customWidth="1"/>
    <col min="7" max="7" width="40" style="11" hidden="1" customWidth="1"/>
    <col min="8" max="9" width="13.140625" style="11" bestFit="1" customWidth="1"/>
    <col min="10" max="10" width="11.5703125" style="11" bestFit="1" customWidth="1"/>
    <col min="11" max="12" width="9.140625" style="11"/>
    <col min="13" max="13" width="11.42578125" style="11" bestFit="1" customWidth="1"/>
    <col min="14" max="14" width="12.85546875" style="11" bestFit="1" customWidth="1"/>
    <col min="15" max="16384" width="9.140625" style="11"/>
  </cols>
  <sheetData>
    <row r="1" spans="2:10" x14ac:dyDescent="0.2">
      <c r="E1" s="13" t="s">
        <v>39</v>
      </c>
    </row>
    <row r="2" spans="2:10" x14ac:dyDescent="0.2">
      <c r="E2" s="14" t="s">
        <v>161</v>
      </c>
    </row>
    <row r="3" spans="2:10" ht="9.6" customHeight="1" x14ac:dyDescent="0.2">
      <c r="E3" s="14" t="s">
        <v>0</v>
      </c>
    </row>
    <row r="4" spans="2:10" x14ac:dyDescent="0.2">
      <c r="E4" s="14" t="s">
        <v>38</v>
      </c>
    </row>
    <row r="5" spans="2:10" ht="4.1500000000000004" customHeight="1" x14ac:dyDescent="0.2"/>
    <row r="6" spans="2:10" ht="51.6" customHeight="1" x14ac:dyDescent="0.2">
      <c r="B6" s="24"/>
      <c r="C6" s="53" t="str">
        <f>PL!C6</f>
        <v>За трехмесячный период, завершившийся на 1 апреля 2021 года</v>
      </c>
      <c r="D6" s="15"/>
      <c r="E6" s="53" t="str">
        <f>PL!D6</f>
        <v>За трехмесячный период, завершившийся на 1 апреля 2020 года</v>
      </c>
    </row>
    <row r="7" spans="2:10" x14ac:dyDescent="0.2">
      <c r="B7" s="24"/>
      <c r="C7" s="39" t="s">
        <v>40</v>
      </c>
      <c r="D7" s="15"/>
      <c r="E7" s="39" t="s">
        <v>40</v>
      </c>
    </row>
    <row r="8" spans="2:10" x14ac:dyDescent="0.2">
      <c r="B8" s="17" t="s">
        <v>25</v>
      </c>
      <c r="C8" s="16"/>
      <c r="D8" s="17"/>
      <c r="E8" s="18"/>
      <c r="J8" s="30"/>
    </row>
    <row r="9" spans="2:10" x14ac:dyDescent="0.2">
      <c r="B9" s="25" t="s">
        <v>26</v>
      </c>
      <c r="C9" s="42">
        <v>44217</v>
      </c>
      <c r="D9" s="43"/>
      <c r="E9" s="42">
        <v>32255</v>
      </c>
      <c r="F9" s="22"/>
      <c r="G9" s="50"/>
      <c r="H9" s="30"/>
      <c r="I9" s="30"/>
      <c r="J9" s="30"/>
    </row>
    <row r="10" spans="2:10" x14ac:dyDescent="0.2">
      <c r="B10" s="25" t="s">
        <v>27</v>
      </c>
      <c r="C10" s="42">
        <v>-17073</v>
      </c>
      <c r="D10" s="43"/>
      <c r="E10" s="42">
        <v>-18504</v>
      </c>
      <c r="H10" s="30"/>
      <c r="I10" s="30"/>
      <c r="J10" s="30"/>
    </row>
    <row r="11" spans="2:10" x14ac:dyDescent="0.2">
      <c r="B11" s="25" t="s">
        <v>28</v>
      </c>
      <c r="C11" s="42">
        <v>10206</v>
      </c>
      <c r="D11" s="43"/>
      <c r="E11" s="42">
        <v>8528</v>
      </c>
      <c r="H11" s="30"/>
      <c r="I11" s="30"/>
      <c r="J11" s="30"/>
    </row>
    <row r="12" spans="2:10" x14ac:dyDescent="0.2">
      <c r="B12" s="25" t="s">
        <v>29</v>
      </c>
      <c r="C12" s="42">
        <v>-4347</v>
      </c>
      <c r="D12" s="43"/>
      <c r="E12" s="42">
        <v>-3478</v>
      </c>
      <c r="H12" s="30"/>
      <c r="I12" s="30"/>
      <c r="J12" s="30"/>
    </row>
    <row r="13" spans="2:10" ht="45.75" customHeight="1" x14ac:dyDescent="0.2">
      <c r="B13" s="25" t="s">
        <v>148</v>
      </c>
      <c r="C13" s="91">
        <v>434</v>
      </c>
      <c r="D13" s="43"/>
      <c r="E13" s="42">
        <v>429</v>
      </c>
      <c r="G13" s="90" t="s">
        <v>115</v>
      </c>
      <c r="H13" s="30"/>
      <c r="I13" s="30"/>
      <c r="J13" s="30"/>
    </row>
    <row r="14" spans="2:10" x14ac:dyDescent="0.2">
      <c r="B14" s="25" t="s">
        <v>145</v>
      </c>
      <c r="C14" s="42">
        <v>2376</v>
      </c>
      <c r="D14" s="43"/>
      <c r="E14" s="42">
        <v>3358</v>
      </c>
      <c r="G14" s="11" t="s">
        <v>116</v>
      </c>
      <c r="H14" s="30"/>
      <c r="I14" s="30"/>
      <c r="J14" s="30"/>
    </row>
    <row r="15" spans="2:10" x14ac:dyDescent="0.2">
      <c r="B15" s="25" t="s">
        <v>146</v>
      </c>
      <c r="C15" s="42">
        <v>-272</v>
      </c>
      <c r="D15" s="43"/>
      <c r="E15" s="42">
        <v>-1767</v>
      </c>
      <c r="G15" s="11" t="s">
        <v>117</v>
      </c>
      <c r="H15" s="30"/>
      <c r="I15" s="30"/>
      <c r="J15" s="30"/>
    </row>
    <row r="16" spans="2:10" x14ac:dyDescent="0.2">
      <c r="B16" s="25" t="s">
        <v>42</v>
      </c>
      <c r="C16" s="42">
        <v>-10727</v>
      </c>
      <c r="D16" s="43"/>
      <c r="E16" s="42">
        <v>-7996</v>
      </c>
      <c r="G16" s="11" t="s">
        <v>118</v>
      </c>
      <c r="H16" s="30"/>
      <c r="I16" s="30"/>
      <c r="J16" s="30"/>
    </row>
    <row r="17" spans="2:10" x14ac:dyDescent="0.2">
      <c r="B17" s="17" t="s">
        <v>0</v>
      </c>
      <c r="C17" s="31"/>
      <c r="D17" s="43"/>
      <c r="E17" s="31"/>
      <c r="H17" s="30"/>
      <c r="I17" s="30"/>
      <c r="J17" s="30"/>
    </row>
    <row r="18" spans="2:10" x14ac:dyDescent="0.2">
      <c r="B18" s="17" t="s">
        <v>30</v>
      </c>
      <c r="C18" s="31"/>
      <c r="D18" s="43"/>
      <c r="E18" s="31"/>
      <c r="H18" s="30"/>
      <c r="I18" s="30"/>
      <c r="J18" s="30"/>
    </row>
    <row r="19" spans="2:10" x14ac:dyDescent="0.2">
      <c r="B19" s="25" t="s">
        <v>3</v>
      </c>
      <c r="C19" s="42">
        <v>-12802</v>
      </c>
      <c r="D19" s="42"/>
      <c r="E19" s="42">
        <v>-13622</v>
      </c>
      <c r="F19" s="20"/>
      <c r="G19" s="22" t="s">
        <v>119</v>
      </c>
      <c r="H19" s="30"/>
      <c r="I19" s="30"/>
      <c r="J19" s="30"/>
    </row>
    <row r="20" spans="2:10" x14ac:dyDescent="0.2">
      <c r="B20" s="25" t="s">
        <v>4</v>
      </c>
      <c r="C20" s="93">
        <v>5330</v>
      </c>
      <c r="D20" s="42"/>
      <c r="E20" s="42">
        <v>10</v>
      </c>
      <c r="G20" s="50" t="s">
        <v>120</v>
      </c>
      <c r="H20" s="30"/>
      <c r="I20" s="30"/>
      <c r="J20" s="30"/>
    </row>
    <row r="21" spans="2:10" x14ac:dyDescent="0.2">
      <c r="B21" s="25" t="s">
        <v>5</v>
      </c>
      <c r="C21" s="42">
        <v>6635</v>
      </c>
      <c r="D21" s="42"/>
      <c r="E21" s="42">
        <v>-346</v>
      </c>
      <c r="G21" s="11" t="s">
        <v>121</v>
      </c>
      <c r="H21" s="30"/>
      <c r="I21" s="30"/>
      <c r="J21" s="30"/>
    </row>
    <row r="22" spans="2:10" ht="19.5" hidden="1" customHeight="1" x14ac:dyDescent="0.2">
      <c r="B22" s="25" t="s">
        <v>78</v>
      </c>
      <c r="C22" s="42"/>
      <c r="D22" s="42"/>
      <c r="E22" s="42"/>
      <c r="H22" s="30"/>
      <c r="I22" s="30"/>
      <c r="J22" s="30"/>
    </row>
    <row r="23" spans="2:10" hidden="1" x14ac:dyDescent="0.2">
      <c r="B23" s="83" t="s">
        <v>102</v>
      </c>
      <c r="C23" s="93">
        <v>0</v>
      </c>
      <c r="D23" s="42"/>
      <c r="E23" s="93">
        <v>0</v>
      </c>
      <c r="H23" s="30"/>
      <c r="I23" s="30"/>
      <c r="J23" s="30"/>
    </row>
    <row r="24" spans="2:10" x14ac:dyDescent="0.2">
      <c r="B24" s="25" t="s">
        <v>8</v>
      </c>
      <c r="C24" s="42">
        <v>3502</v>
      </c>
      <c r="D24" s="42"/>
      <c r="E24" s="42">
        <v>2188</v>
      </c>
      <c r="F24" s="20"/>
      <c r="G24" s="22" t="s">
        <v>122</v>
      </c>
      <c r="H24" s="30"/>
      <c r="I24" s="30"/>
      <c r="J24" s="30"/>
    </row>
    <row r="25" spans="2:10" x14ac:dyDescent="0.2">
      <c r="B25" s="17" t="s">
        <v>0</v>
      </c>
      <c r="C25" s="31"/>
      <c r="D25" s="43"/>
      <c r="E25" s="31"/>
      <c r="H25" s="30"/>
      <c r="I25" s="30"/>
      <c r="J25" s="30"/>
    </row>
    <row r="26" spans="2:10" x14ac:dyDescent="0.2">
      <c r="B26" s="17" t="s">
        <v>31</v>
      </c>
      <c r="C26" s="31"/>
      <c r="D26" s="43"/>
      <c r="E26" s="31"/>
      <c r="H26" s="30"/>
      <c r="I26" s="30"/>
      <c r="J26" s="30"/>
    </row>
    <row r="27" spans="2:10" x14ac:dyDescent="0.2">
      <c r="B27" s="25" t="s">
        <v>11</v>
      </c>
      <c r="C27" s="42">
        <v>194845</v>
      </c>
      <c r="D27" s="42"/>
      <c r="E27" s="42">
        <v>17990</v>
      </c>
      <c r="G27" s="11" t="s">
        <v>123</v>
      </c>
      <c r="H27" s="30"/>
      <c r="I27" s="30"/>
      <c r="J27" s="30"/>
    </row>
    <row r="28" spans="2:10" x14ac:dyDescent="0.2">
      <c r="B28" s="25" t="s">
        <v>76</v>
      </c>
      <c r="C28" s="42">
        <v>13308</v>
      </c>
      <c r="D28" s="42"/>
      <c r="E28" s="42">
        <v>17535</v>
      </c>
      <c r="G28" s="11" t="s">
        <v>124</v>
      </c>
      <c r="H28" s="30"/>
      <c r="I28" s="30"/>
      <c r="J28" s="30"/>
    </row>
    <row r="29" spans="2:10" x14ac:dyDescent="0.2">
      <c r="B29" s="25" t="s">
        <v>32</v>
      </c>
      <c r="C29" s="42">
        <v>-3567</v>
      </c>
      <c r="D29" s="42"/>
      <c r="E29" s="42">
        <v>-63613</v>
      </c>
      <c r="G29" s="11" t="s">
        <v>125</v>
      </c>
      <c r="H29" s="30"/>
      <c r="I29" s="30"/>
      <c r="J29" s="30"/>
    </row>
    <row r="30" spans="2:10" x14ac:dyDescent="0.2">
      <c r="B30" s="25" t="s">
        <v>15</v>
      </c>
      <c r="C30" s="44">
        <v>1446</v>
      </c>
      <c r="D30" s="42"/>
      <c r="E30" s="44">
        <v>-2953</v>
      </c>
      <c r="G30" s="11" t="s">
        <v>126</v>
      </c>
      <c r="H30" s="30"/>
      <c r="I30" s="30"/>
      <c r="J30" s="30"/>
    </row>
    <row r="31" spans="2:10" ht="26.25" customHeight="1" x14ac:dyDescent="0.2">
      <c r="B31" s="17" t="s">
        <v>98</v>
      </c>
      <c r="C31" s="45">
        <f>SUM(C9:C30)</f>
        <v>233511</v>
      </c>
      <c r="D31" s="43"/>
      <c r="E31" s="45">
        <f>SUM(E9:E30)</f>
        <v>-29986</v>
      </c>
      <c r="G31" s="50"/>
      <c r="H31" s="30"/>
      <c r="I31" s="30"/>
      <c r="J31" s="30"/>
    </row>
    <row r="32" spans="2:10" x14ac:dyDescent="0.2">
      <c r="B32" s="17" t="s">
        <v>0</v>
      </c>
      <c r="C32" s="31"/>
      <c r="D32" s="43"/>
      <c r="E32" s="31"/>
      <c r="H32" s="30"/>
      <c r="I32" s="30"/>
      <c r="J32" s="30"/>
    </row>
    <row r="33" spans="2:14" x14ac:dyDescent="0.2">
      <c r="B33" s="25" t="s">
        <v>33</v>
      </c>
      <c r="C33" s="46">
        <v>-19</v>
      </c>
      <c r="D33" s="47"/>
      <c r="E33" s="46">
        <v>-197</v>
      </c>
      <c r="G33" s="11" t="s">
        <v>127</v>
      </c>
      <c r="H33" s="30"/>
      <c r="I33" s="30"/>
      <c r="J33" s="30"/>
    </row>
    <row r="34" spans="2:14" ht="26.25" customHeight="1" x14ac:dyDescent="0.2">
      <c r="B34" s="17" t="s">
        <v>99</v>
      </c>
      <c r="C34" s="48">
        <f>SUM(C31:C33)</f>
        <v>233492</v>
      </c>
      <c r="D34" s="49"/>
      <c r="E34" s="48">
        <f>SUM(E31:E33)</f>
        <v>-30183</v>
      </c>
      <c r="F34" s="20"/>
      <c r="G34" s="22"/>
      <c r="H34" s="30"/>
      <c r="I34" s="30"/>
      <c r="J34" s="30"/>
    </row>
    <row r="35" spans="2:14" x14ac:dyDescent="0.2">
      <c r="B35" s="17" t="s">
        <v>0</v>
      </c>
      <c r="C35" s="31"/>
      <c r="D35" s="43"/>
      <c r="E35" s="31"/>
      <c r="H35" s="30"/>
      <c r="I35" s="30"/>
      <c r="J35" s="30"/>
    </row>
    <row r="36" spans="2:14" ht="13.9" customHeight="1" x14ac:dyDescent="0.2">
      <c r="B36" s="17" t="s">
        <v>34</v>
      </c>
      <c r="C36" s="31"/>
      <c r="D36" s="43"/>
      <c r="E36" s="31"/>
      <c r="H36" s="30"/>
      <c r="I36" s="30"/>
      <c r="J36" s="30"/>
      <c r="M36" s="19"/>
    </row>
    <row r="37" spans="2:14" ht="47.25" customHeight="1" x14ac:dyDescent="0.2">
      <c r="B37" s="25" t="s">
        <v>81</v>
      </c>
      <c r="C37" s="42">
        <v>-170207</v>
      </c>
      <c r="D37" s="42"/>
      <c r="E37" s="42">
        <v>-98865</v>
      </c>
      <c r="G37" s="90" t="s">
        <v>128</v>
      </c>
      <c r="H37" s="30"/>
      <c r="I37" s="30"/>
      <c r="J37" s="30"/>
      <c r="M37" s="19"/>
    </row>
    <row r="38" spans="2:14" ht="27.75" customHeight="1" x14ac:dyDescent="0.2">
      <c r="B38" s="25" t="s">
        <v>82</v>
      </c>
      <c r="C38" s="42">
        <v>117251</v>
      </c>
      <c r="D38" s="42"/>
      <c r="E38" s="42">
        <v>143765</v>
      </c>
      <c r="G38" s="90" t="s">
        <v>130</v>
      </c>
      <c r="H38" s="30"/>
      <c r="I38" s="30"/>
      <c r="J38" s="30"/>
      <c r="M38" s="19"/>
    </row>
    <row r="39" spans="2:14" ht="29.25" customHeight="1" x14ac:dyDescent="0.2">
      <c r="B39" s="25" t="s">
        <v>83</v>
      </c>
      <c r="C39" s="42">
        <v>2448</v>
      </c>
      <c r="D39" s="42"/>
      <c r="E39" s="42">
        <v>1</v>
      </c>
      <c r="G39" s="90" t="s">
        <v>129</v>
      </c>
      <c r="H39" s="30"/>
      <c r="I39" s="30"/>
      <c r="J39" s="30"/>
      <c r="M39" s="19"/>
    </row>
    <row r="40" spans="2:14" ht="29.25" customHeight="1" x14ac:dyDescent="0.2">
      <c r="B40" s="25" t="s">
        <v>149</v>
      </c>
      <c r="C40" s="42">
        <v>-49813</v>
      </c>
      <c r="D40" s="42"/>
      <c r="E40" s="93">
        <v>0</v>
      </c>
      <c r="G40" s="90"/>
      <c r="H40" s="30"/>
      <c r="I40" s="30"/>
      <c r="J40" s="30"/>
      <c r="M40" s="19"/>
    </row>
    <row r="41" spans="2:14" ht="29.25" customHeight="1" x14ac:dyDescent="0.2">
      <c r="B41" s="25" t="s">
        <v>165</v>
      </c>
      <c r="C41" s="42">
        <v>20951</v>
      </c>
      <c r="D41" s="42"/>
      <c r="E41" s="93">
        <v>0</v>
      </c>
      <c r="G41" s="90"/>
      <c r="H41" s="30"/>
      <c r="I41" s="30"/>
      <c r="J41" s="30"/>
      <c r="M41" s="19"/>
    </row>
    <row r="42" spans="2:14" ht="12" customHeight="1" x14ac:dyDescent="0.2">
      <c r="B42" s="25" t="s">
        <v>35</v>
      </c>
      <c r="C42" s="42">
        <v>-913</v>
      </c>
      <c r="D42" s="42"/>
      <c r="E42" s="42">
        <v>-3507</v>
      </c>
      <c r="G42" s="11" t="s">
        <v>131</v>
      </c>
      <c r="H42" s="30"/>
      <c r="I42" s="30"/>
      <c r="J42" s="30"/>
      <c r="M42" s="19"/>
    </row>
    <row r="43" spans="2:14" x14ac:dyDescent="0.2">
      <c r="B43" s="25" t="s">
        <v>36</v>
      </c>
      <c r="C43" s="93">
        <v>0</v>
      </c>
      <c r="D43" s="42"/>
      <c r="E43" s="42">
        <v>39</v>
      </c>
      <c r="G43" s="11" t="s">
        <v>132</v>
      </c>
      <c r="H43" s="30"/>
      <c r="I43" s="30"/>
      <c r="J43" s="30"/>
      <c r="M43" s="19"/>
    </row>
    <row r="44" spans="2:14" ht="15" customHeight="1" x14ac:dyDescent="0.2">
      <c r="B44" s="17" t="s">
        <v>41</v>
      </c>
      <c r="C44" s="48">
        <f>SUM(C37:D43)</f>
        <v>-80283</v>
      </c>
      <c r="D44" s="49"/>
      <c r="E44" s="48">
        <f>SUM(E37:E43)</f>
        <v>41433</v>
      </c>
      <c r="G44" s="50"/>
      <c r="H44" s="30"/>
      <c r="I44" s="30"/>
      <c r="J44" s="30"/>
      <c r="M44" s="19"/>
      <c r="N44" s="20"/>
    </row>
    <row r="45" spans="2:14" x14ac:dyDescent="0.2">
      <c r="B45" s="17" t="s">
        <v>0</v>
      </c>
      <c r="C45" s="31"/>
      <c r="D45" s="43"/>
      <c r="E45" s="31"/>
      <c r="H45" s="30"/>
      <c r="I45" s="30"/>
      <c r="J45" s="30"/>
      <c r="M45" s="19"/>
    </row>
    <row r="46" spans="2:14" x14ac:dyDescent="0.2">
      <c r="B46" s="17" t="s">
        <v>37</v>
      </c>
      <c r="C46" s="31"/>
      <c r="D46" s="43"/>
      <c r="E46" s="31"/>
      <c r="H46" s="30"/>
      <c r="I46" s="30"/>
      <c r="J46" s="30"/>
      <c r="M46" s="19"/>
    </row>
    <row r="47" spans="2:14" x14ac:dyDescent="0.2">
      <c r="B47" s="84" t="s">
        <v>107</v>
      </c>
      <c r="C47" s="93">
        <v>0</v>
      </c>
      <c r="D47" s="43"/>
      <c r="E47" s="42">
        <v>-822</v>
      </c>
      <c r="G47" s="11" t="s">
        <v>133</v>
      </c>
      <c r="H47" s="30"/>
      <c r="I47" s="30"/>
      <c r="J47" s="30"/>
      <c r="M47" s="19"/>
    </row>
    <row r="48" spans="2:14" x14ac:dyDescent="0.2">
      <c r="B48" s="84" t="s">
        <v>44</v>
      </c>
      <c r="C48" s="42">
        <v>-52961</v>
      </c>
      <c r="D48" s="43"/>
      <c r="E48" s="93">
        <v>0</v>
      </c>
      <c r="H48" s="30"/>
      <c r="I48" s="30"/>
      <c r="J48" s="30"/>
      <c r="M48" s="19"/>
    </row>
    <row r="49" spans="1:14" x14ac:dyDescent="0.2">
      <c r="B49" s="83" t="s">
        <v>108</v>
      </c>
      <c r="C49" s="42">
        <v>-154</v>
      </c>
      <c r="D49" s="43"/>
      <c r="E49" s="42">
        <v>-161</v>
      </c>
      <c r="G49" s="11" t="s">
        <v>136</v>
      </c>
      <c r="H49" s="30"/>
      <c r="I49" s="30"/>
      <c r="J49" s="30"/>
      <c r="M49" s="19"/>
    </row>
    <row r="50" spans="1:14" x14ac:dyDescent="0.2">
      <c r="B50" s="83" t="s">
        <v>114</v>
      </c>
      <c r="C50" s="93">
        <v>0</v>
      </c>
      <c r="D50" s="43"/>
      <c r="E50" s="42">
        <v>-3901</v>
      </c>
      <c r="G50" s="11" t="s">
        <v>135</v>
      </c>
      <c r="H50" s="30"/>
      <c r="I50" s="30"/>
      <c r="J50" s="30"/>
      <c r="M50" s="19"/>
    </row>
    <row r="51" spans="1:14" x14ac:dyDescent="0.2">
      <c r="B51" s="83" t="s">
        <v>84</v>
      </c>
      <c r="C51" s="93">
        <v>0</v>
      </c>
      <c r="D51" s="47"/>
      <c r="E51" s="42">
        <v>1303</v>
      </c>
      <c r="G51" s="11" t="s">
        <v>134</v>
      </c>
      <c r="H51" s="30"/>
      <c r="I51" s="30"/>
      <c r="J51" s="30"/>
      <c r="M51" s="21"/>
    </row>
    <row r="52" spans="1:14" ht="30" customHeight="1" x14ac:dyDescent="0.2">
      <c r="B52" s="17" t="s">
        <v>100</v>
      </c>
      <c r="C52" s="48">
        <f>SUM(C47:C51)</f>
        <v>-53115</v>
      </c>
      <c r="D52" s="49"/>
      <c r="E52" s="48">
        <f>SUM(E47:E51)</f>
        <v>-3581</v>
      </c>
      <c r="H52" s="30"/>
      <c r="I52" s="30"/>
      <c r="J52" s="30"/>
      <c r="M52" s="19"/>
    </row>
    <row r="53" spans="1:14" x14ac:dyDescent="0.2">
      <c r="B53" s="17" t="s">
        <v>0</v>
      </c>
      <c r="C53" s="31"/>
      <c r="D53" s="43"/>
      <c r="E53" s="31"/>
      <c r="H53" s="30"/>
      <c r="I53" s="30"/>
      <c r="J53" s="30"/>
      <c r="M53" s="19"/>
    </row>
    <row r="54" spans="1:14" ht="28.5" customHeight="1" x14ac:dyDescent="0.2">
      <c r="B54" s="25" t="s">
        <v>77</v>
      </c>
      <c r="C54" s="42">
        <v>3735</v>
      </c>
      <c r="D54" s="42"/>
      <c r="E54" s="42">
        <v>50959</v>
      </c>
      <c r="G54" s="11" t="s">
        <v>137</v>
      </c>
      <c r="H54" s="30"/>
      <c r="I54" s="29"/>
      <c r="J54" s="30"/>
      <c r="M54" s="19"/>
      <c r="N54" s="20"/>
    </row>
    <row r="55" spans="1:14" ht="28.5" customHeight="1" x14ac:dyDescent="0.2">
      <c r="B55" s="25" t="s">
        <v>85</v>
      </c>
      <c r="C55" s="44">
        <v>-1</v>
      </c>
      <c r="D55" s="42"/>
      <c r="E55" s="93">
        <v>0</v>
      </c>
      <c r="H55" s="30"/>
      <c r="I55" s="29"/>
      <c r="J55" s="30"/>
      <c r="M55" s="19"/>
      <c r="N55" s="20"/>
    </row>
    <row r="56" spans="1:14" ht="25.5" x14ac:dyDescent="0.2">
      <c r="B56" s="17" t="s">
        <v>43</v>
      </c>
      <c r="C56" s="45">
        <f>C34+C44+C52+SUM(C54:C55)</f>
        <v>103828</v>
      </c>
      <c r="D56" s="45"/>
      <c r="E56" s="45">
        <f>E34+E44+E52+SUM(E54:E55)</f>
        <v>58628</v>
      </c>
      <c r="H56" s="30"/>
      <c r="I56" s="30"/>
      <c r="J56" s="30"/>
      <c r="M56" s="19"/>
    </row>
    <row r="57" spans="1:14" ht="12.75" customHeight="1" x14ac:dyDescent="0.2">
      <c r="B57" s="17"/>
      <c r="C57" s="45"/>
      <c r="D57" s="45"/>
      <c r="E57" s="45"/>
      <c r="H57" s="30"/>
      <c r="I57" s="30"/>
      <c r="J57" s="30"/>
      <c r="M57" s="19"/>
    </row>
    <row r="58" spans="1:14" ht="26.25" customHeight="1" x14ac:dyDescent="0.2">
      <c r="B58" s="25" t="s">
        <v>89</v>
      </c>
      <c r="C58" s="42">
        <v>311632</v>
      </c>
      <c r="D58" s="42"/>
      <c r="E58" s="42">
        <v>347242</v>
      </c>
      <c r="G58" s="11" t="s">
        <v>138</v>
      </c>
      <c r="H58" s="30"/>
      <c r="I58" s="29"/>
      <c r="J58" s="30"/>
      <c r="M58" s="19"/>
    </row>
    <row r="59" spans="1:14" ht="27.75" customHeight="1" thickBot="1" x14ac:dyDescent="0.25">
      <c r="B59" s="17" t="s">
        <v>88</v>
      </c>
      <c r="C59" s="146">
        <f>SUM(C56:C58)</f>
        <v>415460</v>
      </c>
      <c r="D59" s="49"/>
      <c r="E59" s="163">
        <f>SUM(E56:E58)</f>
        <v>405870</v>
      </c>
      <c r="G59" s="20" t="s">
        <v>140</v>
      </c>
      <c r="H59" s="30"/>
      <c r="I59" s="29"/>
      <c r="M59" s="19"/>
    </row>
    <row r="60" spans="1:14" ht="17.25" customHeight="1" thickTop="1" x14ac:dyDescent="0.2">
      <c r="B60" s="17" t="s">
        <v>86</v>
      </c>
      <c r="C60" s="49"/>
      <c r="D60" s="49"/>
      <c r="E60" s="49"/>
      <c r="G60" s="20"/>
      <c r="H60" s="20"/>
      <c r="I60" s="29"/>
      <c r="M60" s="19"/>
    </row>
    <row r="61" spans="1:14" ht="14.25" customHeight="1" x14ac:dyDescent="0.2">
      <c r="B61" s="168" t="s">
        <v>87</v>
      </c>
      <c r="C61" s="169">
        <v>1073</v>
      </c>
      <c r="D61" s="49"/>
      <c r="E61" s="49">
        <v>1736</v>
      </c>
      <c r="G61" s="20" t="s">
        <v>139</v>
      </c>
      <c r="H61" s="30"/>
      <c r="I61" s="29"/>
      <c r="M61" s="19"/>
    </row>
    <row r="62" spans="1:14" ht="22.5" customHeight="1" x14ac:dyDescent="0.2">
      <c r="B62" s="17" t="s">
        <v>0</v>
      </c>
      <c r="C62" s="16"/>
      <c r="D62" s="17"/>
      <c r="E62" s="18"/>
      <c r="G62" s="20"/>
      <c r="H62" s="51"/>
      <c r="M62" s="19"/>
    </row>
    <row r="63" spans="1:14" ht="15" x14ac:dyDescent="0.2">
      <c r="A63" s="3"/>
      <c r="B63" s="56"/>
      <c r="C63" s="20"/>
      <c r="D63" s="164"/>
      <c r="E63" s="69"/>
      <c r="G63" s="26"/>
      <c r="H63" s="30"/>
      <c r="M63" s="19"/>
    </row>
    <row r="64" spans="1:14" ht="16.5" customHeight="1" x14ac:dyDescent="0.2">
      <c r="A64" s="3"/>
      <c r="B64" s="57"/>
      <c r="D64" s="59"/>
      <c r="E64" s="165"/>
      <c r="M64" s="12"/>
    </row>
    <row r="65" spans="1:13" ht="16.5" customHeight="1" x14ac:dyDescent="0.2">
      <c r="A65" s="3"/>
      <c r="B65" s="6"/>
      <c r="D65" s="60"/>
      <c r="F65" s="74" t="s">
        <v>152</v>
      </c>
      <c r="M65" s="12"/>
    </row>
    <row r="68" spans="1:13" x14ac:dyDescent="0.2">
      <c r="C68" s="30">
        <f>C59-BS!C10</f>
        <v>0</v>
      </c>
    </row>
  </sheetData>
  <pageMargins left="0.70866141732283472" right="0.70866141732283472" top="0.74803149606299213" bottom="0.35433070866141736" header="0.31496062992125984" footer="0.31496062992125984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40"/>
  <sheetViews>
    <sheetView tabSelected="1" view="pageBreakPreview" topLeftCell="B1" zoomScale="80" zoomScaleNormal="80" zoomScaleSheetLayoutView="80" workbookViewId="0">
      <selection activeCell="G16" sqref="G16"/>
    </sheetView>
  </sheetViews>
  <sheetFormatPr defaultColWidth="9.140625" defaultRowHeight="12.75" x14ac:dyDescent="0.2"/>
  <cols>
    <col min="1" max="1" width="4.7109375" style="33" customWidth="1"/>
    <col min="2" max="2" width="64.5703125" style="33" customWidth="1"/>
    <col min="3" max="3" width="16.5703125" style="33" customWidth="1"/>
    <col min="4" max="4" width="19.7109375" style="33" customWidth="1"/>
    <col min="5" max="5" width="19.7109375" style="166" customWidth="1"/>
    <col min="6" max="6" width="17.5703125" style="166" customWidth="1"/>
    <col min="7" max="7" width="15.42578125" style="166" customWidth="1"/>
    <col min="8" max="8" width="12.28515625" style="33" customWidth="1"/>
    <col min="9" max="9" width="16.5703125" style="33" customWidth="1"/>
    <col min="10" max="10" width="13.28515625" style="33" customWidth="1"/>
    <col min="11" max="11" width="3.7109375" style="33" customWidth="1"/>
    <col min="12" max="12" width="5.5703125" style="33" customWidth="1"/>
    <col min="13" max="13" width="10" style="33" customWidth="1"/>
    <col min="14" max="16384" width="9.140625" style="33"/>
  </cols>
  <sheetData>
    <row r="3" spans="2:11" x14ac:dyDescent="0.2">
      <c r="J3" s="1" t="str">
        <f>[1]BS!D1</f>
        <v xml:space="preserve">АО «ForteBank» </v>
      </c>
    </row>
    <row r="4" spans="2:11" x14ac:dyDescent="0.2">
      <c r="J4" s="2" t="s">
        <v>162</v>
      </c>
    </row>
    <row r="5" spans="2:11" x14ac:dyDescent="0.2">
      <c r="J5" s="2"/>
    </row>
    <row r="6" spans="2:11" x14ac:dyDescent="0.2">
      <c r="J6" s="2" t="s">
        <v>38</v>
      </c>
    </row>
    <row r="7" spans="2:11" x14ac:dyDescent="0.2">
      <c r="J7" s="2"/>
    </row>
    <row r="8" spans="2:11" x14ac:dyDescent="0.2">
      <c r="J8" s="2"/>
    </row>
    <row r="9" spans="2:11" x14ac:dyDescent="0.2">
      <c r="J9" s="2"/>
    </row>
    <row r="10" spans="2:11" x14ac:dyDescent="0.2">
      <c r="B10" s="34"/>
      <c r="C10" s="170" t="s">
        <v>63</v>
      </c>
      <c r="D10" s="170"/>
      <c r="E10" s="170"/>
      <c r="F10" s="170"/>
      <c r="G10" s="170"/>
      <c r="H10" s="170"/>
      <c r="I10" s="171"/>
      <c r="J10" s="171"/>
      <c r="K10" s="35"/>
    </row>
    <row r="11" spans="2:11" ht="48" customHeight="1" x14ac:dyDescent="0.2">
      <c r="B11" s="34"/>
      <c r="C11" s="41" t="s">
        <v>64</v>
      </c>
      <c r="D11" s="41" t="s">
        <v>19</v>
      </c>
      <c r="E11" s="135" t="s">
        <v>104</v>
      </c>
      <c r="F11" s="135" t="s">
        <v>75</v>
      </c>
      <c r="G11" s="135" t="s">
        <v>65</v>
      </c>
      <c r="H11" s="41" t="s">
        <v>66</v>
      </c>
      <c r="I11" s="41" t="s">
        <v>67</v>
      </c>
      <c r="J11" s="41" t="s">
        <v>68</v>
      </c>
      <c r="K11" s="36"/>
    </row>
    <row r="12" spans="2:11" s="61" customFormat="1" ht="14.25" customHeight="1" x14ac:dyDescent="0.2">
      <c r="B12" s="34"/>
      <c r="C12" s="122"/>
      <c r="D12" s="122"/>
      <c r="E12" s="122"/>
      <c r="F12" s="122"/>
      <c r="G12" s="122"/>
      <c r="H12" s="122"/>
      <c r="I12" s="122"/>
      <c r="J12" s="122"/>
      <c r="K12" s="36"/>
    </row>
    <row r="13" spans="2:11" x14ac:dyDescent="0.2">
      <c r="B13" s="54" t="s">
        <v>160</v>
      </c>
      <c r="C13" s="123">
        <v>332815</v>
      </c>
      <c r="D13" s="123">
        <v>21109</v>
      </c>
      <c r="E13" s="123">
        <v>-5260</v>
      </c>
      <c r="F13" s="123">
        <v>9207</v>
      </c>
      <c r="G13" s="123">
        <v>-94540</v>
      </c>
      <c r="H13" s="123">
        <f>SUM(C13:G13)</f>
        <v>263331</v>
      </c>
      <c r="I13" s="124">
        <v>0</v>
      </c>
      <c r="J13" s="123">
        <f>SUM(H13:I13)</f>
        <v>263331</v>
      </c>
      <c r="K13" s="36"/>
    </row>
    <row r="14" spans="2:11" x14ac:dyDescent="0.2">
      <c r="B14" s="37"/>
      <c r="C14" s="125"/>
      <c r="D14" s="125"/>
      <c r="E14" s="125"/>
      <c r="F14" s="126"/>
      <c r="G14" s="127"/>
      <c r="H14" s="125"/>
      <c r="I14" s="127"/>
      <c r="J14" s="125"/>
      <c r="K14" s="36"/>
    </row>
    <row r="15" spans="2:11" x14ac:dyDescent="0.2">
      <c r="B15" s="37" t="s">
        <v>69</v>
      </c>
      <c r="C15" s="128">
        <v>0</v>
      </c>
      <c r="D15" s="128">
        <v>0</v>
      </c>
      <c r="E15" s="128">
        <v>0</v>
      </c>
      <c r="F15" s="128">
        <v>0</v>
      </c>
      <c r="G15" s="127">
        <f>PL!C32</f>
        <v>16424</v>
      </c>
      <c r="H15" s="125">
        <f>SUM(C15:G15)</f>
        <v>16424</v>
      </c>
      <c r="I15" s="129">
        <f>PL!C33</f>
        <v>0</v>
      </c>
      <c r="J15" s="125">
        <f>SUM(H15:I15)</f>
        <v>16424</v>
      </c>
      <c r="K15" s="36"/>
    </row>
    <row r="16" spans="2:11" ht="15.6" customHeight="1" x14ac:dyDescent="0.2">
      <c r="B16" s="37" t="s">
        <v>70</v>
      </c>
      <c r="C16" s="128">
        <v>0</v>
      </c>
      <c r="D16" s="128">
        <v>0</v>
      </c>
      <c r="E16" s="128">
        <v>0</v>
      </c>
      <c r="F16" s="127">
        <v>1118</v>
      </c>
      <c r="G16" s="128">
        <v>0</v>
      </c>
      <c r="H16" s="125">
        <f>SUM(C16:G16)</f>
        <v>1118</v>
      </c>
      <c r="I16" s="128">
        <v>0</v>
      </c>
      <c r="J16" s="125">
        <f>SUM(H16:I16)</f>
        <v>1118</v>
      </c>
      <c r="K16" s="36"/>
    </row>
    <row r="17" spans="2:11" ht="15" customHeight="1" x14ac:dyDescent="0.2">
      <c r="B17" s="34" t="s">
        <v>71</v>
      </c>
      <c r="C17" s="130">
        <f t="shared" ref="C17:I17" si="0">C15+C16</f>
        <v>0</v>
      </c>
      <c r="D17" s="130">
        <f t="shared" si="0"/>
        <v>0</v>
      </c>
      <c r="E17" s="130">
        <f t="shared" si="0"/>
        <v>0</v>
      </c>
      <c r="F17" s="131">
        <f>F15+F16</f>
        <v>1118</v>
      </c>
      <c r="G17" s="131">
        <f>G15+G16</f>
        <v>16424</v>
      </c>
      <c r="H17" s="131">
        <f>H15+H16</f>
        <v>17542</v>
      </c>
      <c r="I17" s="130">
        <f t="shared" si="0"/>
        <v>0</v>
      </c>
      <c r="J17" s="131">
        <f>J15+J16</f>
        <v>17542</v>
      </c>
      <c r="K17" s="36"/>
    </row>
    <row r="18" spans="2:11" ht="15" customHeight="1" x14ac:dyDescent="0.2">
      <c r="B18" s="34"/>
      <c r="C18" s="125"/>
      <c r="D18" s="125"/>
      <c r="E18" s="125"/>
      <c r="F18" s="125"/>
      <c r="G18" s="125"/>
      <c r="H18" s="125"/>
      <c r="I18" s="125"/>
      <c r="J18" s="125"/>
      <c r="K18" s="36"/>
    </row>
    <row r="19" spans="2:11" ht="34.15" customHeight="1" x14ac:dyDescent="0.2">
      <c r="B19" s="8" t="s">
        <v>72</v>
      </c>
      <c r="C19" s="125"/>
      <c r="D19" s="125"/>
      <c r="E19" s="125"/>
      <c r="F19" s="125"/>
      <c r="G19" s="125"/>
      <c r="H19" s="125"/>
      <c r="I19" s="127"/>
      <c r="J19" s="125"/>
      <c r="K19" s="36"/>
    </row>
    <row r="20" spans="2:11" x14ac:dyDescent="0.2">
      <c r="B20" s="37" t="s">
        <v>109</v>
      </c>
      <c r="C20" s="132">
        <v>0</v>
      </c>
      <c r="D20" s="132">
        <v>0</v>
      </c>
      <c r="E20" s="132">
        <v>0</v>
      </c>
      <c r="F20" s="132">
        <v>0</v>
      </c>
      <c r="G20" s="127">
        <v>-52961</v>
      </c>
      <c r="H20" s="125">
        <f>SUM(C20:G20)</f>
        <v>-52961</v>
      </c>
      <c r="I20" s="132">
        <v>0</v>
      </c>
      <c r="J20" s="125">
        <f>SUM(H20:I20)</f>
        <v>-52961</v>
      </c>
      <c r="K20" s="36"/>
    </row>
    <row r="21" spans="2:11" ht="15" customHeight="1" thickBot="1" x14ac:dyDescent="0.25">
      <c r="B21" s="34" t="s">
        <v>163</v>
      </c>
      <c r="C21" s="133">
        <f t="shared" ref="C21:H21" si="1">SUM(C17:C20)+SUM(C13)</f>
        <v>332815</v>
      </c>
      <c r="D21" s="133">
        <f t="shared" si="1"/>
        <v>21109</v>
      </c>
      <c r="E21" s="133">
        <f t="shared" si="1"/>
        <v>-5260</v>
      </c>
      <c r="F21" s="133">
        <f t="shared" si="1"/>
        <v>10325</v>
      </c>
      <c r="G21" s="133">
        <f t="shared" si="1"/>
        <v>-131077</v>
      </c>
      <c r="H21" s="133">
        <f t="shared" si="1"/>
        <v>227912</v>
      </c>
      <c r="I21" s="134">
        <f t="shared" ref="I21:J21" si="2">SUM(I17:I20)+SUM(I13)</f>
        <v>0</v>
      </c>
      <c r="J21" s="133">
        <f t="shared" si="2"/>
        <v>227912</v>
      </c>
      <c r="K21" s="36"/>
    </row>
    <row r="22" spans="2:11" ht="13.5" thickTop="1" x14ac:dyDescent="0.2">
      <c r="C22" s="38"/>
      <c r="D22" s="38"/>
      <c r="E22" s="167"/>
      <c r="F22" s="167"/>
      <c r="G22" s="167"/>
      <c r="H22" s="38"/>
      <c r="I22" s="38"/>
      <c r="J22" s="38"/>
    </row>
    <row r="24" spans="2:11" s="61" customFormat="1" x14ac:dyDescent="0.2">
      <c r="E24" s="166"/>
      <c r="F24" s="166"/>
      <c r="G24" s="166"/>
    </row>
    <row r="26" spans="2:11" s="88" customFormat="1" ht="15.75" customHeight="1" x14ac:dyDescent="0.2">
      <c r="B26" s="86"/>
      <c r="C26" s="170" t="s">
        <v>63</v>
      </c>
      <c r="D26" s="170"/>
      <c r="E26" s="170"/>
      <c r="F26" s="170"/>
      <c r="G26" s="170"/>
      <c r="H26" s="170"/>
      <c r="I26" s="94"/>
      <c r="J26" s="87"/>
    </row>
    <row r="27" spans="2:11" s="88" customFormat="1" ht="38.25" x14ac:dyDescent="0.2">
      <c r="B27" s="34"/>
      <c r="C27" s="135" t="s">
        <v>64</v>
      </c>
      <c r="D27" s="135" t="s">
        <v>19</v>
      </c>
      <c r="E27" s="135" t="s">
        <v>104</v>
      </c>
      <c r="F27" s="135" t="s">
        <v>75</v>
      </c>
      <c r="G27" s="135" t="s">
        <v>65</v>
      </c>
      <c r="H27" s="135" t="s">
        <v>66</v>
      </c>
      <c r="I27" s="135" t="s">
        <v>67</v>
      </c>
      <c r="J27" s="135" t="s">
        <v>68</v>
      </c>
      <c r="K27" s="136"/>
    </row>
    <row r="28" spans="2:11" s="88" customFormat="1" ht="9" customHeight="1" x14ac:dyDescent="0.2">
      <c r="B28" s="34" t="s">
        <v>0</v>
      </c>
      <c r="C28" s="137"/>
      <c r="D28" s="137"/>
      <c r="E28" s="137"/>
      <c r="F28" s="137"/>
      <c r="G28" s="137"/>
      <c r="H28" s="137"/>
      <c r="I28" s="137"/>
      <c r="J28" s="137"/>
      <c r="K28" s="136"/>
    </row>
    <row r="29" spans="2:11" s="88" customFormat="1" ht="18" customHeight="1" x14ac:dyDescent="0.2">
      <c r="B29" s="34" t="s">
        <v>94</v>
      </c>
      <c r="C29" s="138">
        <v>332815</v>
      </c>
      <c r="D29" s="138">
        <v>21109</v>
      </c>
      <c r="E29" s="139">
        <v>-4438</v>
      </c>
      <c r="F29" s="138">
        <v>5858</v>
      </c>
      <c r="G29" s="46">
        <v>-126392</v>
      </c>
      <c r="H29" s="138">
        <v>228952</v>
      </c>
      <c r="I29" s="138">
        <v>0</v>
      </c>
      <c r="J29" s="138">
        <v>228952</v>
      </c>
      <c r="K29" s="140"/>
    </row>
    <row r="30" spans="2:11" s="88" customFormat="1" ht="14.25" customHeight="1" x14ac:dyDescent="0.2">
      <c r="B30" s="37"/>
      <c r="C30" s="47"/>
      <c r="D30" s="47"/>
      <c r="E30" s="47"/>
      <c r="F30" s="47"/>
      <c r="G30" s="141"/>
      <c r="H30" s="141"/>
      <c r="I30" s="47"/>
      <c r="J30" s="141"/>
      <c r="K30" s="140"/>
    </row>
    <row r="31" spans="2:11" s="88" customFormat="1" ht="12.75" customHeight="1" x14ac:dyDescent="0.2">
      <c r="B31" s="37" t="s">
        <v>110</v>
      </c>
      <c r="C31" s="31">
        <v>0</v>
      </c>
      <c r="D31" s="31">
        <v>0</v>
      </c>
      <c r="E31" s="31">
        <v>0</v>
      </c>
      <c r="F31" s="31">
        <v>0</v>
      </c>
      <c r="G31" s="31">
        <v>20781</v>
      </c>
      <c r="H31" s="31">
        <f>SUM(C31:G31)</f>
        <v>20781</v>
      </c>
      <c r="I31" s="31">
        <v>0</v>
      </c>
      <c r="J31" s="31">
        <f>SUM(H31:I31)</f>
        <v>20781</v>
      </c>
      <c r="K31" s="140"/>
    </row>
    <row r="32" spans="2:11" s="88" customFormat="1" ht="11.25" customHeight="1" x14ac:dyDescent="0.2">
      <c r="B32" s="37" t="s">
        <v>111</v>
      </c>
      <c r="C32" s="47">
        <v>0</v>
      </c>
      <c r="D32" s="47">
        <v>0</v>
      </c>
      <c r="E32" s="31">
        <v>0</v>
      </c>
      <c r="F32" s="139">
        <v>-4554</v>
      </c>
      <c r="G32" s="47">
        <v>0</v>
      </c>
      <c r="H32" s="139">
        <f>SUM(C32:G32)</f>
        <v>-4554</v>
      </c>
      <c r="I32" s="47">
        <v>0</v>
      </c>
      <c r="J32" s="139">
        <f>SUM(H32:I32)</f>
        <v>-4554</v>
      </c>
      <c r="K32" s="140"/>
    </row>
    <row r="33" spans="2:11" s="88" customFormat="1" x14ac:dyDescent="0.2">
      <c r="B33" s="34" t="s">
        <v>112</v>
      </c>
      <c r="C33" s="142">
        <v>0</v>
      </c>
      <c r="D33" s="142">
        <v>0</v>
      </c>
      <c r="E33" s="142">
        <v>0</v>
      </c>
      <c r="F33" s="139">
        <f>SUM(F31:F32)</f>
        <v>-4554</v>
      </c>
      <c r="G33" s="142">
        <f>SUM(G31:G32)</f>
        <v>20781</v>
      </c>
      <c r="H33" s="142">
        <f t="shared" ref="H33:J33" si="3">SUM(H31:H32)</f>
        <v>16227</v>
      </c>
      <c r="I33" s="142">
        <f t="shared" si="3"/>
        <v>0</v>
      </c>
      <c r="J33" s="142">
        <f t="shared" si="3"/>
        <v>16227</v>
      </c>
      <c r="K33" s="140"/>
    </row>
    <row r="34" spans="2:11" s="88" customFormat="1" ht="25.5" x14ac:dyDescent="0.2">
      <c r="B34" s="8" t="s">
        <v>72</v>
      </c>
      <c r="C34" s="47"/>
      <c r="D34" s="47"/>
      <c r="E34" s="47"/>
      <c r="F34" s="47"/>
      <c r="G34" s="47"/>
      <c r="H34" s="47"/>
      <c r="I34" s="47"/>
      <c r="J34" s="47"/>
      <c r="K34" s="140"/>
    </row>
    <row r="35" spans="2:11" s="88" customFormat="1" x14ac:dyDescent="0.2">
      <c r="B35" s="37" t="s">
        <v>73</v>
      </c>
      <c r="C35" s="31">
        <v>0</v>
      </c>
      <c r="D35" s="47">
        <v>0</v>
      </c>
      <c r="E35" s="143">
        <v>-822</v>
      </c>
      <c r="F35" s="47">
        <v>0</v>
      </c>
      <c r="G35" s="47">
        <v>0</v>
      </c>
      <c r="H35" s="143">
        <f>SUM(C35:G35)</f>
        <v>-822</v>
      </c>
      <c r="I35" s="47">
        <v>0</v>
      </c>
      <c r="J35" s="143">
        <f>SUM(H35:I35)</f>
        <v>-822</v>
      </c>
      <c r="K35" s="140"/>
    </row>
    <row r="36" spans="2:11" s="88" customFormat="1" ht="13.5" thickBot="1" x14ac:dyDescent="0.25">
      <c r="B36" s="34" t="s">
        <v>164</v>
      </c>
      <c r="C36" s="144">
        <f t="shared" ref="C36:I36" si="4">C29+C33+C35+C3</f>
        <v>332815</v>
      </c>
      <c r="D36" s="144">
        <f t="shared" si="4"/>
        <v>21109</v>
      </c>
      <c r="E36" s="145">
        <f t="shared" si="4"/>
        <v>-5260</v>
      </c>
      <c r="F36" s="144">
        <f t="shared" si="4"/>
        <v>1304</v>
      </c>
      <c r="G36" s="145">
        <f t="shared" si="4"/>
        <v>-105611</v>
      </c>
      <c r="H36" s="144">
        <f t="shared" si="4"/>
        <v>244357</v>
      </c>
      <c r="I36" s="144">
        <f t="shared" si="4"/>
        <v>0</v>
      </c>
      <c r="J36" s="144">
        <f>J29+J33+J35</f>
        <v>244357</v>
      </c>
      <c r="K36" s="140"/>
    </row>
    <row r="37" spans="2:11" s="88" customFormat="1" ht="13.5" thickTop="1" x14ac:dyDescent="0.2">
      <c r="B37" s="61"/>
      <c r="C37" s="74"/>
      <c r="D37" s="74"/>
      <c r="E37" s="74"/>
      <c r="F37" s="74"/>
      <c r="G37" s="74"/>
      <c r="H37" s="74"/>
      <c r="I37" s="74"/>
      <c r="J37" s="74"/>
      <c r="K37" s="140"/>
    </row>
    <row r="38" spans="2:11" s="88" customFormat="1" ht="11.25" x14ac:dyDescent="0.2">
      <c r="B38" s="85"/>
      <c r="C38" s="89"/>
      <c r="D38" s="89"/>
      <c r="E38" s="140"/>
      <c r="F38" s="140"/>
      <c r="G38" s="140"/>
      <c r="H38" s="89"/>
      <c r="I38" s="89"/>
      <c r="J38" s="89"/>
      <c r="K38" s="89"/>
    </row>
    <row r="40" spans="2:11" x14ac:dyDescent="0.2">
      <c r="J40" s="55" t="s">
        <v>153</v>
      </c>
    </row>
  </sheetData>
  <mergeCells count="3">
    <mergeCell ref="C10:H10"/>
    <mergeCell ref="I10:J10"/>
    <mergeCell ref="C26:H26"/>
  </mergeCells>
  <pageMargins left="0.23622047244094491" right="0.23622047244094491" top="0.74803149606299213" bottom="0.74803149606299213" header="0.31496062992125984" footer="0.31496062992125984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11</vt:i4>
      </vt:variant>
    </vt:vector>
  </HeadingPairs>
  <TitlesOfParts>
    <vt:vector size="15" baseType="lpstr">
      <vt:lpstr>PL</vt:lpstr>
      <vt:lpstr>BS</vt:lpstr>
      <vt:lpstr>CFS</vt:lpstr>
      <vt:lpstr>SCE_1кв. 2021</vt:lpstr>
      <vt:lpstr>BS!BalanceSheet</vt:lpstr>
      <vt:lpstr>CFS!CashFlows</vt:lpstr>
      <vt:lpstr>CFS!OLE_LINK10</vt:lpstr>
      <vt:lpstr>BS!OLE_LINK16</vt:lpstr>
      <vt:lpstr>BS!OLE_LINK17</vt:lpstr>
      <vt:lpstr>PL!OLE_LINK6</vt:lpstr>
      <vt:lpstr>PL!OLE_LINK7</vt:lpstr>
      <vt:lpstr>BS!Область_печати</vt:lpstr>
      <vt:lpstr>CFS!Область_печати</vt:lpstr>
      <vt:lpstr>PL!Область_печати</vt:lpstr>
      <vt:lpstr>'SCE_1кв.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Karzhauova, Lyazzat (Fortebank)</dc:creator>
  <cp:lastModifiedBy>Mussazhanova, Gulim (Fortebank)</cp:lastModifiedBy>
  <cp:lastPrinted>2021-04-23T08:16:18Z</cp:lastPrinted>
  <dcterms:created xsi:type="dcterms:W3CDTF">2016-08-11T09:26:21Z</dcterms:created>
  <dcterms:modified xsi:type="dcterms:W3CDTF">2021-05-13T03:14:23Z</dcterms:modified>
</cp:coreProperties>
</file>