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0" yWindow="50" windowWidth="13920" windowHeight="11020"/>
  </bookViews>
  <sheets>
    <sheet name="Отчет о приб. и уб." sheetId="8" r:id="rId1"/>
    <sheet name="Баланс " sheetId="10" r:id="rId2"/>
    <sheet name="Отчет о движ.ден." sheetId="9" r:id="rId3"/>
    <sheet name="Отчет об изм.в капитале" sheetId="4" r:id="rId4"/>
  </sheets>
  <calcPr calcId="145621" fullPrecision="0"/>
</workbook>
</file>

<file path=xl/calcChain.xml><?xml version="1.0" encoding="utf-8"?>
<calcChain xmlns="http://schemas.openxmlformats.org/spreadsheetml/2006/main">
  <c r="B20" i="4" l="1"/>
  <c r="C20" i="4"/>
  <c r="D20" i="4"/>
  <c r="F20" i="4"/>
  <c r="E20" i="4"/>
  <c r="B14" i="4"/>
  <c r="C14" i="4"/>
  <c r="D14" i="4"/>
  <c r="F14" i="4"/>
  <c r="E14" i="4"/>
  <c r="C54" i="10"/>
  <c r="F23" i="4" l="1"/>
  <c r="C9" i="4"/>
  <c r="C24" i="4"/>
  <c r="D9" i="4"/>
  <c r="E9" i="4"/>
  <c r="B9" i="4"/>
  <c r="B24" i="4" s="1"/>
  <c r="F8" i="4"/>
  <c r="D25" i="9"/>
  <c r="C25" i="9"/>
  <c r="D19" i="9"/>
  <c r="D14" i="9"/>
  <c r="D49" i="10"/>
  <c r="C49" i="10"/>
  <c r="C50" i="10" s="1"/>
  <c r="D21" i="8"/>
  <c r="D10" i="8"/>
  <c r="D14" i="8" s="1"/>
  <c r="D16" i="8" s="1"/>
  <c r="D18" i="8" s="1"/>
  <c r="C10" i="8"/>
  <c r="C14" i="8" s="1"/>
  <c r="C16" i="8" s="1"/>
  <c r="C18" i="8" s="1"/>
  <c r="C21" i="8"/>
  <c r="F13" i="4"/>
  <c r="D40" i="10"/>
  <c r="D50" i="10"/>
  <c r="C40" i="10"/>
  <c r="F19" i="4"/>
  <c r="E18" i="4"/>
  <c r="D18" i="4"/>
  <c r="F17" i="4"/>
  <c r="E12" i="4"/>
  <c r="D12" i="4"/>
  <c r="C19" i="9"/>
  <c r="D33" i="10"/>
  <c r="F7" i="4"/>
  <c r="F9" i="4" s="1"/>
  <c r="F10" i="4"/>
  <c r="F11" i="4"/>
  <c r="D14" i="10"/>
  <c r="D24" i="10"/>
  <c r="C14" i="10"/>
  <c r="F15" i="4"/>
  <c r="F16" i="4"/>
  <c r="F18" i="4" s="1"/>
  <c r="F21" i="4"/>
  <c r="F22" i="4"/>
  <c r="C14" i="9"/>
  <c r="C33" i="10"/>
  <c r="C22" i="10"/>
  <c r="D22" i="10"/>
  <c r="D52" i="10"/>
  <c r="D24" i="4" l="1"/>
  <c r="E24" i="4"/>
  <c r="F12" i="4"/>
  <c r="F24" i="4" s="1"/>
  <c r="D26" i="9"/>
  <c r="D29" i="9" s="1"/>
  <c r="C26" i="9"/>
  <c r="C29" i="9" s="1"/>
  <c r="C52" i="10"/>
  <c r="C24" i="10"/>
  <c r="D23" i="8"/>
  <c r="D22" i="8"/>
  <c r="C22" i="8"/>
  <c r="C23" i="8"/>
</calcChain>
</file>

<file path=xl/sharedStrings.xml><?xml version="1.0" encoding="utf-8"?>
<sst xmlns="http://schemas.openxmlformats.org/spreadsheetml/2006/main" count="135" uniqueCount="102">
  <si>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</si>
  <si>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</si>
  <si>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</si>
  <si>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</si>
  <si>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</si>
  <si>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</si>
  <si>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</si>
  <si>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</si>
  <si>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</si>
  <si>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</si>
  <si>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  <charset val="204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</si>
  <si>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</si>
  <si>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</si>
  <si>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</si>
  <si>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</si>
  <si>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</si>
  <si>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</si>
  <si>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</si>
  <si>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</si>
  <si>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</si>
  <si>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</si>
  <si>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</si>
  <si>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</si>
  <si>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</si>
  <si>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</si>
  <si>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</si>
  <si>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</si>
  <si>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</si>
  <si>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</si>
  <si>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</si>
  <si>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</si>
  <si>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</si>
  <si>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</si>
  <si>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</si>
  <si>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</si>
  <si>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</si>
  <si>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</si>
  <si>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</si>
  <si>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</si>
  <si>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</si>
  <si>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</si>
  <si>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</si>
  <si>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</si>
  <si>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</si>
  <si>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</si>
  <si>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</si>
  <si>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</si>
  <si>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</si>
  <si>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</si>
  <si>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</si>
  <si>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</si>
  <si>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</si>
  <si>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</si>
  <si>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</si>
  <si>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</si>
  <si>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</si>
  <si>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</si>
  <si>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</si>
  <si>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</si>
  <si>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</si>
  <si>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</si>
  <si>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</si>
  <si>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</si>
  <si>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</si>
  <si>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</si>
  <si>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</si>
  <si>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</si>
  <si>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</si>
  <si>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</si>
  <si>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</si>
  <si>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</si>
  <si>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</si>
  <si>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</si>
  <si>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</si>
  <si>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</si>
  <si>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</si>
  <si>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СОВОКУПНОМ ДОХОДЕ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</si>
  <si>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</si>
  <si>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</si>
  <si>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</si>
  <si>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</si>
  <si>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</si>
  <si>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</si>
  <si>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</si>
  <si>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</si>
  <si>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Налог на прибыль к возмещению</t>
  </si>
  <si>
    <t>Нераспределенный доход (убыток)</t>
  </si>
  <si>
    <t>Приобретение нематериальных активов</t>
  </si>
  <si>
    <t>Итого совокупный доход</t>
  </si>
  <si>
    <t>Влияние подоходного налога</t>
  </si>
  <si>
    <t>Амортизация резерва переоценки</t>
  </si>
  <si>
    <t>Отложенные налоговые обязательства</t>
  </si>
  <si>
    <t>Выплачено дивидендов</t>
  </si>
  <si>
    <t>Выплата дивидендов</t>
  </si>
  <si>
    <t>Сальдо на 1 января 2018 года</t>
  </si>
  <si>
    <t>Влияние применения МСФО 9</t>
  </si>
  <si>
    <t>Сальдо на 31 декабря 2018 года</t>
  </si>
  <si>
    <t>Консолидированная финансовая отчетность АО "АЗИЯ АВТО" за 3 квартал 2019 года</t>
  </si>
  <si>
    <t>Генеральный директор АО "АЗИЯ АВТО"</t>
  </si>
  <si>
    <t>Погашение займов связанными сторонами</t>
  </si>
  <si>
    <t>Сальдо на 30  сентября 2018 года</t>
  </si>
  <si>
    <t>Сальдо на 30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</si>
</sst>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]\ #,##0_);\([$-2]\ #,##0\)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sz val="10"/>
      <name val="Arial CYR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 inden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1" fillId="0" borderId="3" xfId="0" applyFont="1" applyBorder="1" applyAlignment="1"/>
    <xf numFmtId="3" fontId="2" fillId="0" borderId="0" xfId="0" applyNumberFormat="1" applyFont="1"/>
    <xf numFmtId="0" fontId="2" fillId="0" borderId="0" xfId="0" applyFont="1" applyBorder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/>
    <xf numFmtId="0" fontId="0" fillId="0" borderId="3" xfId="0" applyBorder="1"/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0" fillId="0" borderId="3" xfId="0" applyFill="1" applyBorder="1"/>
    <xf numFmtId="14" fontId="3" fillId="0" borderId="0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3" fontId="0" fillId="0" borderId="0" xfId="0" applyNumberFormat="1" applyFill="1"/>
    <xf numFmtId="3" fontId="0" fillId="0" borderId="3" xfId="0" applyNumberFormat="1" applyFill="1" applyBorder="1"/>
    <xf numFmtId="14" fontId="3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/>
    <xf numFmtId="164" fontId="6" fillId="0" borderId="0" xfId="0" applyNumberFormat="1" applyFont="1" applyBorder="1" applyAlignment="1">
      <alignment wrapText="1"/>
    </xf>
    <xf numFmtId="0" fontId="9" fillId="0" borderId="0" xfId="0" applyFont="1" applyBorder="1"/>
    <xf numFmtId="3" fontId="3" fillId="0" borderId="0" xfId="0" applyNumberFormat="1" applyFont="1" applyBorder="1" applyAlignment="1"/>
    <xf numFmtId="164" fontId="2" fillId="0" borderId="0" xfId="0" applyNumberFormat="1" applyFont="1" applyAlignment="1">
      <alignment horizontal="right" vertical="top" wrapText="1"/>
    </xf>
    <xf numFmtId="164" fontId="5" fillId="0" borderId="0" xfId="0" applyNumberFormat="1" applyFont="1" applyFill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0" fillId="0" borderId="0" xfId="0" applyBorder="1"/>
    <xf numFmtId="164" fontId="5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Fill="1" applyBorder="1"/>
    <xf numFmtId="0" fontId="3" fillId="0" borderId="3" xfId="0" applyFont="1" applyBorder="1" applyAlignment="1">
      <alignment horizontal="left"/>
    </xf>
    <xf numFmtId="0" fontId="0" fillId="0" borderId="3" xfId="0" applyBorder="1" applyAlignment="1"/>
    <xf numFmtId="3" fontId="0" fillId="0" borderId="3" xfId="0" applyNumberFormat="1" applyBorder="1" applyAlignment="1"/>
    <xf numFmtId="0" fontId="0" fillId="0" borderId="0" xfId="0" applyAlignment="1"/>
    <xf numFmtId="0" fontId="3" fillId="0" borderId="0" xfId="0" applyFont="1" applyAlignment="1"/>
    <xf numFmtId="3" fontId="0" fillId="0" borderId="0" xfId="0" applyNumberFormat="1" applyAlignment="1"/>
    <xf numFmtId="0" fontId="1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164" fontId="16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right" vertical="top" wrapText="1"/>
    </xf>
    <xf numFmtId="0" fontId="14" fillId="0" borderId="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3" fillId="0" borderId="0" xfId="0" applyNumberFormat="1" applyFont="1"/>
    <xf numFmtId="14" fontId="9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Border="1"/>
    <xf numFmtId="3" fontId="0" fillId="0" borderId="0" xfId="0" applyNumberFormat="1"/>
    <xf numFmtId="3" fontId="1" fillId="0" borderId="0" xfId="0" applyNumberFormat="1" applyFont="1"/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wrapText="1" indent="1"/>
    </xf>
    <xf numFmtId="164" fontId="16" fillId="0" borderId="0" xfId="0" applyNumberFormat="1" applyFont="1" applyFill="1" applyAlignment="1">
      <alignment horizontal="right" vertical="top" wrapText="1"/>
    </xf>
    <xf numFmtId="164" fontId="17" fillId="0" borderId="1" xfId="0" applyNumberFormat="1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center" wrapText="1"/>
    </xf>
    <xf numFmtId="0" fontId="18" fillId="0" borderId="0" xfId="0" applyFont="1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wrapText="1" indent="1"/>
    </xf>
    <xf numFmtId="164" fontId="6" fillId="0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wrapText="1" indent="1"/>
    </xf>
    <xf numFmtId="164" fontId="6" fillId="0" borderId="6" xfId="0" applyNumberFormat="1" applyFont="1" applyFill="1" applyBorder="1" applyAlignment="1">
      <alignment wrapText="1"/>
    </xf>
    <xf numFmtId="0" fontId="2" fillId="0" borderId="0" xfId="0" applyFont="1" applyFill="1" applyBorder="1"/>
    <xf numFmtId="164" fontId="3" fillId="0" borderId="0" xfId="0" applyNumberFormat="1" applyFont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workbookViewId="0">
      <selection activeCell="D8" sqref="D8"/>
    </sheetView>
  </sheetViews>
  <sheetFormatPr defaultRowHeight="12.5" x14ac:dyDescent="0.25"/>
  <cols>
    <col min="1" max="1" width="50.26953125" customWidth="1"/>
    <col min="2" max="2" width="5.81640625" bestFit="1" customWidth="1"/>
    <col min="3" max="3" width="16.7265625" style="43" customWidth="1"/>
    <col min="4" max="4" width="13.7265625" customWidth="1"/>
  </cols>
  <sheetData>
    <row r="1" spans="1:5" s="2" customFormat="1" ht="13" x14ac:dyDescent="0.3">
      <c r="A1" s="20" t="s">
        <v>97</v>
      </c>
      <c r="B1" s="20"/>
      <c r="C1" s="64"/>
      <c r="D1" s="20"/>
      <c r="E1" s="22"/>
    </row>
    <row r="2" spans="1:5" s="2" customFormat="1" ht="13" x14ac:dyDescent="0.3">
      <c r="C2" s="42"/>
      <c r="D2" s="21"/>
    </row>
    <row r="3" spans="1:5" ht="13" x14ac:dyDescent="0.3">
      <c r="A3" s="1" t="s">
        <v>76</v>
      </c>
    </row>
    <row r="4" spans="1:5" ht="13" x14ac:dyDescent="0.3">
      <c r="A4" s="35" t="s">
        <v>0</v>
      </c>
      <c r="B4" s="36"/>
      <c r="C4" s="44"/>
      <c r="D4" s="36"/>
    </row>
    <row r="5" spans="1:5" ht="13" x14ac:dyDescent="0.3">
      <c r="A5" s="2"/>
    </row>
    <row r="6" spans="1:5" ht="13" x14ac:dyDescent="0.3">
      <c r="A6" s="2"/>
    </row>
    <row r="7" spans="1:5" ht="26" x14ac:dyDescent="0.3">
      <c r="A7" s="37"/>
      <c r="B7" s="38" t="s">
        <v>24</v>
      </c>
      <c r="C7" s="45">
        <v>43738</v>
      </c>
      <c r="D7" s="45">
        <v>43373</v>
      </c>
    </row>
    <row r="8" spans="1:5" ht="13" x14ac:dyDescent="0.3">
      <c r="A8" s="19" t="s">
        <v>42</v>
      </c>
      <c r="B8" s="9"/>
      <c r="C8" s="40">
        <v>75288812</v>
      </c>
      <c r="D8" s="40">
        <v>53620029</v>
      </c>
    </row>
    <row r="9" spans="1:5" ht="13" x14ac:dyDescent="0.3">
      <c r="A9" s="19" t="s">
        <v>43</v>
      </c>
      <c r="B9" s="9"/>
      <c r="C9" s="40">
        <v>-57102925</v>
      </c>
      <c r="D9" s="40">
        <v>-37284184</v>
      </c>
    </row>
    <row r="10" spans="1:5" ht="13.5" thickBot="1" x14ac:dyDescent="0.35">
      <c r="A10" s="15" t="s">
        <v>15</v>
      </c>
      <c r="B10" s="12"/>
      <c r="C10" s="46">
        <f>SUM(C8:C9)</f>
        <v>18185887</v>
      </c>
      <c r="D10" s="46">
        <f>SUM(D8:D9)</f>
        <v>16335845</v>
      </c>
    </row>
    <row r="11" spans="1:5" ht="13" x14ac:dyDescent="0.3">
      <c r="A11" s="19" t="s">
        <v>16</v>
      </c>
      <c r="B11" s="9"/>
      <c r="C11" s="40">
        <v>-8389205</v>
      </c>
      <c r="D11" s="40">
        <v>-3378817</v>
      </c>
    </row>
    <row r="12" spans="1:5" ht="13" x14ac:dyDescent="0.3">
      <c r="A12" s="8" t="s">
        <v>17</v>
      </c>
      <c r="B12" s="9"/>
      <c r="C12" s="40">
        <v>-2160321</v>
      </c>
      <c r="D12" s="40">
        <v>-1898243</v>
      </c>
    </row>
    <row r="13" spans="1:5" ht="13" x14ac:dyDescent="0.3">
      <c r="A13" s="8" t="s">
        <v>44</v>
      </c>
      <c r="B13" s="9"/>
      <c r="C13" s="40">
        <v>-449624</v>
      </c>
      <c r="D13" s="40">
        <v>-1733267</v>
      </c>
    </row>
    <row r="14" spans="1:5" ht="13" x14ac:dyDescent="0.3">
      <c r="A14" s="3" t="s">
        <v>18</v>
      </c>
      <c r="B14" s="9"/>
      <c r="C14" s="32">
        <f>C10+C11+C12+C13</f>
        <v>7186737</v>
      </c>
      <c r="D14" s="32">
        <f>D10+D11+D12+D13</f>
        <v>9325518</v>
      </c>
    </row>
    <row r="15" spans="1:5" ht="13" x14ac:dyDescent="0.3">
      <c r="A15" s="8" t="s">
        <v>19</v>
      </c>
      <c r="B15" s="9"/>
      <c r="C15" s="40">
        <v>-5704963</v>
      </c>
      <c r="D15" s="40">
        <v>-4202923</v>
      </c>
    </row>
    <row r="16" spans="1:5" ht="13.5" thickBot="1" x14ac:dyDescent="0.35">
      <c r="A16" s="15" t="s">
        <v>20</v>
      </c>
      <c r="B16" s="12"/>
      <c r="C16" s="31">
        <f>C14+C15</f>
        <v>1481774</v>
      </c>
      <c r="D16" s="31">
        <f>D14+D15</f>
        <v>5122595</v>
      </c>
    </row>
    <row r="17" spans="1:5" ht="13" x14ac:dyDescent="0.3">
      <c r="A17" s="5" t="s">
        <v>69</v>
      </c>
      <c r="B17" s="9"/>
      <c r="C17" s="40">
        <v>-296587</v>
      </c>
      <c r="D17" s="40">
        <v>-1831792</v>
      </c>
    </row>
    <row r="18" spans="1:5" ht="13.5" thickBot="1" x14ac:dyDescent="0.35">
      <c r="A18" s="16" t="s">
        <v>74</v>
      </c>
      <c r="B18" s="17"/>
      <c r="C18" s="41">
        <f>C16+C17</f>
        <v>1185187</v>
      </c>
      <c r="D18" s="41">
        <f>D16+D17</f>
        <v>3290803</v>
      </c>
      <c r="E18" s="73"/>
    </row>
    <row r="19" spans="1:5" s="108" customFormat="1" ht="13.5" thickTop="1" x14ac:dyDescent="0.3">
      <c r="A19" s="112" t="s">
        <v>33</v>
      </c>
      <c r="B19" s="113"/>
      <c r="C19" s="114"/>
      <c r="D19" s="114"/>
      <c r="E19" s="75"/>
    </row>
    <row r="20" spans="1:5" s="72" customFormat="1" ht="13.5" thickBot="1" x14ac:dyDescent="0.35">
      <c r="A20" s="26" t="s">
        <v>72</v>
      </c>
      <c r="B20" s="102"/>
      <c r="C20" s="74">
        <v>375</v>
      </c>
      <c r="D20" s="74">
        <v>-151</v>
      </c>
      <c r="E20" s="74"/>
    </row>
    <row r="21" spans="1:5" s="108" customFormat="1" ht="13.5" thickBot="1" x14ac:dyDescent="0.35">
      <c r="A21" s="109" t="s">
        <v>75</v>
      </c>
      <c r="B21" s="110"/>
      <c r="C21" s="111">
        <f>SUM(C20:C20)</f>
        <v>375</v>
      </c>
      <c r="D21" s="111">
        <f>SUM(D20:D20)</f>
        <v>-151</v>
      </c>
      <c r="E21" s="75"/>
    </row>
    <row r="22" spans="1:5" ht="13.5" thickBot="1" x14ac:dyDescent="0.35">
      <c r="A22" s="16" t="s">
        <v>34</v>
      </c>
      <c r="B22" s="17"/>
      <c r="C22" s="41">
        <f>C18+C21</f>
        <v>1185562</v>
      </c>
      <c r="D22" s="41">
        <f>D18+D21</f>
        <v>3290652</v>
      </c>
      <c r="E22" s="75"/>
    </row>
    <row r="23" spans="1:5" ht="14" thickTop="1" thickBot="1" x14ac:dyDescent="0.35">
      <c r="A23" s="33" t="s">
        <v>45</v>
      </c>
      <c r="B23" s="33"/>
      <c r="C23" s="33">
        <f>C18/100</f>
        <v>11852</v>
      </c>
      <c r="D23" s="33">
        <f>D18/100</f>
        <v>32908</v>
      </c>
      <c r="E23" s="73"/>
    </row>
    <row r="24" spans="1:5" ht="13.5" thickTop="1" x14ac:dyDescent="0.3">
      <c r="A24" s="66"/>
      <c r="C24" s="67"/>
      <c r="D24" s="65"/>
    </row>
    <row r="25" spans="1:5" ht="28.5" customHeight="1" x14ac:dyDescent="0.25">
      <c r="A25" s="120"/>
      <c r="B25" s="120"/>
      <c r="C25" s="120"/>
      <c r="D25" s="120"/>
    </row>
    <row r="26" spans="1:5" ht="14" x14ac:dyDescent="0.3">
      <c r="A26" s="24"/>
    </row>
    <row r="28" spans="1:5" ht="14" x14ac:dyDescent="0.3">
      <c r="A28" s="23" t="s">
        <v>98</v>
      </c>
      <c r="B28" s="23"/>
      <c r="C28" s="47"/>
      <c r="D28" s="23" t="s">
        <v>71</v>
      </c>
    </row>
    <row r="29" spans="1:5" ht="14" x14ac:dyDescent="0.3">
      <c r="A29" s="23"/>
      <c r="B29" s="23"/>
      <c r="C29" s="47"/>
      <c r="D29" s="23"/>
    </row>
    <row r="30" spans="1:5" ht="14" x14ac:dyDescent="0.3">
      <c r="A30" s="24"/>
      <c r="B30" s="24"/>
      <c r="C30" s="48"/>
      <c r="D30" s="24"/>
    </row>
    <row r="31" spans="1:5" ht="14" x14ac:dyDescent="0.3">
      <c r="A31" s="23" t="s">
        <v>22</v>
      </c>
      <c r="B31" s="23"/>
      <c r="C31" s="47"/>
      <c r="D31" s="23" t="s">
        <v>68</v>
      </c>
    </row>
    <row r="57" spans="1:1" x14ac:dyDescent="0.25">
      <c r="A57" s="25"/>
    </row>
  </sheetData>
  <mergeCells count="1">
    <mergeCell ref="A25:D25"/>
  </mergeCells>
  <phoneticPr fontId="0" type="noConversion"/>
  <pageMargins left="0.98425196850393704" right="0.16" top="0.5511811023622047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C54" sqref="C54"/>
    </sheetView>
  </sheetViews>
  <sheetFormatPr defaultRowHeight="12.5" x14ac:dyDescent="0.25"/>
  <cols>
    <col min="1" max="1" width="45.54296875" customWidth="1"/>
    <col min="2" max="2" width="6.54296875" customWidth="1"/>
    <col min="3" max="4" width="14.1796875" style="49" customWidth="1"/>
    <col min="5" max="5" width="9.7265625" style="98" customWidth="1"/>
  </cols>
  <sheetData>
    <row r="1" spans="1:5" s="2" customFormat="1" ht="13" x14ac:dyDescent="0.3">
      <c r="A1" s="20" t="s">
        <v>97</v>
      </c>
      <c r="B1" s="20"/>
      <c r="C1" s="64"/>
      <c r="D1" s="64"/>
      <c r="E1" s="97"/>
    </row>
    <row r="2" spans="1:5" s="2" customFormat="1" ht="13" x14ac:dyDescent="0.3">
      <c r="C2" s="42"/>
      <c r="D2" s="42"/>
      <c r="E2" s="21"/>
    </row>
    <row r="3" spans="1:5" ht="13" x14ac:dyDescent="0.3">
      <c r="A3" s="1" t="s">
        <v>77</v>
      </c>
    </row>
    <row r="4" spans="1:5" ht="13" x14ac:dyDescent="0.3">
      <c r="A4" s="35" t="s">
        <v>0</v>
      </c>
      <c r="B4" s="36"/>
      <c r="C4" s="50"/>
      <c r="D4" s="50"/>
    </row>
    <row r="5" spans="1:5" ht="13" x14ac:dyDescent="0.3">
      <c r="A5" s="2"/>
    </row>
    <row r="6" spans="1:5" ht="13" x14ac:dyDescent="0.25">
      <c r="A6" s="3"/>
      <c r="B6" s="4" t="s">
        <v>23</v>
      </c>
      <c r="C6" s="51">
        <v>43738</v>
      </c>
      <c r="D6" s="51">
        <v>43465</v>
      </c>
    </row>
    <row r="7" spans="1:5" ht="13" x14ac:dyDescent="0.3">
      <c r="A7" s="5" t="s">
        <v>1</v>
      </c>
      <c r="B7" s="6"/>
      <c r="C7" s="52"/>
      <c r="D7" s="52"/>
    </row>
    <row r="8" spans="1:5" ht="13" x14ac:dyDescent="0.3">
      <c r="A8" s="5" t="s">
        <v>35</v>
      </c>
      <c r="B8" s="6"/>
      <c r="C8" s="55"/>
      <c r="D8" s="55"/>
    </row>
    <row r="9" spans="1:5" ht="13" x14ac:dyDescent="0.3">
      <c r="A9" s="8"/>
      <c r="B9" s="13"/>
      <c r="C9" s="56"/>
      <c r="D9" s="56"/>
    </row>
    <row r="10" spans="1:5" ht="13" x14ac:dyDescent="0.3">
      <c r="A10" s="8" t="s">
        <v>3</v>
      </c>
      <c r="B10" s="9"/>
      <c r="C10" s="39">
        <v>5617008</v>
      </c>
      <c r="D10" s="39">
        <v>5919184</v>
      </c>
    </row>
    <row r="11" spans="1:5" ht="13" x14ac:dyDescent="0.3">
      <c r="A11" s="8" t="s">
        <v>4</v>
      </c>
      <c r="B11" s="4"/>
      <c r="C11" s="39">
        <v>18098</v>
      </c>
      <c r="D11" s="39">
        <v>20706</v>
      </c>
    </row>
    <row r="12" spans="1:5" ht="13" x14ac:dyDescent="0.3">
      <c r="A12" s="8" t="s">
        <v>84</v>
      </c>
      <c r="B12" s="4"/>
      <c r="C12" s="39">
        <v>52543</v>
      </c>
      <c r="D12" s="39">
        <v>52543</v>
      </c>
    </row>
    <row r="13" spans="1:5" ht="13" x14ac:dyDescent="0.3">
      <c r="A13" s="8" t="s">
        <v>27</v>
      </c>
      <c r="B13" s="4"/>
      <c r="C13" s="39">
        <v>26500000</v>
      </c>
      <c r="D13" s="39">
        <v>26500000</v>
      </c>
    </row>
    <row r="14" spans="1:5" ht="13.5" thickBot="1" x14ac:dyDescent="0.35">
      <c r="A14" s="10" t="s">
        <v>5</v>
      </c>
      <c r="B14" s="14"/>
      <c r="C14" s="54">
        <f>SUM(C10:C13)</f>
        <v>32187649</v>
      </c>
      <c r="D14" s="54">
        <f>SUM(D10:D13)</f>
        <v>32492433</v>
      </c>
    </row>
    <row r="15" spans="1:5" ht="13" x14ac:dyDescent="0.3">
      <c r="A15" s="5" t="s">
        <v>36</v>
      </c>
      <c r="B15" s="7"/>
      <c r="C15" s="53"/>
      <c r="D15" s="53"/>
    </row>
    <row r="16" spans="1:5" ht="13" x14ac:dyDescent="0.3">
      <c r="A16" s="8" t="s">
        <v>39</v>
      </c>
      <c r="B16" s="9"/>
      <c r="C16" s="39">
        <v>289260</v>
      </c>
      <c r="D16" s="39">
        <v>642401</v>
      </c>
    </row>
    <row r="17" spans="1:4" ht="13" x14ac:dyDescent="0.3">
      <c r="A17" s="8" t="s">
        <v>26</v>
      </c>
      <c r="B17" s="9"/>
      <c r="C17" s="39">
        <v>1207386</v>
      </c>
      <c r="D17" s="39">
        <v>1682147</v>
      </c>
    </row>
    <row r="18" spans="1:4" ht="13" x14ac:dyDescent="0.3">
      <c r="A18" s="8" t="s">
        <v>27</v>
      </c>
      <c r="B18" s="9"/>
      <c r="C18" s="39">
        <v>12120480</v>
      </c>
      <c r="D18" s="39">
        <v>11981315</v>
      </c>
    </row>
    <row r="19" spans="1:4" ht="13" x14ac:dyDescent="0.3">
      <c r="A19" s="8" t="s">
        <v>40</v>
      </c>
      <c r="B19" s="9"/>
      <c r="C19" s="39">
        <v>3424206</v>
      </c>
      <c r="D19" s="39">
        <v>2266754</v>
      </c>
    </row>
    <row r="20" spans="1:4" ht="13" x14ac:dyDescent="0.3">
      <c r="A20" s="8" t="s">
        <v>85</v>
      </c>
      <c r="B20" s="9"/>
      <c r="C20" s="39">
        <v>815263</v>
      </c>
      <c r="D20" s="39">
        <v>693031</v>
      </c>
    </row>
    <row r="21" spans="1:4" ht="13" x14ac:dyDescent="0.3">
      <c r="A21" s="8" t="s">
        <v>41</v>
      </c>
      <c r="B21" s="9"/>
      <c r="C21" s="39">
        <v>15839973</v>
      </c>
      <c r="D21" s="39">
        <v>20316716</v>
      </c>
    </row>
    <row r="22" spans="1:4" ht="13.5" thickBot="1" x14ac:dyDescent="0.35">
      <c r="A22" s="10" t="s">
        <v>2</v>
      </c>
      <c r="B22" s="12"/>
      <c r="C22" s="54">
        <f>SUM(C16:C21)</f>
        <v>33696568</v>
      </c>
      <c r="D22" s="54">
        <f>SUM(D16:D21)</f>
        <v>37582364</v>
      </c>
    </row>
    <row r="23" spans="1:4" ht="13" x14ac:dyDescent="0.3">
      <c r="A23" s="8"/>
      <c r="B23" s="7"/>
      <c r="C23" s="57"/>
      <c r="D23" s="57"/>
    </row>
    <row r="24" spans="1:4" ht="13.5" thickBot="1" x14ac:dyDescent="0.35">
      <c r="A24" s="10" t="s">
        <v>82</v>
      </c>
      <c r="B24" s="12"/>
      <c r="C24" s="54">
        <f>C22+C14</f>
        <v>65884217</v>
      </c>
      <c r="D24" s="54">
        <f>D22+D14</f>
        <v>70074797</v>
      </c>
    </row>
    <row r="25" spans="1:4" ht="13" x14ac:dyDescent="0.3">
      <c r="A25" s="5"/>
      <c r="B25" s="9"/>
      <c r="C25" s="58"/>
      <c r="D25" s="58"/>
    </row>
    <row r="26" spans="1:4" ht="13" x14ac:dyDescent="0.3">
      <c r="A26" s="5" t="s">
        <v>6</v>
      </c>
      <c r="B26" s="9"/>
      <c r="C26" s="58"/>
      <c r="D26" s="58"/>
    </row>
    <row r="27" spans="1:4" ht="13" x14ac:dyDescent="0.3">
      <c r="A27" s="5"/>
      <c r="B27" s="9"/>
      <c r="C27" s="53"/>
      <c r="D27" s="53"/>
    </row>
    <row r="28" spans="1:4" ht="13" x14ac:dyDescent="0.3">
      <c r="A28" s="5" t="s">
        <v>12</v>
      </c>
      <c r="B28" s="9"/>
      <c r="C28" s="57"/>
      <c r="D28" s="57"/>
    </row>
    <row r="29" spans="1:4" ht="13" x14ac:dyDescent="0.3">
      <c r="A29" s="8" t="s">
        <v>25</v>
      </c>
      <c r="B29" s="9"/>
      <c r="C29" s="39">
        <v>1417846</v>
      </c>
      <c r="D29" s="39">
        <v>1417846</v>
      </c>
    </row>
    <row r="30" spans="1:4" ht="13" x14ac:dyDescent="0.3">
      <c r="A30" s="8" t="s">
        <v>13</v>
      </c>
      <c r="B30" s="9"/>
      <c r="C30" s="39">
        <v>1887800</v>
      </c>
      <c r="D30" s="39">
        <v>1887800</v>
      </c>
    </row>
    <row r="31" spans="1:4" ht="13" x14ac:dyDescent="0.3">
      <c r="A31" s="8" t="s">
        <v>80</v>
      </c>
      <c r="B31" s="9"/>
      <c r="C31" s="39">
        <v>2116</v>
      </c>
      <c r="D31" s="39">
        <v>1741</v>
      </c>
    </row>
    <row r="32" spans="1:4" ht="13" x14ac:dyDescent="0.3">
      <c r="A32" s="8" t="s">
        <v>31</v>
      </c>
      <c r="B32" s="9"/>
      <c r="C32" s="39">
        <v>2861477</v>
      </c>
      <c r="D32" s="39">
        <v>5562593</v>
      </c>
    </row>
    <row r="33" spans="1:5" ht="13.5" thickBot="1" x14ac:dyDescent="0.35">
      <c r="A33" s="10" t="s">
        <v>14</v>
      </c>
      <c r="B33" s="12"/>
      <c r="C33" s="54">
        <f>SUM(C29:C32)</f>
        <v>6169239</v>
      </c>
      <c r="D33" s="54">
        <f>SUM(D29:D32)</f>
        <v>8869980</v>
      </c>
    </row>
    <row r="34" spans="1:5" ht="13" x14ac:dyDescent="0.3">
      <c r="A34" s="27"/>
      <c r="B34" s="38"/>
      <c r="C34" s="76"/>
      <c r="D34" s="76"/>
    </row>
    <row r="35" spans="1:5" ht="13" x14ac:dyDescent="0.3">
      <c r="A35" s="5" t="s">
        <v>10</v>
      </c>
      <c r="B35" s="9"/>
      <c r="C35" s="57"/>
      <c r="D35" s="57"/>
    </row>
    <row r="36" spans="1:5" ht="13" x14ac:dyDescent="0.3">
      <c r="A36" s="8" t="s">
        <v>8</v>
      </c>
      <c r="B36" s="9"/>
      <c r="C36" s="39"/>
      <c r="D36" s="39"/>
    </row>
    <row r="37" spans="1:5" s="72" customFormat="1" ht="13" x14ac:dyDescent="0.3">
      <c r="A37" s="8" t="s">
        <v>37</v>
      </c>
      <c r="B37" s="6"/>
      <c r="C37" s="39">
        <v>78877</v>
      </c>
      <c r="D37" s="39">
        <v>78877</v>
      </c>
      <c r="E37" s="99"/>
    </row>
    <row r="38" spans="1:5" s="72" customFormat="1" ht="13" x14ac:dyDescent="0.3">
      <c r="A38" s="8" t="s">
        <v>70</v>
      </c>
      <c r="B38" s="6"/>
      <c r="C38" s="39">
        <v>803502</v>
      </c>
      <c r="D38" s="39">
        <v>803502</v>
      </c>
      <c r="E38" s="99"/>
    </row>
    <row r="39" spans="1:5" s="72" customFormat="1" ht="13" x14ac:dyDescent="0.3">
      <c r="A39" s="8" t="s">
        <v>91</v>
      </c>
      <c r="B39" s="6"/>
      <c r="C39" s="39">
        <v>661353</v>
      </c>
      <c r="D39" s="39">
        <v>661353</v>
      </c>
      <c r="E39" s="99"/>
    </row>
    <row r="40" spans="1:5" ht="13.5" thickBot="1" x14ac:dyDescent="0.35">
      <c r="A40" s="10" t="s">
        <v>11</v>
      </c>
      <c r="B40" s="12"/>
      <c r="C40" s="54">
        <f>SUM(C36:C39)</f>
        <v>1543732</v>
      </c>
      <c r="D40" s="54">
        <f>SUM(D36:D39)</f>
        <v>1543732</v>
      </c>
    </row>
    <row r="41" spans="1:5" ht="13" x14ac:dyDescent="0.3">
      <c r="A41" s="27"/>
      <c r="B41" s="38"/>
      <c r="C41" s="76"/>
      <c r="D41" s="76"/>
    </row>
    <row r="42" spans="1:5" ht="13" x14ac:dyDescent="0.3">
      <c r="A42" s="5" t="s">
        <v>7</v>
      </c>
      <c r="B42" s="9"/>
      <c r="C42" s="53"/>
      <c r="D42" s="53"/>
    </row>
    <row r="43" spans="1:5" ht="13" x14ac:dyDescent="0.3">
      <c r="A43" s="8" t="s">
        <v>8</v>
      </c>
      <c r="B43" s="9"/>
      <c r="C43" s="39">
        <v>45819635</v>
      </c>
      <c r="D43" s="39">
        <v>45539061</v>
      </c>
    </row>
    <row r="44" spans="1:5" ht="13" x14ac:dyDescent="0.3">
      <c r="A44" s="8" t="s">
        <v>28</v>
      </c>
      <c r="B44" s="9"/>
      <c r="C44" s="39">
        <v>9002651</v>
      </c>
      <c r="D44" s="39">
        <v>11540743</v>
      </c>
    </row>
    <row r="45" spans="1:5" ht="13" x14ac:dyDescent="0.3">
      <c r="A45" s="8" t="s">
        <v>29</v>
      </c>
      <c r="B45" s="9"/>
      <c r="C45" s="39">
        <v>558051</v>
      </c>
      <c r="D45" s="39">
        <v>0</v>
      </c>
    </row>
    <row r="46" spans="1:5" ht="13" x14ac:dyDescent="0.3">
      <c r="A46" s="8" t="s">
        <v>70</v>
      </c>
      <c r="B46" s="9"/>
      <c r="C46" s="39">
        <v>82789</v>
      </c>
      <c r="D46" s="39">
        <v>82789</v>
      </c>
    </row>
    <row r="47" spans="1:5" ht="13" x14ac:dyDescent="0.3">
      <c r="A47" s="8" t="s">
        <v>30</v>
      </c>
      <c r="B47" s="9"/>
      <c r="C47" s="39">
        <v>1328902</v>
      </c>
      <c r="D47" s="39">
        <v>2290739</v>
      </c>
    </row>
    <row r="48" spans="1:5" ht="13" x14ac:dyDescent="0.3">
      <c r="A48" s="8" t="s">
        <v>37</v>
      </c>
      <c r="B48" s="9"/>
      <c r="C48" s="39">
        <v>1379218</v>
      </c>
      <c r="D48" s="39">
        <v>207753</v>
      </c>
    </row>
    <row r="49" spans="1:4" ht="13.5" thickBot="1" x14ac:dyDescent="0.35">
      <c r="A49" s="10" t="s">
        <v>9</v>
      </c>
      <c r="B49" s="11"/>
      <c r="C49" s="54">
        <f>SUM(C43:C48)</f>
        <v>58171246</v>
      </c>
      <c r="D49" s="54">
        <f>SUM(D43:D48)</f>
        <v>59661085</v>
      </c>
    </row>
    <row r="50" spans="1:4" ht="13.5" thickBot="1" x14ac:dyDescent="0.35">
      <c r="A50" s="10" t="s">
        <v>38</v>
      </c>
      <c r="B50" s="11"/>
      <c r="C50" s="54">
        <f>C40+C49</f>
        <v>59714978</v>
      </c>
      <c r="D50" s="54">
        <f>D49+D40</f>
        <v>61204817</v>
      </c>
    </row>
    <row r="51" spans="1:4" ht="13" x14ac:dyDescent="0.3">
      <c r="A51" s="27"/>
      <c r="B51" s="77"/>
      <c r="C51" s="76"/>
      <c r="D51" s="76"/>
    </row>
    <row r="52" spans="1:4" ht="13.5" thickBot="1" x14ac:dyDescent="0.35">
      <c r="A52" s="10" t="s">
        <v>81</v>
      </c>
      <c r="B52" s="12"/>
      <c r="C52" s="54">
        <f>C33+C50</f>
        <v>65884217</v>
      </c>
      <c r="D52" s="54">
        <f>D49+D40+D33</f>
        <v>70074797</v>
      </c>
    </row>
    <row r="53" spans="1:4" ht="13" x14ac:dyDescent="0.3">
      <c r="A53" s="27"/>
      <c r="B53" s="38"/>
      <c r="C53" s="76"/>
      <c r="D53" s="76"/>
    </row>
    <row r="54" spans="1:4" ht="13.5" thickBot="1" x14ac:dyDescent="0.35">
      <c r="A54" s="10" t="s">
        <v>83</v>
      </c>
      <c r="B54" s="12"/>
      <c r="C54" s="54">
        <f>(C24-C11-C50)/100</f>
        <v>61511</v>
      </c>
      <c r="D54" s="54">
        <v>88493</v>
      </c>
    </row>
    <row r="55" spans="1:4" ht="13" x14ac:dyDescent="0.3">
      <c r="A55" s="27"/>
      <c r="B55" s="38"/>
      <c r="C55" s="76"/>
      <c r="D55" s="76"/>
    </row>
    <row r="56" spans="1:4" ht="13" x14ac:dyDescent="0.25">
      <c r="A56" s="100"/>
      <c r="B56" s="100"/>
      <c r="C56" s="107"/>
      <c r="D56" s="101"/>
    </row>
    <row r="57" spans="1:4" ht="14" x14ac:dyDescent="0.3">
      <c r="A57" s="23" t="s">
        <v>98</v>
      </c>
      <c r="B57" s="23"/>
      <c r="D57" s="47" t="s">
        <v>71</v>
      </c>
    </row>
    <row r="58" spans="1:4" ht="14" x14ac:dyDescent="0.3">
      <c r="A58" s="23"/>
      <c r="B58" s="23"/>
      <c r="D58" s="47"/>
    </row>
    <row r="59" spans="1:4" ht="14" x14ac:dyDescent="0.3">
      <c r="A59" s="24"/>
      <c r="B59" s="24"/>
      <c r="D59" s="48"/>
    </row>
    <row r="60" spans="1:4" ht="14" x14ac:dyDescent="0.3">
      <c r="A60" s="23" t="s">
        <v>22</v>
      </c>
      <c r="B60" s="23"/>
      <c r="D60" s="47" t="s">
        <v>68</v>
      </c>
    </row>
    <row r="63" spans="1:4" x14ac:dyDescent="0.25">
      <c r="A63" s="25"/>
    </row>
  </sheetData>
  <phoneticPr fontId="0" type="noConversion"/>
  <pageMargins left="0.98425196850393704" right="0.16" top="0.55118110236220474" bottom="0.6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C29" sqref="C29"/>
    </sheetView>
  </sheetViews>
  <sheetFormatPr defaultColWidth="9.1796875" defaultRowHeight="12.5" x14ac:dyDescent="0.25"/>
  <cols>
    <col min="1" max="1" width="50.54296875" style="82" customWidth="1"/>
    <col min="2" max="2" width="6.453125" style="82" customWidth="1"/>
    <col min="3" max="3" width="14.1796875" style="84" customWidth="1"/>
    <col min="4" max="4" width="16.54296875" style="84" bestFit="1" customWidth="1"/>
    <col min="5" max="5" width="10.81640625" style="82" customWidth="1"/>
    <col min="6" max="16384" width="9.1796875" style="82"/>
  </cols>
  <sheetData>
    <row r="1" spans="1:6" s="2" customFormat="1" ht="13" x14ac:dyDescent="0.3">
      <c r="A1" s="20" t="s">
        <v>97</v>
      </c>
      <c r="B1" s="20"/>
      <c r="C1" s="20"/>
      <c r="D1" s="20"/>
      <c r="E1" s="22"/>
      <c r="F1" s="22"/>
    </row>
    <row r="2" spans="1:6" s="2" customFormat="1" ht="13" x14ac:dyDescent="0.3">
      <c r="C2" s="18"/>
      <c r="D2" s="21"/>
    </row>
    <row r="3" spans="1:6" ht="13" x14ac:dyDescent="0.3">
      <c r="A3" s="79" t="s">
        <v>79</v>
      </c>
      <c r="B3" s="80"/>
      <c r="C3" s="81"/>
      <c r="D3" s="81"/>
    </row>
    <row r="4" spans="1:6" ht="13" x14ac:dyDescent="0.3">
      <c r="A4" s="83" t="s">
        <v>46</v>
      </c>
    </row>
    <row r="5" spans="1:6" ht="14" thickBot="1" x14ac:dyDescent="0.3">
      <c r="A5" s="85" t="s">
        <v>47</v>
      </c>
      <c r="B5" s="86" t="s">
        <v>24</v>
      </c>
      <c r="C5" s="96">
        <v>43738</v>
      </c>
      <c r="D5" s="96">
        <v>43373</v>
      </c>
    </row>
    <row r="6" spans="1:6" ht="13.5" x14ac:dyDescent="0.25">
      <c r="A6" s="121" t="s">
        <v>48</v>
      </c>
      <c r="B6" s="121"/>
      <c r="C6" s="121"/>
      <c r="D6" s="121"/>
    </row>
    <row r="7" spans="1:6" ht="13" x14ac:dyDescent="0.25">
      <c r="A7" s="88" t="s">
        <v>49</v>
      </c>
      <c r="B7" s="88"/>
      <c r="C7" s="89">
        <v>74418918</v>
      </c>
      <c r="D7" s="89">
        <v>52312434</v>
      </c>
    </row>
    <row r="8" spans="1:6" ht="13" x14ac:dyDescent="0.25">
      <c r="A8" s="88" t="s">
        <v>50</v>
      </c>
      <c r="B8" s="90"/>
      <c r="C8" s="103">
        <v>-64063895</v>
      </c>
      <c r="D8" s="103">
        <v>-50203078</v>
      </c>
    </row>
    <row r="9" spans="1:6" ht="13" x14ac:dyDescent="0.25">
      <c r="A9" s="88" t="s">
        <v>51</v>
      </c>
      <c r="B9" s="90"/>
      <c r="C9" s="103">
        <v>-3424206</v>
      </c>
      <c r="D9" s="103">
        <v>-2830728</v>
      </c>
    </row>
    <row r="10" spans="1:6" ht="13" x14ac:dyDescent="0.25">
      <c r="A10" s="88" t="s">
        <v>52</v>
      </c>
      <c r="B10" s="90"/>
      <c r="C10" s="103">
        <v>-1295405</v>
      </c>
      <c r="D10" s="103">
        <v>-1011780</v>
      </c>
    </row>
    <row r="11" spans="1:6" ht="13" x14ac:dyDescent="0.25">
      <c r="A11" s="88" t="s">
        <v>53</v>
      </c>
      <c r="B11" s="90"/>
      <c r="C11" s="103">
        <v>-1506885</v>
      </c>
      <c r="D11" s="103">
        <v>-3939558</v>
      </c>
    </row>
    <row r="12" spans="1:6" ht="13" x14ac:dyDescent="0.25">
      <c r="A12" s="88" t="s">
        <v>54</v>
      </c>
      <c r="B12" s="90"/>
      <c r="C12" s="103">
        <v>-910188</v>
      </c>
      <c r="D12" s="103">
        <v>-231549</v>
      </c>
    </row>
    <row r="13" spans="1:6" ht="13" x14ac:dyDescent="0.25">
      <c r="A13" s="88" t="s">
        <v>55</v>
      </c>
      <c r="B13" s="90"/>
      <c r="C13" s="103">
        <v>-438707</v>
      </c>
      <c r="D13" s="103">
        <v>-2006697</v>
      </c>
    </row>
    <row r="14" spans="1:6" ht="26.5" thickBot="1" x14ac:dyDescent="0.3">
      <c r="A14" s="91" t="s">
        <v>56</v>
      </c>
      <c r="B14" s="91"/>
      <c r="C14" s="104">
        <f>SUM(C7:C13)</f>
        <v>2779632</v>
      </c>
      <c r="D14" s="104">
        <f>SUM(D7:D13)</f>
        <v>-7910956</v>
      </c>
    </row>
    <row r="15" spans="1:6" ht="13.5" customHeight="1" x14ac:dyDescent="0.25">
      <c r="A15" s="93" t="s">
        <v>57</v>
      </c>
      <c r="B15" s="93"/>
      <c r="C15" s="105"/>
      <c r="D15" s="105"/>
    </row>
    <row r="16" spans="1:6" ht="13" x14ac:dyDescent="0.25">
      <c r="A16" s="88" t="s">
        <v>58</v>
      </c>
      <c r="B16" s="88"/>
      <c r="C16" s="103">
        <v>179048</v>
      </c>
      <c r="D16" s="103"/>
    </row>
    <row r="17" spans="1:4" ht="13" x14ac:dyDescent="0.25">
      <c r="A17" s="88" t="s">
        <v>59</v>
      </c>
      <c r="B17" s="88"/>
      <c r="C17" s="103">
        <v>-178967</v>
      </c>
      <c r="D17" s="103">
        <v>-71818</v>
      </c>
    </row>
    <row r="18" spans="1:4" ht="13" x14ac:dyDescent="0.25">
      <c r="A18" s="88" t="s">
        <v>87</v>
      </c>
      <c r="B18" s="88"/>
      <c r="C18" s="103">
        <v>-3051</v>
      </c>
      <c r="D18" s="103">
        <v>-3059</v>
      </c>
    </row>
    <row r="19" spans="1:4" ht="26.5" thickBot="1" x14ac:dyDescent="0.3">
      <c r="A19" s="91" t="s">
        <v>60</v>
      </c>
      <c r="B19" s="94"/>
      <c r="C19" s="104">
        <f>SUM(C16:C18)</f>
        <v>-2970</v>
      </c>
      <c r="D19" s="104">
        <f>SUM(D16:D18)</f>
        <v>-74877</v>
      </c>
    </row>
    <row r="20" spans="1:4" ht="13.5" customHeight="1" x14ac:dyDescent="0.25">
      <c r="A20" s="87" t="s">
        <v>61</v>
      </c>
      <c r="B20" s="87"/>
      <c r="C20" s="106"/>
      <c r="D20" s="106"/>
    </row>
    <row r="21" spans="1:4" ht="13" x14ac:dyDescent="0.25">
      <c r="A21" s="88" t="s">
        <v>62</v>
      </c>
      <c r="B21" s="88"/>
      <c r="C21" s="103">
        <v>0</v>
      </c>
      <c r="D21" s="103">
        <v>30081777</v>
      </c>
    </row>
    <row r="22" spans="1:4" ht="13" x14ac:dyDescent="0.25">
      <c r="A22" s="88" t="s">
        <v>99</v>
      </c>
      <c r="B22" s="88"/>
      <c r="C22" s="103">
        <v>408470</v>
      </c>
      <c r="D22" s="103">
        <v>0</v>
      </c>
    </row>
    <row r="23" spans="1:4" ht="13" x14ac:dyDescent="0.25">
      <c r="A23" s="88" t="s">
        <v>63</v>
      </c>
      <c r="B23" s="88"/>
      <c r="C23" s="103">
        <v>-2567743</v>
      </c>
      <c r="D23" s="103">
        <v>-22137936</v>
      </c>
    </row>
    <row r="24" spans="1:4" ht="13" x14ac:dyDescent="0.25">
      <c r="A24" s="88" t="s">
        <v>93</v>
      </c>
      <c r="B24" s="88"/>
      <c r="C24" s="103">
        <v>-966521</v>
      </c>
      <c r="D24" s="103">
        <v>0</v>
      </c>
    </row>
    <row r="25" spans="1:4" ht="26.5" thickBot="1" x14ac:dyDescent="0.3">
      <c r="A25" s="91" t="s">
        <v>64</v>
      </c>
      <c r="B25" s="94"/>
      <c r="C25" s="92">
        <f>SUM(C21:C24)</f>
        <v>-3125794</v>
      </c>
      <c r="D25" s="92">
        <f>SUM(D21:D24)</f>
        <v>7943841</v>
      </c>
    </row>
    <row r="26" spans="1:4" ht="13.5" thickBot="1" x14ac:dyDescent="0.3">
      <c r="A26" s="91" t="s">
        <v>65</v>
      </c>
      <c r="B26" s="94"/>
      <c r="C26" s="92">
        <f>C14+C19+C25</f>
        <v>-349132</v>
      </c>
      <c r="D26" s="92">
        <f>D14+D19+D25</f>
        <v>-41992</v>
      </c>
    </row>
    <row r="27" spans="1:4" ht="13.5" thickBot="1" x14ac:dyDescent="0.3">
      <c r="A27" s="91" t="s">
        <v>73</v>
      </c>
      <c r="B27" s="94"/>
      <c r="C27" s="92">
        <v>-4009</v>
      </c>
      <c r="D27" s="92">
        <v>25286</v>
      </c>
    </row>
    <row r="28" spans="1:4" ht="13.5" thickBot="1" x14ac:dyDescent="0.3">
      <c r="A28" s="91" t="s">
        <v>66</v>
      </c>
      <c r="B28" s="91"/>
      <c r="C28" s="92">
        <v>642401</v>
      </c>
      <c r="D28" s="92">
        <v>1397390</v>
      </c>
    </row>
    <row r="29" spans="1:4" ht="13.5" thickBot="1" x14ac:dyDescent="0.3">
      <c r="A29" s="91" t="s">
        <v>67</v>
      </c>
      <c r="B29" s="91"/>
      <c r="C29" s="92">
        <f>C26+C28+C27</f>
        <v>289260</v>
      </c>
      <c r="D29" s="92">
        <f>D26+D28+D27</f>
        <v>1380684</v>
      </c>
    </row>
    <row r="30" spans="1:4" ht="25.5" customHeight="1" x14ac:dyDescent="0.25">
      <c r="A30" s="120"/>
      <c r="B30" s="120"/>
      <c r="C30" s="120"/>
      <c r="D30" s="120"/>
    </row>
    <row r="32" spans="1:4" customFormat="1" ht="14" x14ac:dyDescent="0.3">
      <c r="A32" s="23" t="s">
        <v>98</v>
      </c>
      <c r="B32" s="95"/>
      <c r="D32" s="23" t="s">
        <v>71</v>
      </c>
    </row>
    <row r="33" spans="1:4" customFormat="1" ht="14" x14ac:dyDescent="0.3">
      <c r="A33" s="23"/>
      <c r="B33" s="95"/>
      <c r="D33" s="23"/>
    </row>
    <row r="34" spans="1:4" customFormat="1" ht="14" x14ac:dyDescent="0.3">
      <c r="A34" s="24"/>
      <c r="B34" s="21"/>
      <c r="D34" s="24"/>
    </row>
    <row r="35" spans="1:4" customFormat="1" ht="14" x14ac:dyDescent="0.3">
      <c r="A35" s="23" t="s">
        <v>22</v>
      </c>
      <c r="B35" s="95"/>
      <c r="D35" s="23" t="s">
        <v>68</v>
      </c>
    </row>
    <row r="36" spans="1:4" x14ac:dyDescent="0.25">
      <c r="B36" s="84"/>
      <c r="C36" s="82"/>
    </row>
    <row r="37" spans="1:4" x14ac:dyDescent="0.25">
      <c r="B37" s="84"/>
      <c r="C37" s="82"/>
    </row>
    <row r="38" spans="1:4" x14ac:dyDescent="0.25">
      <c r="B38" s="84"/>
      <c r="C38" s="82"/>
    </row>
    <row r="51" spans="1:1" x14ac:dyDescent="0.25">
      <c r="A51" s="25"/>
    </row>
  </sheetData>
  <mergeCells count="2">
    <mergeCell ref="A6:D6"/>
    <mergeCell ref="A30:D30"/>
  </mergeCells>
  <phoneticPr fontId="10" type="noConversion"/>
  <pageMargins left="0.75" right="0.33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25" sqref="A25:F25"/>
    </sheetView>
  </sheetViews>
  <sheetFormatPr defaultColWidth="10.26953125" defaultRowHeight="12.5" x14ac:dyDescent="0.25"/>
  <cols>
    <col min="1" max="1" width="29.26953125" customWidth="1"/>
    <col min="2" max="2" width="12.54296875" customWidth="1"/>
    <col min="3" max="3" width="12.453125" customWidth="1"/>
    <col min="4" max="4" width="12.81640625" customWidth="1"/>
    <col min="5" max="5" width="16.81640625" style="43" customWidth="1"/>
    <col min="6" max="6" width="12.54296875" style="43" customWidth="1"/>
  </cols>
  <sheetData>
    <row r="1" spans="1:6" s="2" customFormat="1" ht="13" x14ac:dyDescent="0.3">
      <c r="A1" s="20" t="s">
        <v>97</v>
      </c>
      <c r="B1" s="20"/>
      <c r="C1" s="20"/>
      <c r="D1" s="20"/>
      <c r="E1" s="78"/>
      <c r="F1" s="115"/>
    </row>
    <row r="2" spans="1:6" s="2" customFormat="1" ht="13" x14ac:dyDescent="0.3">
      <c r="C2" s="21"/>
      <c r="D2" s="21"/>
      <c r="E2" s="59"/>
      <c r="F2" s="59"/>
    </row>
    <row r="3" spans="1:6" ht="13" x14ac:dyDescent="0.3">
      <c r="A3" s="1" t="s">
        <v>78</v>
      </c>
    </row>
    <row r="4" spans="1:6" ht="13" x14ac:dyDescent="0.3">
      <c r="A4" s="35" t="s">
        <v>0</v>
      </c>
      <c r="B4" s="36"/>
      <c r="C4" s="36"/>
      <c r="D4" s="36"/>
      <c r="E4" s="44"/>
      <c r="F4" s="44"/>
    </row>
    <row r="6" spans="1:6" ht="52.5" customHeight="1" thickBot="1" x14ac:dyDescent="0.3">
      <c r="A6" s="26"/>
      <c r="B6" s="28" t="s">
        <v>25</v>
      </c>
      <c r="C6" s="28" t="s">
        <v>13</v>
      </c>
      <c r="D6" s="28" t="s">
        <v>80</v>
      </c>
      <c r="E6" s="60" t="s">
        <v>86</v>
      </c>
      <c r="F6" s="60" t="s">
        <v>21</v>
      </c>
    </row>
    <row r="7" spans="1:6" ht="13" x14ac:dyDescent="0.25">
      <c r="A7" s="5" t="s">
        <v>94</v>
      </c>
      <c r="B7" s="29">
        <v>1417846</v>
      </c>
      <c r="C7" s="29">
        <v>2216306</v>
      </c>
      <c r="D7" s="29">
        <v>1894</v>
      </c>
      <c r="E7" s="61">
        <v>4212464</v>
      </c>
      <c r="F7" s="61">
        <f>SUM(B7:E7)</f>
        <v>7848510</v>
      </c>
    </row>
    <row r="8" spans="1:6" ht="13" x14ac:dyDescent="0.25">
      <c r="A8" s="5" t="s">
        <v>95</v>
      </c>
      <c r="B8" s="29"/>
      <c r="C8" s="29"/>
      <c r="D8" s="29"/>
      <c r="E8" s="61">
        <v>-41757</v>
      </c>
      <c r="F8" s="61">
        <f>SUM(B8:E8)</f>
        <v>-41757</v>
      </c>
    </row>
    <row r="9" spans="1:6" ht="13" x14ac:dyDescent="0.25">
      <c r="A9" s="5" t="s">
        <v>94</v>
      </c>
      <c r="B9" s="29">
        <f>SUM(B7:B8)</f>
        <v>1417846</v>
      </c>
      <c r="C9" s="29">
        <f>SUM(C7:C8)</f>
        <v>2216306</v>
      </c>
      <c r="D9" s="29">
        <f>SUM(D7:D8)</f>
        <v>1894</v>
      </c>
      <c r="E9" s="29">
        <f>SUM(E7:E8)</f>
        <v>4170707</v>
      </c>
      <c r="F9" s="29">
        <f>SUM(F7:F8)</f>
        <v>7806753</v>
      </c>
    </row>
    <row r="10" spans="1:6" ht="26" x14ac:dyDescent="0.25">
      <c r="A10" s="8" t="s">
        <v>32</v>
      </c>
      <c r="B10" s="68"/>
      <c r="C10" s="68"/>
      <c r="D10" s="68"/>
      <c r="E10" s="69">
        <v>3290803</v>
      </c>
      <c r="F10" s="61">
        <f>SUM(B10:E10)</f>
        <v>3290803</v>
      </c>
    </row>
    <row r="11" spans="1:6" ht="13" x14ac:dyDescent="0.25">
      <c r="A11" s="8" t="s">
        <v>33</v>
      </c>
      <c r="B11" s="68"/>
      <c r="C11" s="68"/>
      <c r="D11" s="68">
        <v>-151</v>
      </c>
      <c r="E11" s="69"/>
      <c r="F11" s="61">
        <f>SUM(B11:E11)</f>
        <v>-151</v>
      </c>
    </row>
    <row r="12" spans="1:6" s="108" customFormat="1" ht="13" x14ac:dyDescent="0.3">
      <c r="A12" s="5" t="s">
        <v>88</v>
      </c>
      <c r="B12" s="116"/>
      <c r="C12" s="116"/>
      <c r="D12" s="116">
        <f>SUM(D10:D11)</f>
        <v>-151</v>
      </c>
      <c r="E12" s="116">
        <f>SUM(E10:E11)</f>
        <v>3290803</v>
      </c>
      <c r="F12" s="116">
        <f>SUM(F10:F11)</f>
        <v>3290652</v>
      </c>
    </row>
    <row r="13" spans="1:6" ht="13" x14ac:dyDescent="0.25">
      <c r="A13" s="8" t="s">
        <v>92</v>
      </c>
      <c r="B13" s="68"/>
      <c r="C13" s="68"/>
      <c r="D13" s="68"/>
      <c r="E13" s="69">
        <v>-3727500</v>
      </c>
      <c r="F13" s="61">
        <f>SUM(B13:E13)</f>
        <v>-3727500</v>
      </c>
    </row>
    <row r="14" spans="1:6" ht="13" x14ac:dyDescent="0.25">
      <c r="A14" s="5" t="s">
        <v>100</v>
      </c>
      <c r="B14" s="29">
        <f t="shared" ref="B14:D14" si="0">B9+B12+B13</f>
        <v>1417846</v>
      </c>
      <c r="C14" s="29">
        <f t="shared" si="0"/>
        <v>2216306</v>
      </c>
      <c r="D14" s="29">
        <f t="shared" si="0"/>
        <v>1743</v>
      </c>
      <c r="E14" s="29">
        <f>E9+E12+E13</f>
        <v>3734010</v>
      </c>
      <c r="F14" s="29">
        <f>F9+F12+F13</f>
        <v>7369905</v>
      </c>
    </row>
    <row r="15" spans="1:6" ht="26" x14ac:dyDescent="0.25">
      <c r="A15" s="8" t="s">
        <v>32</v>
      </c>
      <c r="B15" s="68"/>
      <c r="C15" s="68"/>
      <c r="D15" s="68"/>
      <c r="E15" s="69">
        <v>1579051</v>
      </c>
      <c r="F15" s="61">
        <f>SUM(B15:E15)</f>
        <v>1579051</v>
      </c>
    </row>
    <row r="16" spans="1:6" ht="13" x14ac:dyDescent="0.25">
      <c r="A16" s="8" t="s">
        <v>33</v>
      </c>
      <c r="B16" s="68"/>
      <c r="C16" s="68"/>
      <c r="D16" s="68">
        <v>-2</v>
      </c>
      <c r="E16" s="69">
        <v>-98717</v>
      </c>
      <c r="F16" s="61">
        <f>SUM(B16:E16)</f>
        <v>-98719</v>
      </c>
    </row>
    <row r="17" spans="1:6" ht="13" x14ac:dyDescent="0.25">
      <c r="A17" s="8" t="s">
        <v>89</v>
      </c>
      <c r="B17" s="68"/>
      <c r="C17" s="68"/>
      <c r="D17" s="68"/>
      <c r="E17" s="69">
        <v>19743</v>
      </c>
      <c r="F17" s="61">
        <f>SUM(B17:E17)</f>
        <v>19743</v>
      </c>
    </row>
    <row r="18" spans="1:6" s="108" customFormat="1" ht="13" x14ac:dyDescent="0.3">
      <c r="A18" s="5" t="s">
        <v>88</v>
      </c>
      <c r="B18" s="116"/>
      <c r="C18" s="116"/>
      <c r="D18" s="116">
        <f>SUM(D15:D17)</f>
        <v>-2</v>
      </c>
      <c r="E18" s="116">
        <f>SUM(E15:E17)</f>
        <v>1500077</v>
      </c>
      <c r="F18" s="116">
        <f>SUM(F15:F17)</f>
        <v>1500075</v>
      </c>
    </row>
    <row r="19" spans="1:6" ht="13" x14ac:dyDescent="0.25">
      <c r="A19" s="8" t="s">
        <v>90</v>
      </c>
      <c r="B19" s="68"/>
      <c r="C19" s="68">
        <v>-328506</v>
      </c>
      <c r="D19" s="68"/>
      <c r="E19" s="69">
        <v>328506</v>
      </c>
      <c r="F19" s="61">
        <f>SUM(B19:E19)</f>
        <v>0</v>
      </c>
    </row>
    <row r="20" spans="1:6" ht="13" x14ac:dyDescent="0.25">
      <c r="A20" s="27" t="s">
        <v>96</v>
      </c>
      <c r="B20" s="30">
        <f t="shared" ref="B20:D20" si="1">B14+B18+B19</f>
        <v>1417846</v>
      </c>
      <c r="C20" s="30">
        <f t="shared" si="1"/>
        <v>1887800</v>
      </c>
      <c r="D20" s="30">
        <f t="shared" si="1"/>
        <v>1741</v>
      </c>
      <c r="E20" s="30">
        <f>E14+E18+E19</f>
        <v>5562593</v>
      </c>
      <c r="F20" s="30">
        <f>F14+F18+F19</f>
        <v>8869980</v>
      </c>
    </row>
    <row r="21" spans="1:6" ht="26" x14ac:dyDescent="0.25">
      <c r="A21" s="8" t="s">
        <v>32</v>
      </c>
      <c r="B21" s="68"/>
      <c r="C21" s="68"/>
      <c r="D21" s="68"/>
      <c r="E21" s="69">
        <v>1185187</v>
      </c>
      <c r="F21" s="61">
        <f>SUM(B21:E21)</f>
        <v>1185187</v>
      </c>
    </row>
    <row r="22" spans="1:6" ht="13" x14ac:dyDescent="0.25">
      <c r="A22" s="8" t="s">
        <v>33</v>
      </c>
      <c r="B22" s="117"/>
      <c r="C22" s="117"/>
      <c r="D22" s="117">
        <v>375</v>
      </c>
      <c r="E22" s="118"/>
      <c r="F22" s="119">
        <f>SUM(B22:E22)</f>
        <v>375</v>
      </c>
    </row>
    <row r="23" spans="1:6" ht="13.5" thickBot="1" x14ac:dyDescent="0.3">
      <c r="A23" s="8" t="s">
        <v>92</v>
      </c>
      <c r="B23" s="70"/>
      <c r="C23" s="70"/>
      <c r="D23" s="70"/>
      <c r="E23" s="71">
        <v>-3886303</v>
      </c>
      <c r="F23" s="62">
        <f>SUM(B23:E23)</f>
        <v>-3886303</v>
      </c>
    </row>
    <row r="24" spans="1:6" ht="13" x14ac:dyDescent="0.25">
      <c r="A24" s="27" t="s">
        <v>101</v>
      </c>
      <c r="B24" s="30">
        <f>SUM(B20:B23)</f>
        <v>1417846</v>
      </c>
      <c r="C24" s="30">
        <f>SUM(C20:C23)</f>
        <v>1887800</v>
      </c>
      <c r="D24" s="30">
        <f>SUM(D20:D23)</f>
        <v>2116</v>
      </c>
      <c r="E24" s="30">
        <f>SUM(E20:E23)</f>
        <v>2861477</v>
      </c>
      <c r="F24" s="30">
        <f>SUM(F20:F23)</f>
        <v>6169239</v>
      </c>
    </row>
    <row r="25" spans="1:6" ht="26.25" customHeight="1" x14ac:dyDescent="0.25">
      <c r="A25" s="120"/>
      <c r="B25" s="120"/>
      <c r="C25" s="120"/>
      <c r="D25" s="120"/>
      <c r="E25" s="120"/>
      <c r="F25" s="120"/>
    </row>
    <row r="26" spans="1:6" ht="13" x14ac:dyDescent="0.25">
      <c r="A26" s="34"/>
      <c r="B26" s="34"/>
      <c r="C26" s="34"/>
      <c r="D26" s="34"/>
      <c r="E26" s="63"/>
      <c r="F26" s="63"/>
    </row>
    <row r="27" spans="1:6" ht="13" x14ac:dyDescent="0.3">
      <c r="A27" s="2"/>
    </row>
    <row r="28" spans="1:6" ht="14" x14ac:dyDescent="0.3">
      <c r="A28" s="23" t="s">
        <v>98</v>
      </c>
      <c r="B28" s="23"/>
      <c r="E28" s="47" t="s">
        <v>71</v>
      </c>
    </row>
    <row r="29" spans="1:6" ht="14" x14ac:dyDescent="0.3">
      <c r="A29" s="23"/>
      <c r="B29" s="23"/>
      <c r="E29" s="47"/>
    </row>
    <row r="30" spans="1:6" ht="14" x14ac:dyDescent="0.3">
      <c r="A30" s="24"/>
      <c r="B30" s="24"/>
      <c r="E30" s="48"/>
    </row>
    <row r="31" spans="1:6" ht="14" x14ac:dyDescent="0.3">
      <c r="A31" s="23" t="s">
        <v>22</v>
      </c>
      <c r="B31" s="23"/>
      <c r="E31" s="47" t="s">
        <v>68</v>
      </c>
    </row>
    <row r="53" spans="1:1" x14ac:dyDescent="0.25">
      <c r="A53" s="25">
        <v>4</v>
      </c>
    </row>
  </sheetData>
  <mergeCells count="1">
    <mergeCell ref="A25:F25"/>
  </mergeCells>
  <phoneticPr fontId="10" type="noConversion"/>
  <pageMargins left="0.75" right="0.18" top="1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о приб. и уб.</vt:lpstr>
      <vt:lpstr>Баланс </vt:lpstr>
      <vt:lpstr>Отчет о движ.ден.</vt:lpstr>
      <vt:lpstr>Отчет об изм.в капитале</vt:lpstr>
    </vt:vector>
  </TitlesOfParts>
  <Company>aziaavto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dolgusheva</dc:creator>
  <cp:lastModifiedBy>Мокина Галина Владимировна</cp:lastModifiedBy>
  <cp:lastPrinted>2014-01-27T06:50:37Z</cp:lastPrinted>
  <dcterms:created xsi:type="dcterms:W3CDTF">2006-09-08T10:05:17Z</dcterms:created>
  <dcterms:modified xsi:type="dcterms:W3CDTF">2019-10-30T04:43:26Z</dcterms:modified>
</cp:coreProperties>
</file>