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ФО консолидир 3 кв.2021\"/>
    </mc:Choice>
  </mc:AlternateContent>
  <xr:revisionPtr revIDLastSave="0" documentId="13_ncr:1_{4C825258-C194-4D36-ADCB-F1F279ECC083}" xr6:coauthVersionLast="47" xr6:coauthVersionMax="47" xr10:uidLastSave="{00000000-0000-0000-0000-000000000000}"/>
  <bookViews>
    <workbookView xWindow="390" yWindow="390" windowWidth="15690" windowHeight="15600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" l="1"/>
  <c r="G26" i="4"/>
  <c r="G19" i="4"/>
  <c r="F22" i="4"/>
  <c r="E30" i="1" l="1"/>
  <c r="D24" i="1"/>
  <c r="G17" i="4"/>
  <c r="E11" i="2"/>
  <c r="E17" i="2" s="1"/>
  <c r="E45" i="1" l="1"/>
  <c r="D45" i="3" l="1"/>
  <c r="E39" i="3" l="1"/>
  <c r="E17" i="3"/>
  <c r="E25" i="3" s="1"/>
  <c r="E28" i="3" s="1"/>
  <c r="D39" i="3"/>
  <c r="D17" i="3"/>
  <c r="D25" i="3" s="1"/>
  <c r="D28" i="3" s="1"/>
  <c r="G29" i="4"/>
  <c r="G15" i="4"/>
  <c r="E37" i="1"/>
  <c r="E32" i="1"/>
  <c r="E24" i="1"/>
  <c r="E16" i="1"/>
  <c r="D45" i="1"/>
  <c r="D37" i="1"/>
  <c r="D32" i="1"/>
  <c r="D16" i="1"/>
  <c r="E19" i="2"/>
  <c r="E21" i="2" s="1"/>
  <c r="E23" i="2" s="1"/>
  <c r="D11" i="2"/>
  <c r="D17" i="2" l="1"/>
  <c r="D19" i="2" s="1"/>
  <c r="D21" i="2" s="1"/>
  <c r="D23" i="2" s="1"/>
  <c r="G22" i="4"/>
  <c r="E46" i="1"/>
  <c r="E47" i="1" s="1"/>
  <c r="E25" i="1"/>
  <c r="D47" i="3"/>
  <c r="D50" i="3" s="1"/>
  <c r="D47" i="1"/>
  <c r="D25" i="1"/>
  <c r="E47" i="3"/>
  <c r="E50" i="3" s="1"/>
  <c r="D46" i="1"/>
  <c r="G51" i="1" l="1"/>
</calcChain>
</file>

<file path=xl/sharedStrings.xml><?xml version="1.0" encoding="utf-8"?>
<sst xmlns="http://schemas.openxmlformats.org/spreadsheetml/2006/main" count="158" uniqueCount="121">
  <si>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</si>
  <si>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</si>
  <si>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</si>
  <si>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</si>
  <si>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</si>
  <si>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</si>
  <si>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</si>
  <si>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</si>
  <si>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</si>
  <si>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</si>
  <si>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</si>
  <si>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</si>
  <si>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</si>
  <si>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</si>
  <si>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</si>
  <si>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</si>
  <si>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</si>
  <si>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</si>
  <si>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</si>
  <si>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</si>
  <si>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</si>
  <si>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</si>
  <si>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</si>
  <si>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</si>
  <si>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</si>
  <si>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</si>
  <si>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</si>
  <si>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</si>
  <si>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</si>
  <si>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</si>
  <si>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</si>
  <si>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</si>
  <si>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</si>
  <si>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</si>
  <si>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</si>
  <si>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</si>
  <si>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</si>
  <si>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</si>
  <si>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</si>
  <si>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</si>
  <si>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</si>
  <si>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</si>
  <si>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</si>
  <si>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</si>
  <si>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</si>
  <si>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</si>
  <si>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</si>
  <si>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</si>
  <si>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</si>
  <si>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</si>
  <si>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</si>
  <si>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</si>
  <si>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</si>
  <si>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</si>
  <si>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</si>
  <si>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</si>
  <si>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</si>
  <si>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</si>
  <si>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</si>
  <si>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</si>
  <si>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</si>
  <si>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</si>
  <si>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</si>
  <si>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</si>
  <si>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</si>
  <si>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</si>
  <si>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</si>
  <si>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</si>
  <si>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</si>
  <si>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</si>
  <si>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</si>
  <si>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</si>
  <si>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</si>
  <si>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</si>
  <si>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</si>
  <si>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</si>
  <si>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</si>
  <si>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</si>
  <si>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</si>
  <si>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</si>
  <si>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</si>
  <si>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</si>
  <si>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</si>
  <si>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</si>
  <si>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</si>
  <si>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</si>
  <si>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</si>
  <si>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</si>
  <si>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</si>
  <si>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</si>
  <si>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</si>
  <si>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</si>
  <si>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</si>
  <si>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</si>
  <si>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</si>
  <si>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</si>
  <si>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</si>
  <si>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</si>
  <si>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</si>
  <si>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</si>
  <si>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Прибыль / (убыток) от выбытия прочих основных средств</t>
  </si>
  <si>
    <t>На 31 декабря 2015 года</t>
  </si>
  <si>
    <t>Арапов Р.М.</t>
  </si>
  <si>
    <t>На 31 декабря 2019 года</t>
  </si>
  <si>
    <t>Непокрытый убыток</t>
  </si>
  <si>
    <t>Убытки (восставновление убытков) от обесценения</t>
  </si>
  <si>
    <t>31 декабря 2020 года</t>
  </si>
  <si>
    <t>АО "Алтай Ресорсиз"</t>
  </si>
  <si>
    <t>На 31 декабря 2020 года</t>
  </si>
  <si>
    <t>Прочие финансовые обязательства</t>
  </si>
  <si>
    <t>8(а)</t>
  </si>
  <si>
    <t>8(б)</t>
  </si>
  <si>
    <t>8(в)</t>
  </si>
  <si>
    <t>Примечание</t>
  </si>
  <si>
    <t>30 сентября 2021 года</t>
  </si>
  <si>
    <t>30 сентября 2020 года</t>
  </si>
  <si>
    <t>За девять месяцев, закончившихся 30 сентября 2021 года</t>
  </si>
  <si>
    <t>По состоянию на 30 сентября 2021 года</t>
  </si>
  <si>
    <t>За девять месяев, закончившихся 30 сентября 2021 года</t>
  </si>
  <si>
    <t>На 30 сентября 2021 года</t>
  </si>
  <si>
    <t>Платежи по контракту на недропользование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</si>
</sst>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87">
    <xf numFmtId="0" fontId="0" fillId="0" borderId="0" xfId="0"/>
    <xf numFmtId="0" fontId="248" fillId="5" borderId="0" xfId="0" applyFont="1" applyFill="1" applyAlignment="1"/>
    <xf numFmtId="0" fontId="38" fillId="5" borderId="0" xfId="0" applyFont="1" applyFill="1"/>
    <xf numFmtId="14" fontId="249" fillId="5" borderId="0" xfId="0" applyNumberFormat="1" applyFont="1" applyFill="1" applyAlignment="1"/>
    <xf numFmtId="14" fontId="250" fillId="5" borderId="0" xfId="0" applyNumberFormat="1" applyFont="1" applyFill="1" applyAlignment="1"/>
    <xf numFmtId="0" fontId="250" fillId="5" borderId="5" xfId="0" applyFont="1" applyFill="1" applyBorder="1" applyAlignment="1"/>
    <xf numFmtId="0" fontId="38" fillId="5" borderId="5" xfId="0" applyFont="1" applyFill="1" applyBorder="1"/>
    <xf numFmtId="0" fontId="250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Border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wrapText="1"/>
    </xf>
    <xf numFmtId="175" fontId="251" fillId="5" borderId="0" xfId="0" applyNumberFormat="1" applyFont="1" applyFill="1" applyBorder="1" applyAlignment="1">
      <alignment horizontal="right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0" fontId="38" fillId="5" borderId="0" xfId="0" applyFont="1" applyFill="1" applyAlignment="1"/>
    <xf numFmtId="175" fontId="38" fillId="5" borderId="0" xfId="0" applyNumberFormat="1" applyFont="1" applyFill="1"/>
    <xf numFmtId="0" fontId="251" fillId="5" borderId="52" xfId="0" applyFont="1" applyFill="1" applyBorder="1" applyAlignment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50" fillId="5" borderId="5" xfId="0" applyNumberFormat="1" applyFont="1" applyFill="1" applyBorder="1" applyAlignment="1"/>
    <xf numFmtId="0" fontId="254" fillId="5" borderId="0" xfId="0" applyFont="1" applyFill="1" applyAlignment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0" fontId="251" fillId="5" borderId="0" xfId="0" applyFont="1" applyFill="1" applyBorder="1" applyAlignment="1">
      <alignment wrapText="1"/>
    </xf>
    <xf numFmtId="175" fontId="38" fillId="5" borderId="0" xfId="0" applyNumberFormat="1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 applyAlignment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37" fontId="38" fillId="5" borderId="0" xfId="5178" applyNumberFormat="1" applyFont="1" applyFill="1"/>
    <xf numFmtId="14" fontId="254" fillId="5" borderId="0" xfId="0" applyNumberFormat="1" applyFont="1" applyFill="1" applyAlignment="1"/>
    <xf numFmtId="0" fontId="254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0" fontId="251" fillId="5" borderId="53" xfId="0" applyFont="1" applyFill="1" applyBorder="1" applyAlignment="1">
      <alignment horizontal="center" wrapText="1"/>
    </xf>
    <xf numFmtId="175" fontId="251" fillId="5" borderId="53" xfId="0" applyNumberFormat="1" applyFont="1" applyFill="1" applyBorder="1" applyAlignment="1">
      <alignment vertical="top" wrapText="1"/>
    </xf>
    <xf numFmtId="0" fontId="252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vertical="top" wrapText="1"/>
    </xf>
    <xf numFmtId="0" fontId="253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vertical="top" wrapText="1"/>
    </xf>
    <xf numFmtId="175" fontId="251" fillId="5" borderId="0" xfId="0" applyNumberFormat="1" applyFont="1" applyFill="1" applyAlignment="1">
      <alignment wrapText="1"/>
    </xf>
    <xf numFmtId="173" fontId="38" fillId="5" borderId="0" xfId="0" applyNumberFormat="1" applyFont="1" applyFill="1"/>
    <xf numFmtId="0" fontId="251" fillId="5" borderId="0" xfId="0" applyFont="1" applyFill="1" applyAlignment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vertical="top"/>
    </xf>
    <xf numFmtId="0" fontId="251" fillId="5" borderId="0" xfId="0" applyFont="1" applyFill="1" applyBorder="1" applyAlignment="1">
      <alignment horizontal="center" vertical="top" wrapText="1"/>
    </xf>
    <xf numFmtId="175" fontId="251" fillId="5" borderId="52" xfId="0" applyNumberFormat="1" applyFont="1" applyFill="1" applyBorder="1" applyAlignment="1"/>
    <xf numFmtId="175" fontId="251" fillId="5" borderId="0" xfId="0" applyNumberFormat="1" applyFont="1" applyFill="1" applyBorder="1" applyAlignment="1"/>
    <xf numFmtId="175" fontId="38" fillId="5" borderId="0" xfId="0" applyNumberFormat="1" applyFont="1" applyFill="1" applyBorder="1" applyAlignment="1"/>
    <xf numFmtId="175" fontId="38" fillId="5" borderId="0" xfId="0" applyNumberFormat="1" applyFont="1" applyFill="1" applyBorder="1" applyAlignment="1">
      <alignment vertical="top"/>
    </xf>
    <xf numFmtId="175" fontId="38" fillId="5" borderId="51" xfId="0" applyNumberFormat="1" applyFont="1" applyFill="1" applyBorder="1" applyAlignment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3" fontId="38" fillId="5" borderId="0" xfId="0" applyNumberFormat="1" applyFont="1" applyFill="1" applyBorder="1" applyAlignment="1">
      <alignment vertical="center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tabSelected="1" topLeftCell="B1" zoomScaleNormal="100" workbookViewId="0">
      <selection activeCell="D9" sqref="D9"/>
    </sheetView>
  </sheetViews>
  <sheetFormatPr defaultColWidth="8.85546875" defaultRowHeight="12.75"/>
  <cols>
    <col min="1" max="1" width="4.7109375" style="82" customWidth="1"/>
    <col min="2" max="2" width="52.140625" style="82" customWidth="1"/>
    <col min="3" max="3" width="11.7109375" style="82" customWidth="1"/>
    <col min="4" max="5" width="10.7109375" style="82" customWidth="1"/>
    <col min="6" max="16384" width="8.85546875" style="82"/>
  </cols>
  <sheetData>
    <row r="1" spans="2:6" ht="15" customHeight="1">
      <c r="B1" s="1" t="s">
        <v>107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116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 t="s">
        <v>113</v>
      </c>
      <c r="D6" s="10" t="s">
        <v>114</v>
      </c>
      <c r="E6" s="10" t="s">
        <v>115</v>
      </c>
    </row>
    <row r="7" spans="2:6" ht="15" customHeight="1">
      <c r="B7" s="11" t="s">
        <v>83</v>
      </c>
      <c r="C7" s="12"/>
      <c r="D7" s="13"/>
      <c r="E7" s="13">
        <v>747620</v>
      </c>
      <c r="F7" s="83"/>
    </row>
    <row r="8" spans="2:6" ht="15" customHeight="1">
      <c r="B8" s="11" t="s">
        <v>93</v>
      </c>
      <c r="C8" s="12"/>
      <c r="D8" s="13"/>
      <c r="E8" s="13"/>
      <c r="F8" s="83"/>
    </row>
    <row r="9" spans="2:6" ht="15" customHeight="1">
      <c r="B9" s="19" t="s">
        <v>35</v>
      </c>
      <c r="C9" s="20">
        <v>12</v>
      </c>
      <c r="D9" s="13">
        <v>-255114</v>
      </c>
      <c r="E9" s="13">
        <v>-203720</v>
      </c>
      <c r="F9" s="83"/>
    </row>
    <row r="10" spans="2:6" ht="15" customHeight="1">
      <c r="B10" s="8" t="s">
        <v>97</v>
      </c>
      <c r="C10" s="14"/>
      <c r="D10" s="15">
        <v>43624</v>
      </c>
      <c r="E10" s="15">
        <v>-263634</v>
      </c>
      <c r="F10" s="83"/>
    </row>
    <row r="11" spans="2:6" s="81" customFormat="1" ht="15" customHeight="1">
      <c r="B11" s="16" t="s">
        <v>36</v>
      </c>
      <c r="C11" s="17"/>
      <c r="D11" s="18">
        <f>D7+D9+D10</f>
        <v>-211490</v>
      </c>
      <c r="E11" s="18">
        <f>E7+E9+E10</f>
        <v>280266</v>
      </c>
      <c r="F11" s="84"/>
    </row>
    <row r="12" spans="2:6" ht="15" customHeight="1">
      <c r="B12" s="19" t="s">
        <v>78</v>
      </c>
      <c r="C12" s="17"/>
      <c r="D12" s="13">
        <v>1281311</v>
      </c>
      <c r="E12" s="13">
        <v>821990</v>
      </c>
      <c r="F12" s="83"/>
    </row>
    <row r="13" spans="2:6" ht="15" customHeight="1">
      <c r="B13" s="19" t="s">
        <v>79</v>
      </c>
      <c r="C13" s="17"/>
      <c r="D13" s="13"/>
      <c r="E13" s="13"/>
      <c r="F13" s="83"/>
    </row>
    <row r="14" spans="2:6" ht="15" customHeight="1">
      <c r="B14" s="19" t="s">
        <v>94</v>
      </c>
      <c r="C14" s="20"/>
      <c r="D14" s="13">
        <v>9679</v>
      </c>
      <c r="E14" s="13"/>
      <c r="F14" s="83"/>
    </row>
    <row r="15" spans="2:6" ht="15" customHeight="1">
      <c r="B15" s="19" t="s">
        <v>39</v>
      </c>
      <c r="C15" s="20"/>
      <c r="D15" s="13"/>
      <c r="E15" s="13">
        <v>-76853</v>
      </c>
      <c r="F15" s="83"/>
    </row>
    <row r="16" spans="2:6" ht="15" customHeight="1">
      <c r="B16" s="8" t="s">
        <v>38</v>
      </c>
      <c r="C16" s="14"/>
      <c r="D16" s="15">
        <v>-1041563</v>
      </c>
      <c r="E16" s="15">
        <v>787892</v>
      </c>
      <c r="F16" s="83"/>
    </row>
    <row r="17" spans="2:6" s="81" customFormat="1" ht="15" customHeight="1">
      <c r="B17" s="21" t="s">
        <v>84</v>
      </c>
      <c r="C17" s="22"/>
      <c r="D17" s="23">
        <f>SUM(D11:D16)</f>
        <v>37937</v>
      </c>
      <c r="E17" s="23">
        <f>SUM(E11:E16)</f>
        <v>1813295</v>
      </c>
      <c r="F17" s="84"/>
    </row>
    <row r="18" spans="2:6" ht="15" customHeight="1">
      <c r="B18" s="19" t="s">
        <v>77</v>
      </c>
      <c r="C18" s="20"/>
      <c r="D18" s="13">
        <v>85244</v>
      </c>
      <c r="E18" s="13">
        <v>-110654</v>
      </c>
      <c r="F18" s="83"/>
    </row>
    <row r="19" spans="2:6" s="81" customFormat="1" ht="15" customHeight="1">
      <c r="B19" s="24" t="s">
        <v>85</v>
      </c>
      <c r="C19" s="25"/>
      <c r="D19" s="26">
        <f>D17+D18</f>
        <v>123181</v>
      </c>
      <c r="E19" s="26">
        <f>E17+E18</f>
        <v>1702641</v>
      </c>
      <c r="F19" s="84"/>
    </row>
    <row r="20" spans="2:6" ht="15" customHeight="1">
      <c r="B20" s="27" t="s">
        <v>86</v>
      </c>
      <c r="C20" s="20"/>
      <c r="D20" s="13">
        <v>0</v>
      </c>
      <c r="E20" s="13">
        <v>0</v>
      </c>
      <c r="F20" s="83"/>
    </row>
    <row r="21" spans="2:6" s="81" customFormat="1" ht="30" customHeight="1">
      <c r="B21" s="24" t="s">
        <v>87</v>
      </c>
      <c r="C21" s="25"/>
      <c r="D21" s="28">
        <f>D19</f>
        <v>123181</v>
      </c>
      <c r="E21" s="28">
        <f>E19</f>
        <v>1702641</v>
      </c>
      <c r="F21" s="84"/>
    </row>
    <row r="22" spans="2:6" ht="15" customHeight="1">
      <c r="B22" s="29"/>
      <c r="C22" s="2"/>
      <c r="D22" s="30"/>
      <c r="E22" s="30"/>
      <c r="F22" s="83"/>
    </row>
    <row r="23" spans="2:6" ht="15" customHeight="1">
      <c r="B23" s="31" t="s">
        <v>88</v>
      </c>
      <c r="C23" s="85" t="s">
        <v>111</v>
      </c>
      <c r="D23" s="32">
        <f>D21/26220170*1000</f>
        <v>4.6979481826395482</v>
      </c>
      <c r="E23" s="32">
        <f>E21/26220170*1000</f>
        <v>64.936306667729468</v>
      </c>
      <c r="F23" s="83"/>
    </row>
    <row r="24" spans="2:6" ht="15" customHeight="1">
      <c r="B24" s="29"/>
      <c r="C24" s="2"/>
      <c r="D24" s="2"/>
      <c r="E24" s="2"/>
    </row>
    <row r="25" spans="2:6" ht="15" customHeight="1">
      <c r="B25" s="33"/>
      <c r="C25" s="2"/>
      <c r="D25" s="34"/>
      <c r="E25" s="2"/>
    </row>
    <row r="26" spans="2:6" ht="15" customHeight="1">
      <c r="B26" s="29"/>
      <c r="C26" s="2"/>
      <c r="D26" s="2"/>
      <c r="E26" s="2"/>
    </row>
    <row r="27" spans="2:6" ht="15" customHeight="1">
      <c r="B27" s="29"/>
      <c r="C27" s="2"/>
      <c r="D27" s="2"/>
      <c r="E27" s="2"/>
    </row>
    <row r="28" spans="2:6" ht="15" customHeight="1">
      <c r="B28" s="29" t="s">
        <v>33</v>
      </c>
      <c r="C28" s="2"/>
      <c r="D28" s="2" t="s">
        <v>102</v>
      </c>
      <c r="E28" s="2"/>
    </row>
    <row r="31" spans="2:6" ht="15" customHeight="1">
      <c r="B31" s="29" t="s">
        <v>32</v>
      </c>
      <c r="C31" s="2"/>
      <c r="D31" s="2" t="s">
        <v>98</v>
      </c>
      <c r="E31" s="2"/>
    </row>
  </sheetData>
  <pageMargins left="0.74803149606299213" right="0.74803149606299213" top="0.98425196850393704" bottom="0.98425196850393704" header="0.51181102362204722" footer="0.51181102362204722"/>
  <pageSetup paperSize="9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G59"/>
  <sheetViews>
    <sheetView topLeftCell="A22" zoomScaleNormal="100" workbookViewId="0">
      <selection activeCell="E43" sqref="E43"/>
    </sheetView>
  </sheetViews>
  <sheetFormatPr defaultColWidth="8.85546875" defaultRowHeight="12.75"/>
  <cols>
    <col min="1" max="1" width="0.85546875" style="82" customWidth="1"/>
    <col min="2" max="2" width="38.5703125" style="82" customWidth="1"/>
    <col min="3" max="3" width="6.5703125" style="82" customWidth="1"/>
    <col min="4" max="5" width="10.7109375" style="82" customWidth="1"/>
    <col min="6" max="6" width="8.85546875" style="82"/>
    <col min="7" max="7" width="10.42578125" style="82" bestFit="1" customWidth="1"/>
    <col min="8" max="16384" width="8.85546875" style="82"/>
  </cols>
  <sheetData>
    <row r="1" spans="2:5" ht="15" customHeight="1">
      <c r="B1" s="1" t="s">
        <v>107</v>
      </c>
      <c r="C1" s="2"/>
      <c r="D1" s="2"/>
      <c r="E1" s="2"/>
    </row>
    <row r="2" spans="2:5" ht="15" customHeight="1">
      <c r="B2" s="1" t="s">
        <v>1</v>
      </c>
      <c r="C2" s="2"/>
      <c r="D2" s="2"/>
      <c r="E2" s="2"/>
    </row>
    <row r="3" spans="2:5" ht="15" customHeight="1">
      <c r="B3" s="3" t="s">
        <v>117</v>
      </c>
      <c r="C3" s="4"/>
      <c r="D3" s="4"/>
      <c r="E3" s="4"/>
    </row>
    <row r="4" spans="2:5" ht="4.9000000000000004" customHeight="1" thickBot="1">
      <c r="B4" s="35"/>
      <c r="C4" s="36"/>
      <c r="D4" s="36"/>
      <c r="E4" s="36"/>
    </row>
    <row r="5" spans="2:5" ht="15" customHeight="1">
      <c r="B5" s="37"/>
      <c r="C5" s="2"/>
      <c r="D5" s="2"/>
      <c r="E5" s="2"/>
    </row>
    <row r="6" spans="2:5" ht="25.15" customHeight="1">
      <c r="B6" s="8" t="s">
        <v>2</v>
      </c>
      <c r="C6" s="9" t="s">
        <v>73</v>
      </c>
      <c r="D6" s="38" t="s">
        <v>114</v>
      </c>
      <c r="E6" s="38" t="s">
        <v>106</v>
      </c>
    </row>
    <row r="7" spans="2:5" ht="15" customHeight="1">
      <c r="B7" s="21" t="s">
        <v>3</v>
      </c>
      <c r="C7" s="12"/>
      <c r="D7" s="39"/>
      <c r="E7" s="39"/>
    </row>
    <row r="8" spans="2:5" ht="15" customHeight="1">
      <c r="B8" s="21" t="s">
        <v>4</v>
      </c>
      <c r="C8" s="12"/>
      <c r="D8" s="39"/>
      <c r="E8" s="39"/>
    </row>
    <row r="9" spans="2:5" ht="15" customHeight="1">
      <c r="B9" s="11" t="s">
        <v>5</v>
      </c>
      <c r="C9" s="12"/>
      <c r="D9" s="40">
        <v>4997009</v>
      </c>
      <c r="E9" s="40">
        <v>2940828</v>
      </c>
    </row>
    <row r="10" spans="2:5" ht="15" customHeight="1">
      <c r="B10" s="11" t="s">
        <v>6</v>
      </c>
      <c r="C10" s="12">
        <v>3</v>
      </c>
      <c r="D10" s="40">
        <v>1123021</v>
      </c>
      <c r="E10" s="40">
        <v>1056608</v>
      </c>
    </row>
    <row r="11" spans="2:5" ht="15" customHeight="1">
      <c r="B11" s="11" t="s">
        <v>7</v>
      </c>
      <c r="C11" s="12"/>
      <c r="D11" s="40"/>
      <c r="E11" s="40"/>
    </row>
    <row r="12" spans="2:5" ht="15" customHeight="1">
      <c r="B12" s="11" t="s">
        <v>8</v>
      </c>
      <c r="C12" s="12">
        <v>4</v>
      </c>
      <c r="D12" s="40">
        <v>29283147</v>
      </c>
      <c r="E12" s="40">
        <v>11380920</v>
      </c>
    </row>
    <row r="13" spans="2:5" ht="15" customHeight="1">
      <c r="B13" s="11" t="s">
        <v>9</v>
      </c>
      <c r="C13" s="12"/>
      <c r="D13" s="40">
        <v>5908383</v>
      </c>
      <c r="E13" s="40">
        <v>5675608</v>
      </c>
    </row>
    <row r="14" spans="2:5" ht="15" customHeight="1">
      <c r="B14" s="11" t="s">
        <v>99</v>
      </c>
      <c r="C14" s="12"/>
      <c r="D14" s="40"/>
      <c r="E14" s="40"/>
    </row>
    <row r="15" spans="2:5" ht="26.25" customHeight="1">
      <c r="B15" s="8" t="s">
        <v>10</v>
      </c>
      <c r="C15" s="14"/>
      <c r="D15" s="41">
        <v>842913</v>
      </c>
      <c r="E15" s="41">
        <v>346848</v>
      </c>
    </row>
    <row r="16" spans="2:5" ht="15" customHeight="1">
      <c r="B16" s="42"/>
      <c r="C16" s="43"/>
      <c r="D16" s="44">
        <f>D9+D10+D12+D13+D15</f>
        <v>42154473</v>
      </c>
      <c r="E16" s="44">
        <f>E9+E10+E12+E13+E15</f>
        <v>21400812</v>
      </c>
    </row>
    <row r="17" spans="2:7" ht="15" customHeight="1">
      <c r="B17" s="45" t="s">
        <v>11</v>
      </c>
      <c r="C17" s="12"/>
      <c r="D17" s="40"/>
      <c r="E17" s="40"/>
    </row>
    <row r="18" spans="2:7" ht="15" customHeight="1">
      <c r="B18" s="11" t="s">
        <v>12</v>
      </c>
      <c r="C18" s="12">
        <v>7</v>
      </c>
      <c r="D18" s="40">
        <v>108914</v>
      </c>
      <c r="E18" s="40">
        <v>75140</v>
      </c>
    </row>
    <row r="19" spans="2:7" ht="15" customHeight="1">
      <c r="B19" s="11" t="s">
        <v>13</v>
      </c>
      <c r="C19" s="12"/>
      <c r="D19" s="40">
        <v>55867</v>
      </c>
      <c r="E19" s="40">
        <v>44701</v>
      </c>
    </row>
    <row r="20" spans="2:7" ht="15" customHeight="1">
      <c r="B20" s="11" t="s">
        <v>8</v>
      </c>
      <c r="C20" s="12"/>
      <c r="D20" s="40"/>
      <c r="E20" s="40"/>
    </row>
    <row r="21" spans="2:7" ht="15" customHeight="1">
      <c r="B21" s="11" t="s">
        <v>14</v>
      </c>
      <c r="C21" s="12">
        <v>6</v>
      </c>
      <c r="D21" s="40">
        <v>346149</v>
      </c>
      <c r="E21" s="40">
        <v>397677</v>
      </c>
    </row>
    <row r="22" spans="2:7" ht="15" customHeight="1">
      <c r="B22" s="11" t="s">
        <v>95</v>
      </c>
      <c r="C22" s="12"/>
      <c r="D22" s="40">
        <v>-264582</v>
      </c>
      <c r="E22" s="40">
        <v>47769</v>
      </c>
    </row>
    <row r="23" spans="2:7" ht="15" customHeight="1">
      <c r="B23" s="8" t="s">
        <v>15</v>
      </c>
      <c r="C23" s="14">
        <v>5</v>
      </c>
      <c r="D23" s="41">
        <v>2297</v>
      </c>
      <c r="E23" s="41">
        <v>1924587</v>
      </c>
    </row>
    <row r="24" spans="2:7" ht="15" customHeight="1">
      <c r="B24" s="46"/>
      <c r="C24" s="20"/>
      <c r="D24" s="47">
        <f>SUM(D18:D23)</f>
        <v>248645</v>
      </c>
      <c r="E24" s="47">
        <f>E18+E19+E21+E22+E23</f>
        <v>2489874</v>
      </c>
    </row>
    <row r="25" spans="2:7" ht="15" customHeight="1">
      <c r="B25" s="42" t="s">
        <v>16</v>
      </c>
      <c r="C25" s="25"/>
      <c r="D25" s="48">
        <f>D16+D24</f>
        <v>42403118</v>
      </c>
      <c r="E25" s="48">
        <f>E16+E24</f>
        <v>23890686</v>
      </c>
      <c r="G25" s="83"/>
    </row>
    <row r="26" spans="2:7" ht="4.9000000000000004" customHeight="1">
      <c r="B26" s="21"/>
      <c r="C26" s="19"/>
      <c r="D26" s="47"/>
      <c r="E26" s="47"/>
    </row>
    <row r="27" spans="2:7" ht="15" customHeight="1">
      <c r="B27" s="21" t="s">
        <v>17</v>
      </c>
      <c r="C27" s="11"/>
      <c r="D27" s="40"/>
      <c r="E27" s="40"/>
    </row>
    <row r="28" spans="2:7" ht="15" customHeight="1">
      <c r="B28" s="11" t="s">
        <v>18</v>
      </c>
      <c r="C28" s="12" t="s">
        <v>110</v>
      </c>
      <c r="D28" s="40">
        <v>26220170</v>
      </c>
      <c r="E28" s="40">
        <v>26220170</v>
      </c>
    </row>
    <row r="29" spans="2:7" ht="15" customHeight="1">
      <c r="B29" s="11" t="s">
        <v>0</v>
      </c>
      <c r="C29" s="12"/>
      <c r="D29" s="40">
        <v>0</v>
      </c>
      <c r="E29" s="40"/>
    </row>
    <row r="30" spans="2:7" ht="15" customHeight="1">
      <c r="B30" s="11" t="s">
        <v>81</v>
      </c>
      <c r="C30" s="12"/>
      <c r="D30" s="40">
        <v>-13879151</v>
      </c>
      <c r="E30" s="40">
        <f>-16616972</f>
        <v>-16616972</v>
      </c>
      <c r="G30" s="83"/>
    </row>
    <row r="31" spans="2:7" ht="15" customHeight="1">
      <c r="B31" s="19" t="s">
        <v>19</v>
      </c>
      <c r="C31" s="20"/>
      <c r="D31" s="47"/>
      <c r="E31" s="40"/>
      <c r="G31" s="83"/>
    </row>
    <row r="32" spans="2:7" ht="15" customHeight="1">
      <c r="B32" s="24" t="s">
        <v>20</v>
      </c>
      <c r="C32" s="25"/>
      <c r="D32" s="48">
        <f>D28+D30+D31</f>
        <v>12341019</v>
      </c>
      <c r="E32" s="48">
        <f>E28+E30</f>
        <v>9603198</v>
      </c>
    </row>
    <row r="33" spans="2:5" ht="4.9000000000000004" customHeight="1">
      <c r="B33" s="16"/>
      <c r="C33" s="17"/>
      <c r="D33" s="49"/>
      <c r="E33" s="49"/>
    </row>
    <row r="34" spans="2:5" ht="15" customHeight="1">
      <c r="B34" s="21" t="s">
        <v>21</v>
      </c>
      <c r="C34" s="12"/>
      <c r="D34" s="40"/>
      <c r="E34" s="40"/>
    </row>
    <row r="35" spans="2:5" ht="15" customHeight="1">
      <c r="B35" s="11" t="s">
        <v>22</v>
      </c>
      <c r="C35" s="12"/>
      <c r="D35" s="47">
        <v>11685852</v>
      </c>
      <c r="E35" s="47">
        <v>12377016</v>
      </c>
    </row>
    <row r="36" spans="2:5" ht="15" customHeight="1">
      <c r="B36" s="8" t="s">
        <v>74</v>
      </c>
      <c r="C36" s="14"/>
      <c r="D36" s="41">
        <v>17494306</v>
      </c>
      <c r="E36" s="41"/>
    </row>
    <row r="37" spans="2:5" ht="15" customHeight="1">
      <c r="B37" s="24"/>
      <c r="C37" s="43"/>
      <c r="D37" s="44">
        <f>D35+D36</f>
        <v>29180158</v>
      </c>
      <c r="E37" s="44">
        <f>E35+E36</f>
        <v>12377016</v>
      </c>
    </row>
    <row r="38" spans="2:5" ht="15" customHeight="1">
      <c r="B38" s="21" t="s">
        <v>23</v>
      </c>
      <c r="C38" s="12"/>
      <c r="D38" s="40"/>
      <c r="E38" s="40"/>
    </row>
    <row r="39" spans="2:5" ht="25.5">
      <c r="B39" s="11" t="s">
        <v>22</v>
      </c>
      <c r="C39" s="12"/>
      <c r="D39" s="47">
        <v>0</v>
      </c>
      <c r="E39" s="47"/>
    </row>
    <row r="40" spans="2:5">
      <c r="B40" s="11" t="s">
        <v>109</v>
      </c>
      <c r="C40" s="12"/>
      <c r="D40" s="47">
        <v>708809</v>
      </c>
      <c r="E40" s="47">
        <v>1654530</v>
      </c>
    </row>
    <row r="41" spans="2:5">
      <c r="B41" s="11" t="s">
        <v>24</v>
      </c>
      <c r="C41" s="12"/>
      <c r="D41" s="47">
        <v>-155573</v>
      </c>
      <c r="E41" s="47">
        <v>135949</v>
      </c>
    </row>
    <row r="42" spans="2:5">
      <c r="B42" s="11" t="s">
        <v>25</v>
      </c>
      <c r="C42" s="12"/>
      <c r="D42" s="47">
        <v>-313229</v>
      </c>
      <c r="E42" s="47"/>
    </row>
    <row r="43" spans="2:5">
      <c r="B43" s="11" t="s">
        <v>26</v>
      </c>
      <c r="C43" s="12">
        <v>11</v>
      </c>
      <c r="D43" s="47">
        <v>641934</v>
      </c>
      <c r="E43" s="47">
        <v>119993</v>
      </c>
    </row>
    <row r="44" spans="2:5">
      <c r="B44" s="8" t="s">
        <v>27</v>
      </c>
      <c r="C44" s="14"/>
      <c r="D44" s="41"/>
      <c r="E44" s="41"/>
    </row>
    <row r="45" spans="2:5">
      <c r="B45" s="24"/>
      <c r="C45" s="43"/>
      <c r="D45" s="44">
        <f>D40+D41+D42+D43</f>
        <v>881941</v>
      </c>
      <c r="E45" s="44">
        <f>E39+E43+E40+E41+E42</f>
        <v>1910472</v>
      </c>
    </row>
    <row r="46" spans="2:5" s="81" customFormat="1">
      <c r="B46" s="24" t="s">
        <v>28</v>
      </c>
      <c r="C46" s="25"/>
      <c r="D46" s="48">
        <f>D37+D45</f>
        <v>30062099</v>
      </c>
      <c r="E46" s="48">
        <f>E45+E37</f>
        <v>14287488</v>
      </c>
    </row>
    <row r="47" spans="2:5" s="81" customFormat="1">
      <c r="B47" s="24" t="s">
        <v>29</v>
      </c>
      <c r="C47" s="25"/>
      <c r="D47" s="48">
        <f>D32+D37+D45</f>
        <v>42403118</v>
      </c>
      <c r="E47" s="48">
        <f>E46+E32</f>
        <v>23890686</v>
      </c>
    </row>
    <row r="48" spans="2:5">
      <c r="B48" s="29"/>
      <c r="C48" s="2"/>
      <c r="D48" s="30">
        <v>0</v>
      </c>
      <c r="E48" s="30">
        <v>0</v>
      </c>
    </row>
    <row r="49" spans="2:7">
      <c r="B49" s="29"/>
      <c r="C49" s="2"/>
      <c r="D49" s="30"/>
      <c r="E49" s="30"/>
    </row>
    <row r="50" spans="2:7">
      <c r="B50" s="50" t="s">
        <v>30</v>
      </c>
      <c r="C50" s="51"/>
      <c r="D50" s="52">
        <v>26220170</v>
      </c>
      <c r="E50" s="52">
        <v>26220170</v>
      </c>
    </row>
    <row r="51" spans="2:7" s="81" customFormat="1">
      <c r="B51" s="53" t="s">
        <v>31</v>
      </c>
      <c r="C51" s="54" t="s">
        <v>112</v>
      </c>
      <c r="D51" s="55">
        <v>471</v>
      </c>
      <c r="E51" s="55">
        <v>366</v>
      </c>
      <c r="G51" s="84">
        <f>E47-E25</f>
        <v>0</v>
      </c>
    </row>
    <row r="52" spans="2:7">
      <c r="B52" s="29"/>
      <c r="C52" s="2"/>
      <c r="D52" s="2"/>
      <c r="E52" s="2"/>
    </row>
    <row r="53" spans="2:7">
      <c r="B53" s="29"/>
      <c r="C53" s="2"/>
      <c r="D53" s="2"/>
      <c r="E53" s="30"/>
    </row>
    <row r="54" spans="2:7">
      <c r="B54" s="29"/>
      <c r="C54" s="2"/>
      <c r="D54" s="2"/>
      <c r="E54" s="2"/>
    </row>
    <row r="55" spans="2:7">
      <c r="B55" s="29"/>
      <c r="C55" s="2"/>
      <c r="D55" s="2"/>
      <c r="E55" s="2"/>
    </row>
    <row r="56" spans="2:7">
      <c r="B56" s="29" t="s">
        <v>33</v>
      </c>
      <c r="C56" s="2"/>
      <c r="D56" s="2" t="s">
        <v>102</v>
      </c>
      <c r="E56" s="2"/>
    </row>
    <row r="59" spans="2:7">
      <c r="B59" s="29" t="s">
        <v>32</v>
      </c>
      <c r="C59" s="2"/>
      <c r="D59" s="2" t="s">
        <v>98</v>
      </c>
      <c r="E59" s="2"/>
    </row>
  </sheetData>
  <pageMargins left="0.74803149606299213" right="0.74803149606299213" top="0.62992125984251968" bottom="0.51181102362204722" header="0.51181102362204722" footer="0.31496062992125984"/>
  <pageSetup paperSize="9" scale="8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58"/>
  <sheetViews>
    <sheetView topLeftCell="B1" zoomScale="90" zoomScaleNormal="90" workbookViewId="0">
      <selection activeCell="E50" sqref="E50"/>
    </sheetView>
  </sheetViews>
  <sheetFormatPr defaultColWidth="8.85546875" defaultRowHeight="12.75"/>
  <cols>
    <col min="1" max="1" width="0.85546875" style="82" customWidth="1"/>
    <col min="2" max="2" width="55.7109375" style="82" customWidth="1"/>
    <col min="3" max="3" width="7.7109375" style="82" customWidth="1"/>
    <col min="4" max="5" width="10.7109375" style="82" customWidth="1"/>
    <col min="6" max="16384" width="8.85546875" style="82"/>
  </cols>
  <sheetData>
    <row r="1" spans="2:5" ht="15" customHeight="1">
      <c r="B1" s="1" t="s">
        <v>107</v>
      </c>
      <c r="C1" s="29"/>
      <c r="D1" s="56"/>
      <c r="E1" s="56"/>
    </row>
    <row r="2" spans="2:5" ht="15" customHeight="1">
      <c r="B2" s="1" t="s">
        <v>40</v>
      </c>
      <c r="C2" s="29"/>
      <c r="D2" s="56"/>
      <c r="E2" s="56"/>
    </row>
    <row r="3" spans="2:5" ht="15" customHeight="1">
      <c r="B3" s="3" t="s">
        <v>116</v>
      </c>
      <c r="C3" s="57"/>
      <c r="D3" s="57"/>
      <c r="E3" s="57"/>
    </row>
    <row r="4" spans="2:5" ht="4.9000000000000004" customHeight="1" thickBot="1">
      <c r="B4" s="58"/>
      <c r="C4" s="6"/>
      <c r="D4" s="6"/>
      <c r="E4" s="6"/>
    </row>
    <row r="5" spans="2:5" ht="15" customHeight="1">
      <c r="B5" s="59"/>
      <c r="C5" s="56"/>
      <c r="D5" s="56"/>
      <c r="E5" s="56"/>
    </row>
    <row r="6" spans="2:5" ht="25.15" customHeight="1">
      <c r="B6" s="8" t="s">
        <v>2</v>
      </c>
      <c r="C6" s="9" t="s">
        <v>73</v>
      </c>
      <c r="D6" s="10" t="s">
        <v>114</v>
      </c>
      <c r="E6" s="10" t="s">
        <v>115</v>
      </c>
    </row>
    <row r="7" spans="2:5" s="81" customFormat="1" ht="13.15" customHeight="1">
      <c r="B7" s="45" t="s">
        <v>41</v>
      </c>
      <c r="C7" s="22"/>
      <c r="D7" s="23"/>
      <c r="E7" s="23"/>
    </row>
    <row r="8" spans="2:5" ht="13.15" customHeight="1">
      <c r="B8" s="11" t="s">
        <v>75</v>
      </c>
      <c r="C8" s="12"/>
      <c r="D8" s="40">
        <v>37937</v>
      </c>
      <c r="E8" s="40">
        <v>1813295</v>
      </c>
    </row>
    <row r="9" spans="2:5" ht="13.15" customHeight="1">
      <c r="B9" s="11" t="s">
        <v>42</v>
      </c>
      <c r="C9" s="12"/>
      <c r="D9" s="40"/>
      <c r="E9" s="40">
        <v>0</v>
      </c>
    </row>
    <row r="10" spans="2:5" ht="13.15" customHeight="1">
      <c r="B10" s="60" t="s">
        <v>43</v>
      </c>
      <c r="C10" s="12"/>
      <c r="D10" s="40">
        <v>-1281311</v>
      </c>
      <c r="E10" s="40">
        <v>-821990</v>
      </c>
    </row>
    <row r="11" spans="2:5" ht="16.5" customHeight="1">
      <c r="B11" s="60" t="s">
        <v>44</v>
      </c>
      <c r="C11" s="12"/>
      <c r="D11" s="40"/>
      <c r="E11" s="40"/>
    </row>
    <row r="12" spans="2:5" ht="17.45" customHeight="1">
      <c r="B12" s="60" t="s">
        <v>37</v>
      </c>
      <c r="C12" s="12"/>
      <c r="D12" s="40"/>
      <c r="E12" s="40"/>
    </row>
    <row r="13" spans="2:5" ht="13.15" customHeight="1">
      <c r="B13" s="60" t="s">
        <v>45</v>
      </c>
      <c r="C13" s="12"/>
      <c r="D13" s="40"/>
      <c r="E13" s="40"/>
    </row>
    <row r="14" spans="2:5" ht="13.15" customHeight="1">
      <c r="B14" s="60" t="s">
        <v>105</v>
      </c>
      <c r="C14" s="12"/>
      <c r="D14" s="40">
        <v>-43624</v>
      </c>
      <c r="E14" s="40">
        <v>263634</v>
      </c>
    </row>
    <row r="15" spans="2:5" ht="13.15" customHeight="1">
      <c r="B15" s="60" t="s">
        <v>100</v>
      </c>
      <c r="C15" s="12"/>
      <c r="D15" s="40"/>
      <c r="E15" s="40"/>
    </row>
    <row r="16" spans="2:5" ht="13.15" customHeight="1">
      <c r="B16" s="60" t="s">
        <v>46</v>
      </c>
      <c r="C16" s="12"/>
      <c r="D16" s="40">
        <v>1041563</v>
      </c>
      <c r="E16" s="40">
        <v>-787892</v>
      </c>
    </row>
    <row r="17" spans="2:5" ht="13.15" customHeight="1">
      <c r="B17" s="61" t="s">
        <v>47</v>
      </c>
      <c r="C17" s="62"/>
      <c r="D17" s="63">
        <f>SUM(D8:D16)</f>
        <v>-245435</v>
      </c>
      <c r="E17" s="63">
        <f>SUM(E8:E16)</f>
        <v>467047</v>
      </c>
    </row>
    <row r="18" spans="2:5" ht="13.15" customHeight="1">
      <c r="B18" s="11" t="s">
        <v>48</v>
      </c>
      <c r="C18" s="12"/>
      <c r="D18" s="40">
        <v>-33767</v>
      </c>
      <c r="E18" s="40">
        <v>8901</v>
      </c>
    </row>
    <row r="19" spans="2:5" ht="13.15" customHeight="1">
      <c r="B19" s="11" t="s">
        <v>49</v>
      </c>
      <c r="C19" s="12"/>
      <c r="D19" s="40">
        <v>50718</v>
      </c>
      <c r="E19" s="40">
        <v>78249</v>
      </c>
    </row>
    <row r="20" spans="2:5" ht="13.15" customHeight="1">
      <c r="B20" s="11" t="s">
        <v>50</v>
      </c>
      <c r="C20" s="12"/>
      <c r="D20" s="40">
        <v>-11231</v>
      </c>
      <c r="E20" s="40">
        <v>-193579</v>
      </c>
    </row>
    <row r="21" spans="2:5">
      <c r="B21" s="11" t="s">
        <v>51</v>
      </c>
      <c r="C21" s="12"/>
      <c r="D21" s="40">
        <v>-523612</v>
      </c>
      <c r="E21" s="40">
        <v>-51792</v>
      </c>
    </row>
    <row r="22" spans="2:5">
      <c r="B22" s="11" t="s">
        <v>52</v>
      </c>
      <c r="C22" s="12"/>
      <c r="D22" s="40">
        <v>7556</v>
      </c>
      <c r="E22" s="40">
        <v>-93398</v>
      </c>
    </row>
    <row r="23" spans="2:5" ht="11.25" customHeight="1">
      <c r="B23" s="11" t="s">
        <v>53</v>
      </c>
      <c r="C23" s="12"/>
      <c r="D23" s="40"/>
      <c r="E23" s="40"/>
    </row>
    <row r="24" spans="2:5">
      <c r="B24" s="11" t="s">
        <v>54</v>
      </c>
      <c r="C24" s="12"/>
      <c r="D24" s="40"/>
      <c r="E24" s="40"/>
    </row>
    <row r="25" spans="2:5" ht="25.5">
      <c r="B25" s="61" t="s">
        <v>55</v>
      </c>
      <c r="C25" s="62"/>
      <c r="D25" s="63">
        <f>SUM(D17:D24)</f>
        <v>-755771</v>
      </c>
      <c r="E25" s="63">
        <f>SUM(E17:E24)</f>
        <v>215428</v>
      </c>
    </row>
    <row r="26" spans="2:5">
      <c r="B26" s="19" t="s">
        <v>56</v>
      </c>
      <c r="C26" s="20"/>
      <c r="D26" s="47">
        <v>-877</v>
      </c>
      <c r="E26" s="47">
        <v>213633</v>
      </c>
    </row>
    <row r="27" spans="2:5">
      <c r="B27" s="19" t="s">
        <v>57</v>
      </c>
      <c r="C27" s="20"/>
      <c r="D27" s="47">
        <v>0</v>
      </c>
      <c r="E27" s="47">
        <v>0</v>
      </c>
    </row>
    <row r="28" spans="2:5" s="81" customFormat="1" ht="25.5">
      <c r="B28" s="24" t="s">
        <v>58</v>
      </c>
      <c r="C28" s="64"/>
      <c r="D28" s="65">
        <f>SUM(D25:D27)</f>
        <v>-756648</v>
      </c>
      <c r="E28" s="65">
        <f>E25+E26</f>
        <v>429061</v>
      </c>
    </row>
    <row r="29" spans="2:5">
      <c r="B29" s="11"/>
      <c r="C29" s="12"/>
      <c r="D29" s="40"/>
      <c r="E29" s="40"/>
    </row>
    <row r="30" spans="2:5">
      <c r="B30" s="45" t="s">
        <v>59</v>
      </c>
      <c r="C30" s="66"/>
      <c r="D30" s="40"/>
      <c r="E30" s="40"/>
    </row>
    <row r="31" spans="2:5">
      <c r="B31" s="11" t="s">
        <v>60</v>
      </c>
      <c r="C31" s="12">
        <v>3</v>
      </c>
      <c r="D31" s="40">
        <v>-218180</v>
      </c>
      <c r="E31" s="40">
        <v>-60457</v>
      </c>
    </row>
    <row r="32" spans="2:5">
      <c r="B32" s="11" t="s">
        <v>61</v>
      </c>
      <c r="C32" s="12"/>
      <c r="D32" s="40">
        <v>-2161222</v>
      </c>
      <c r="E32" s="40">
        <v>-1428451</v>
      </c>
    </row>
    <row r="33" spans="2:7" ht="12" customHeight="1">
      <c r="B33" s="11" t="s">
        <v>62</v>
      </c>
      <c r="C33" s="12"/>
      <c r="D33" s="40">
        <v>2444833</v>
      </c>
      <c r="E33" s="40">
        <v>186571</v>
      </c>
    </row>
    <row r="34" spans="2:7" ht="9" hidden="1" customHeight="1">
      <c r="B34" s="11" t="s">
        <v>63</v>
      </c>
      <c r="C34" s="12"/>
      <c r="D34" s="67"/>
      <c r="E34" s="67"/>
    </row>
    <row r="35" spans="2:7">
      <c r="B35" s="11" t="s">
        <v>10</v>
      </c>
      <c r="C35" s="12"/>
      <c r="D35" s="40"/>
      <c r="E35" s="40">
        <v>-140768</v>
      </c>
    </row>
    <row r="36" spans="2:7">
      <c r="B36" s="11" t="s">
        <v>8</v>
      </c>
      <c r="C36" s="12"/>
      <c r="D36" s="47">
        <v>-1290960</v>
      </c>
      <c r="E36" s="47">
        <v>-920801</v>
      </c>
    </row>
    <row r="37" spans="2:7">
      <c r="B37" s="11" t="s">
        <v>89</v>
      </c>
      <c r="C37" s="12"/>
      <c r="D37" s="47"/>
      <c r="E37" s="47">
        <v>-572604</v>
      </c>
    </row>
    <row r="38" spans="2:7">
      <c r="B38" s="11" t="s">
        <v>120</v>
      </c>
      <c r="C38" s="12"/>
      <c r="D38" s="47"/>
      <c r="E38" s="47">
        <v>-332719</v>
      </c>
    </row>
    <row r="39" spans="2:7" s="81" customFormat="1" ht="25.5">
      <c r="B39" s="24" t="s">
        <v>80</v>
      </c>
      <c r="C39" s="64"/>
      <c r="D39" s="65">
        <f>SUM(D31:D38)</f>
        <v>-1225529</v>
      </c>
      <c r="E39" s="65">
        <f>SUM(E31:E38)</f>
        <v>-3269229</v>
      </c>
    </row>
    <row r="40" spans="2:7">
      <c r="B40" s="11"/>
      <c r="C40" s="12"/>
      <c r="D40" s="40"/>
      <c r="E40" s="40"/>
    </row>
    <row r="41" spans="2:7" s="81" customFormat="1">
      <c r="B41" s="45" t="s">
        <v>64</v>
      </c>
      <c r="C41" s="22"/>
      <c r="D41" s="68"/>
      <c r="E41" s="68"/>
    </row>
    <row r="42" spans="2:7" hidden="1">
      <c r="B42" s="19" t="s">
        <v>65</v>
      </c>
      <c r="C42" s="20"/>
      <c r="D42" s="47">
        <v>0</v>
      </c>
      <c r="E42" s="47">
        <v>0</v>
      </c>
    </row>
    <row r="43" spans="2:7">
      <c r="B43" s="19" t="s">
        <v>90</v>
      </c>
      <c r="C43" s="20"/>
      <c r="D43" s="47"/>
      <c r="E43" s="47">
        <v>0</v>
      </c>
    </row>
    <row r="44" spans="2:7">
      <c r="B44" s="19" t="s">
        <v>66</v>
      </c>
      <c r="C44" s="20"/>
      <c r="D44" s="47">
        <v>0</v>
      </c>
      <c r="E44" s="47">
        <v>0</v>
      </c>
    </row>
    <row r="45" spans="2:7" s="81" customFormat="1" ht="25.5">
      <c r="B45" s="24" t="s">
        <v>82</v>
      </c>
      <c r="C45" s="25"/>
      <c r="D45" s="65">
        <f>D43</f>
        <v>0</v>
      </c>
      <c r="E45" s="65">
        <v>0</v>
      </c>
    </row>
    <row r="46" spans="2:7" s="81" customFormat="1">
      <c r="B46" s="16"/>
      <c r="C46" s="17"/>
      <c r="D46" s="49"/>
      <c r="E46" s="49"/>
    </row>
    <row r="47" spans="2:7">
      <c r="B47" s="11" t="s">
        <v>67</v>
      </c>
      <c r="C47" s="12"/>
      <c r="D47" s="40">
        <f>D39+D28+D45</f>
        <v>-1982177</v>
      </c>
      <c r="E47" s="40">
        <f>E39+E28</f>
        <v>-2840168</v>
      </c>
      <c r="G47" s="83"/>
    </row>
    <row r="48" spans="2:7">
      <c r="B48" s="11" t="s">
        <v>38</v>
      </c>
      <c r="C48" s="12"/>
      <c r="D48" s="47">
        <v>55293</v>
      </c>
      <c r="E48" s="47">
        <v>-227103</v>
      </c>
    </row>
    <row r="49" spans="2:7">
      <c r="B49" s="19" t="s">
        <v>68</v>
      </c>
      <c r="C49" s="20"/>
      <c r="D49" s="47">
        <v>1924587</v>
      </c>
      <c r="E49" s="47">
        <v>3072938</v>
      </c>
    </row>
    <row r="50" spans="2:7" s="81" customFormat="1">
      <c r="B50" s="24" t="s">
        <v>91</v>
      </c>
      <c r="C50" s="64">
        <v>5</v>
      </c>
      <c r="D50" s="48">
        <f>D47+D49+D48</f>
        <v>-2297</v>
      </c>
      <c r="E50" s="48">
        <f>E47+E49+E48</f>
        <v>5667</v>
      </c>
    </row>
    <row r="51" spans="2:7">
      <c r="B51" s="59"/>
      <c r="C51" s="56"/>
      <c r="D51" s="40"/>
      <c r="E51" s="40"/>
    </row>
    <row r="52" spans="2:7">
      <c r="B52" s="59"/>
      <c r="C52" s="56"/>
      <c r="D52" s="40"/>
      <c r="E52" s="40"/>
      <c r="G52" s="83"/>
    </row>
    <row r="53" spans="2:7">
      <c r="B53" s="29"/>
      <c r="C53" s="29"/>
      <c r="D53" s="2"/>
      <c r="E53" s="2"/>
    </row>
    <row r="54" spans="2:7">
      <c r="B54" s="29"/>
      <c r="C54" s="29"/>
      <c r="D54" s="2"/>
      <c r="E54" s="2"/>
    </row>
    <row r="55" spans="2:7">
      <c r="B55" s="29" t="s">
        <v>33</v>
      </c>
      <c r="C55" s="29"/>
      <c r="D55" s="2" t="s">
        <v>102</v>
      </c>
      <c r="E55" s="2"/>
    </row>
    <row r="58" spans="2:7">
      <c r="B58" s="29" t="s">
        <v>32</v>
      </c>
      <c r="C58" s="29"/>
      <c r="D58" s="2" t="s">
        <v>98</v>
      </c>
      <c r="E58" s="2"/>
    </row>
  </sheetData>
  <pageMargins left="0.31496062992125984" right="0.27559055118110237" top="0.47244094488188981" bottom="0.31496062992125984" header="0.31496062992125984" footer="0.19685039370078741"/>
  <pageSetup paperSize="9" scale="96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G36"/>
  <sheetViews>
    <sheetView topLeftCell="B1" workbookViewId="0">
      <selection activeCell="I23" sqref="I23"/>
    </sheetView>
  </sheetViews>
  <sheetFormatPr defaultColWidth="8.85546875" defaultRowHeight="12.75"/>
  <cols>
    <col min="1" max="1" width="0.85546875" style="82" customWidth="1"/>
    <col min="2" max="2" width="45.7109375" style="82" customWidth="1"/>
    <col min="3" max="3" width="5.7109375" style="82" customWidth="1"/>
    <col min="4" max="4" width="10.7109375" style="82" customWidth="1"/>
    <col min="5" max="5" width="10.7109375" style="82" hidden="1" customWidth="1"/>
    <col min="6" max="6" width="12.42578125" style="82" customWidth="1"/>
    <col min="7" max="7" width="10.7109375" style="82" customWidth="1"/>
    <col min="8" max="8" width="2.7109375" style="82" customWidth="1"/>
    <col min="9" max="16384" width="8.85546875" style="82"/>
  </cols>
  <sheetData>
    <row r="1" spans="1:7" ht="15" customHeight="1">
      <c r="B1" s="1" t="s">
        <v>107</v>
      </c>
      <c r="C1" s="70"/>
      <c r="D1" s="70"/>
      <c r="E1" s="70"/>
      <c r="F1" s="70"/>
      <c r="G1" s="70"/>
    </row>
    <row r="2" spans="1:7" ht="15" customHeight="1">
      <c r="B2" s="1" t="s">
        <v>72</v>
      </c>
      <c r="C2" s="70"/>
      <c r="D2" s="70"/>
      <c r="E2" s="70"/>
      <c r="F2" s="70"/>
      <c r="G2" s="70"/>
    </row>
    <row r="3" spans="1:7" ht="15" customHeight="1">
      <c r="B3" s="3" t="s">
        <v>118</v>
      </c>
      <c r="C3" s="57"/>
      <c r="D3" s="57"/>
      <c r="E3" s="57"/>
      <c r="F3" s="4"/>
      <c r="G3" s="4"/>
    </row>
    <row r="4" spans="1:7" ht="4.9000000000000004" customHeight="1" thickBot="1">
      <c r="B4" s="58"/>
      <c r="C4" s="6"/>
      <c r="D4" s="6"/>
      <c r="E4" s="6"/>
      <c r="F4" s="6"/>
      <c r="G4" s="6"/>
    </row>
    <row r="5" spans="1:7" ht="15" customHeight="1">
      <c r="B5" s="71"/>
      <c r="C5" s="71"/>
      <c r="D5" s="71"/>
      <c r="E5" s="71"/>
      <c r="F5" s="71"/>
      <c r="G5" s="71"/>
    </row>
    <row r="6" spans="1:7" ht="51">
      <c r="B6" s="8" t="s">
        <v>2</v>
      </c>
      <c r="C6" s="72" t="s">
        <v>73</v>
      </c>
      <c r="D6" s="72" t="s">
        <v>17</v>
      </c>
      <c r="E6" s="72" t="s">
        <v>0</v>
      </c>
      <c r="F6" s="72" t="s">
        <v>104</v>
      </c>
      <c r="G6" s="72" t="s">
        <v>92</v>
      </c>
    </row>
    <row r="7" spans="1:7">
      <c r="B7" s="73"/>
      <c r="C7" s="74"/>
      <c r="D7" s="75"/>
      <c r="E7" s="75"/>
      <c r="F7" s="75"/>
      <c r="G7" s="75"/>
    </row>
    <row r="8" spans="1:7" s="84" customFormat="1" hidden="1">
      <c r="A8" s="81"/>
      <c r="B8" s="24" t="s">
        <v>101</v>
      </c>
      <c r="C8" s="24"/>
      <c r="D8" s="76">
        <v>26220170</v>
      </c>
      <c r="E8" s="76">
        <v>3254830</v>
      </c>
      <c r="F8" s="76">
        <v>-3629157</v>
      </c>
      <c r="G8" s="76">
        <v>23322655</v>
      </c>
    </row>
    <row r="9" spans="1:7" s="84" customFormat="1" hidden="1">
      <c r="A9" s="81"/>
      <c r="B9" s="16"/>
      <c r="C9" s="16"/>
      <c r="D9" s="77"/>
      <c r="E9" s="77"/>
      <c r="F9" s="77"/>
      <c r="G9" s="77"/>
    </row>
    <row r="10" spans="1:7" s="83" customFormat="1" hidden="1">
      <c r="A10" s="82"/>
      <c r="B10" s="19" t="s">
        <v>76</v>
      </c>
      <c r="C10" s="19"/>
      <c r="D10" s="78"/>
      <c r="E10" s="78"/>
      <c r="F10" s="78">
        <v>595349</v>
      </c>
      <c r="G10" s="78">
        <v>595349</v>
      </c>
    </row>
    <row r="11" spans="1:7" s="83" customFormat="1" ht="25.5" hidden="1">
      <c r="A11" s="82"/>
      <c r="B11" s="19" t="s">
        <v>70</v>
      </c>
      <c r="C11" s="19"/>
      <c r="D11" s="79"/>
      <c r="E11" s="79"/>
      <c r="F11" s="79"/>
      <c r="G11" s="79">
        <v>-5355905</v>
      </c>
    </row>
    <row r="12" spans="1:7" s="83" customFormat="1" hidden="1">
      <c r="A12" s="82"/>
      <c r="B12" s="8" t="s">
        <v>69</v>
      </c>
      <c r="C12" s="14"/>
      <c r="D12" s="80"/>
      <c r="E12" s="80"/>
      <c r="F12" s="80"/>
      <c r="G12" s="80">
        <v>0</v>
      </c>
    </row>
    <row r="13" spans="1:7" s="83" customFormat="1" hidden="1">
      <c r="A13" s="82"/>
      <c r="B13" s="19" t="s">
        <v>71</v>
      </c>
      <c r="C13" s="19"/>
      <c r="D13" s="78">
        <v>0</v>
      </c>
      <c r="E13" s="78">
        <v>0</v>
      </c>
      <c r="F13" s="78">
        <v>595349</v>
      </c>
      <c r="G13" s="78">
        <v>-4760556</v>
      </c>
    </row>
    <row r="14" spans="1:7" s="83" customFormat="1" hidden="1">
      <c r="A14" s="82"/>
      <c r="B14" s="19"/>
      <c r="C14" s="19"/>
      <c r="D14" s="78"/>
      <c r="E14" s="78"/>
      <c r="F14" s="78"/>
      <c r="G14" s="78"/>
    </row>
    <row r="15" spans="1:7" s="84" customFormat="1">
      <c r="A15" s="81"/>
      <c r="B15" s="24" t="s">
        <v>103</v>
      </c>
      <c r="C15" s="24"/>
      <c r="D15" s="76">
        <v>26220170</v>
      </c>
      <c r="E15" s="76">
        <v>0</v>
      </c>
      <c r="F15" s="76">
        <v>-14701443</v>
      </c>
      <c r="G15" s="76">
        <f>D15+F15</f>
        <v>11518727</v>
      </c>
    </row>
    <row r="16" spans="1:7" s="84" customFormat="1">
      <c r="A16" s="81"/>
      <c r="B16" s="16"/>
      <c r="C16" s="16"/>
      <c r="D16" s="77"/>
      <c r="E16" s="77"/>
      <c r="F16" s="77"/>
      <c r="G16" s="77"/>
    </row>
    <row r="17" spans="1:7" s="83" customFormat="1">
      <c r="A17" s="82"/>
      <c r="B17" s="19" t="s">
        <v>76</v>
      </c>
      <c r="C17" s="19"/>
      <c r="D17" s="78">
        <v>0</v>
      </c>
      <c r="E17" s="78">
        <v>0</v>
      </c>
      <c r="F17" s="78">
        <v>395573</v>
      </c>
      <c r="G17" s="78">
        <f>F17</f>
        <v>395573</v>
      </c>
    </row>
    <row r="18" spans="1:7" s="83" customFormat="1">
      <c r="A18" s="82"/>
      <c r="B18" s="19" t="s">
        <v>96</v>
      </c>
      <c r="C18" s="19"/>
      <c r="D18" s="78">
        <v>0</v>
      </c>
      <c r="E18" s="78">
        <v>0</v>
      </c>
      <c r="F18" s="78"/>
      <c r="G18" s="79">
        <v>0</v>
      </c>
    </row>
    <row r="19" spans="1:7" s="83" customFormat="1" ht="25.5">
      <c r="A19" s="82"/>
      <c r="B19" s="19" t="s">
        <v>70</v>
      </c>
      <c r="C19" s="19"/>
      <c r="D19" s="79">
        <v>0</v>
      </c>
      <c r="E19" s="79">
        <v>0</v>
      </c>
      <c r="F19" s="79">
        <v>-2311102</v>
      </c>
      <c r="G19" s="79">
        <f>F19</f>
        <v>-2311102</v>
      </c>
    </row>
    <row r="20" spans="1:7" s="83" customFormat="1">
      <c r="A20" s="82"/>
      <c r="B20" s="8" t="s">
        <v>69</v>
      </c>
      <c r="C20" s="14"/>
      <c r="D20" s="80">
        <v>0</v>
      </c>
      <c r="E20" s="80">
        <v>0</v>
      </c>
      <c r="F20" s="80"/>
      <c r="G20" s="80"/>
    </row>
    <row r="21" spans="1:7" s="83" customFormat="1">
      <c r="A21" s="82"/>
      <c r="B21" s="19"/>
      <c r="C21" s="19"/>
      <c r="D21" s="78"/>
      <c r="E21" s="78"/>
      <c r="F21" s="78"/>
      <c r="G21" s="78"/>
    </row>
    <row r="22" spans="1:7" s="84" customFormat="1">
      <c r="A22" s="81"/>
      <c r="B22" s="24" t="s">
        <v>108</v>
      </c>
      <c r="C22" s="24"/>
      <c r="D22" s="76">
        <v>26220170</v>
      </c>
      <c r="E22" s="76">
        <v>0</v>
      </c>
      <c r="F22" s="76">
        <f>F15+F17+F20+F19</f>
        <v>-16616972</v>
      </c>
      <c r="G22" s="76">
        <f>D22+F22</f>
        <v>9603198</v>
      </c>
    </row>
    <row r="23" spans="1:7" s="84" customFormat="1">
      <c r="A23" s="81"/>
      <c r="B23" s="16"/>
      <c r="C23" s="16"/>
      <c r="D23" s="77"/>
      <c r="E23" s="77"/>
      <c r="F23" s="77"/>
      <c r="G23" s="77"/>
    </row>
    <row r="24" spans="1:7" s="81" customFormat="1">
      <c r="B24" s="16"/>
      <c r="C24" s="16"/>
      <c r="D24" s="77"/>
      <c r="E24" s="77"/>
      <c r="F24" s="77"/>
      <c r="G24" s="77"/>
    </row>
    <row r="25" spans="1:7" s="81" customFormat="1">
      <c r="B25" s="19" t="s">
        <v>76</v>
      </c>
      <c r="C25" s="19"/>
      <c r="D25" s="78">
        <v>0</v>
      </c>
      <c r="E25" s="78">
        <v>0</v>
      </c>
      <c r="F25" s="78">
        <v>123181</v>
      </c>
      <c r="G25" s="78">
        <v>123181</v>
      </c>
    </row>
    <row r="26" spans="1:7" s="81" customFormat="1" ht="25.5">
      <c r="B26" s="19" t="s">
        <v>70</v>
      </c>
      <c r="C26" s="19"/>
      <c r="D26" s="79">
        <v>0</v>
      </c>
      <c r="E26" s="79">
        <v>0</v>
      </c>
      <c r="F26" s="86">
        <v>2614640</v>
      </c>
      <c r="G26" s="86">
        <f>F26</f>
        <v>2614640</v>
      </c>
    </row>
    <row r="27" spans="1:7" s="81" customFormat="1">
      <c r="B27" s="8" t="s">
        <v>69</v>
      </c>
      <c r="C27" s="14"/>
      <c r="D27" s="80">
        <v>0</v>
      </c>
      <c r="E27" s="80">
        <v>0</v>
      </c>
      <c r="F27" s="80">
        <v>0</v>
      </c>
      <c r="G27" s="80">
        <v>0</v>
      </c>
    </row>
    <row r="28" spans="1:7" s="81" customFormat="1">
      <c r="B28" s="19"/>
      <c r="C28" s="19"/>
      <c r="D28" s="78"/>
      <c r="E28" s="78"/>
      <c r="F28" s="78"/>
      <c r="G28" s="78"/>
    </row>
    <row r="29" spans="1:7" s="81" customFormat="1">
      <c r="B29" s="24" t="s">
        <v>119</v>
      </c>
      <c r="C29" s="24"/>
      <c r="D29" s="76">
        <v>26220170</v>
      </c>
      <c r="E29" s="76">
        <v>0</v>
      </c>
      <c r="F29" s="76">
        <f>F22+F25+F26</f>
        <v>-13879151</v>
      </c>
      <c r="G29" s="76">
        <f>D29+F29</f>
        <v>12341019</v>
      </c>
    </row>
    <row r="30" spans="1:7" s="81" customFormat="1">
      <c r="B30" s="16"/>
      <c r="C30" s="16"/>
      <c r="D30" s="77"/>
      <c r="E30" s="77"/>
      <c r="F30" s="77"/>
      <c r="G30" s="77"/>
    </row>
    <row r="31" spans="1:7" s="81" customFormat="1" ht="19.5" customHeight="1">
      <c r="B31" s="16"/>
      <c r="C31" s="16"/>
      <c r="D31" s="77"/>
      <c r="E31" s="77"/>
      <c r="F31" s="77"/>
      <c r="G31" s="77"/>
    </row>
    <row r="32" spans="1:7" s="81" customFormat="1">
      <c r="B32" s="29"/>
      <c r="C32" s="29"/>
      <c r="D32" s="2"/>
      <c r="E32" s="2"/>
      <c r="F32" s="77"/>
      <c r="G32" s="2"/>
    </row>
    <row r="33" spans="2:7" s="81" customFormat="1" ht="16.5" customHeight="1">
      <c r="B33" s="29"/>
      <c r="C33" s="29"/>
      <c r="D33" s="2"/>
      <c r="E33" s="2"/>
      <c r="F33" s="77"/>
      <c r="G33" s="2"/>
    </row>
    <row r="34" spans="2:7" s="81" customFormat="1">
      <c r="B34" s="29" t="s">
        <v>33</v>
      </c>
      <c r="C34" s="29"/>
      <c r="D34" s="2"/>
      <c r="E34" s="2"/>
      <c r="F34" s="77"/>
      <c r="G34" s="2" t="s">
        <v>102</v>
      </c>
    </row>
    <row r="35" spans="2:7" s="81" customFormat="1" ht="24.75" customHeight="1">
      <c r="B35" s="16"/>
      <c r="C35" s="16"/>
    </row>
    <row r="36" spans="2:7" s="81" customFormat="1">
      <c r="B36" s="29" t="s">
        <v>32</v>
      </c>
      <c r="C36" s="29"/>
      <c r="D36" s="69"/>
      <c r="E36" s="2"/>
      <c r="F36" s="77"/>
      <c r="G36" s="2" t="s">
        <v>98</v>
      </c>
    </row>
  </sheetData>
  <pageMargins left="0.74803149606299213" right="0.74803149606299213" top="0.98425196850393704" bottom="0.98425196850393704" header="0.51181102362204722" footer="0.5118110236220472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2021-05-27T12:20:43Z</cp:lastPrinted>
  <dcterms:created xsi:type="dcterms:W3CDTF">2014-05-15T07:31:14Z</dcterms:created>
  <dcterms:modified xsi:type="dcterms:W3CDTF">2021-11-12T06:53:26Z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