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-ты\Новая\Аман Мунай\Фин.отчет\2022 год\2 кв. 2022г\"/>
    </mc:Choice>
  </mc:AlternateContent>
  <xr:revisionPtr revIDLastSave="0" documentId="13_ncr:1_{10DBD209-66C9-4C0C-B733-E4222E59A28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3" l="1"/>
  <c r="E45" i="1" l="1"/>
  <c r="F19" i="4" l="1"/>
  <c r="E22" i="4"/>
  <c r="D24" i="1" l="1"/>
  <c r="F17" i="4"/>
  <c r="E11" i="2"/>
  <c r="E17" i="2" s="1"/>
  <c r="D45" i="3" l="1"/>
  <c r="E39" i="3" l="1"/>
  <c r="E17" i="3"/>
  <c r="E25" i="3" s="1"/>
  <c r="E28" i="3" s="1"/>
  <c r="D39" i="3"/>
  <c r="D17" i="3"/>
  <c r="D25" i="3" s="1"/>
  <c r="D28" i="3" s="1"/>
  <c r="F15" i="4"/>
  <c r="E37" i="1"/>
  <c r="E32" i="1"/>
  <c r="E24" i="1"/>
  <c r="E16" i="1"/>
  <c r="D45" i="1"/>
  <c r="D37" i="1"/>
  <c r="D32" i="1"/>
  <c r="D16" i="1"/>
  <c r="E19" i="2"/>
  <c r="E21" i="2" s="1"/>
  <c r="E23" i="2" s="1"/>
  <c r="D11" i="2"/>
  <c r="D17" i="2" l="1"/>
  <c r="D19" i="2" s="1"/>
  <c r="D21" i="2" s="1"/>
  <c r="D23" i="2" s="1"/>
  <c r="F22" i="4"/>
  <c r="E46" i="1"/>
  <c r="E47" i="1" s="1"/>
  <c r="E25" i="1"/>
  <c r="D47" i="3"/>
  <c r="D50" i="3" s="1"/>
  <c r="D47" i="1"/>
  <c r="D25" i="1"/>
  <c r="E47" i="3"/>
  <c r="E50" i="3" s="1"/>
  <c r="D46" i="1"/>
  <c r="G51" i="1" l="1"/>
</calcChain>
</file>

<file path=xl/sharedStrings.xml><?xml version="1.0" encoding="utf-8"?>
<sst xmlns="http://schemas.openxmlformats.org/spreadsheetml/2006/main" count="153" uniqueCount="119">
  <si>
    <t>Дополнительно оплаченный капитал</t>
  </si>
  <si>
    <t>ПРОМЕЖУТОЧНЫЙ КОНСОЛИДИРОВАННЫЙ ОТЧЕТ О ФИНАНСОВОМ ПОЛОЖЕНИИ</t>
  </si>
  <si>
    <t>В тысячах тенге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</si>
  <si>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</si>
  <si>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</si>
  <si>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</si>
  <si>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</si>
  <si>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</si>
  <si>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</si>
  <si>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</si>
  <si>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</si>
  <si>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</si>
  <si>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</si>
  <si>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</si>
  <si>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</si>
  <si>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</si>
  <si>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</si>
  <si>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</si>
  <si>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</si>
  <si>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</si>
  <si>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</si>
  <si>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</si>
  <si>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</si>
  <si>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</si>
  <si>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</si>
  <si>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</si>
  <si>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</si>
  <si>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</si>
  <si>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</si>
  <si>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</si>
  <si>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</si>
  <si>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</si>
  <si>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</si>
  <si>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</si>
  <si>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</si>
  <si>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</si>
  <si>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</si>
  <si>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Амортизация дисконта</t>
  </si>
  <si>
    <t>Курсовая разница, нетто</t>
  </si>
  <si>
    <t>Прочие операционные расходы</t>
  </si>
  <si>
    <t>ПРОМЕЖУТОЧНЫЙ КОНСОЛИДИРОВАННЫЙ ОТЧЕТ О ДВИЖЕНИИ ДЕНЕЖНЫХ СРЕДСТВ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</si>
  <si>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</si>
  <si>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</si>
  <si>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</si>
  <si>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</si>
  <si>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Износ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</si>
  <si>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</si>
  <si>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</si>
  <si>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</si>
  <si>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</si>
  <si>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</si>
  <si>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</si>
  <si>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</si>
  <si>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</si>
  <si>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</si>
  <si>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</si>
  <si>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</si>
  <si>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</si>
  <si>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</si>
  <si>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</si>
  <si>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 и нематериальных активов</t>
  </si>
  <si>
    <t>Приобретение разведочных и оценочных активов</t>
  </si>
  <si>
    <t>Поступления от реализации тестовой нефти</t>
  </si>
  <si>
    <t>Поступления от реализации прочих основных средств и нематериальных активов</t>
  </si>
  <si>
    <t>Денежные потоки от финансовой деятельности:</t>
  </si>
  <si>
    <t>Выплата полученного процентного займа</t>
  </si>
  <si>
    <t>Проценты уплаченные</t>
  </si>
  <si>
    <t>Чистое изменение в денежных средствах и их эквивалентах</t>
  </si>
  <si>
    <t>Денежные средства и их эквиваленты на 1 января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</si>
  <si>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</si>
  <si>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</si>
  <si>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</si>
  <si>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ПРОМЕЖУТОЧНЫЙ КОНСОЛИДИРОВАННЫЙ ОТЧЕТ ОБ ИЗМЕНЕНИЯХ В КАПИТАЛЕ</t>
  </si>
  <si>
    <t>Прим.</t>
  </si>
  <si>
    <t>Прочие долгосрочные финансовые обязательства</t>
  </si>
  <si>
    <t>Прибыль / (Убыток) до подоходного налога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</si>
  <si>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</si>
  <si>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</si>
  <si>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</si>
  <si>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</si>
  <si>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</si>
  <si>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Призание дисконта</t>
  </si>
  <si>
    <t> Чистое использование денежных средств в финансовой деятельности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</si>
  <si>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</si>
  <si>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</si>
  <si>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</si>
  <si>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</si>
  <si>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</si>
  <si>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</si>
  <si>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</si>
  <si>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</si>
  <si>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</si>
  <si>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ИТОГО капитал</t>
  </si>
  <si>
    <t>Расходы по реализации</t>
  </si>
  <si>
    <t>Прочие операционные доходы</t>
  </si>
  <si>
    <t>Переплата по подоходному налогу</t>
  </si>
  <si>
    <t>Рекласификация</t>
  </si>
  <si>
    <t>Убытки от обесценения</t>
  </si>
  <si>
    <t>Кенчимова А.Б.</t>
  </si>
  <si>
    <t>НДС к возмещению</t>
  </si>
  <si>
    <t>Прибыль / (убыток) от выбытия прочих основных средств</t>
  </si>
  <si>
    <t>На 31 декабря 2015 года</t>
  </si>
  <si>
    <t>Арапов Р.М.</t>
  </si>
  <si>
    <t>Непокрытый убыток</t>
  </si>
  <si>
    <t>Убытки (восставновление убытков) от обесценения</t>
  </si>
  <si>
    <t>АО "Алтай Ресорсиз"</t>
  </si>
  <si>
    <t>Прочие финансовые обязательства</t>
  </si>
  <si>
    <t>8(а)</t>
  </si>
  <si>
    <t>8(б)</t>
  </si>
  <si>
    <t>8(в)</t>
  </si>
  <si>
    <t>Примечание</t>
  </si>
  <si>
    <t>Платежи по контракту на недропользование</t>
  </si>
  <si>
    <t>31 декабря 2021 года</t>
  </si>
  <si>
    <t>На 31 декабря 2021 года</t>
  </si>
  <si>
    <t>За шесть месяцев, закончившиеся 30 июня 2022 года</t>
  </si>
  <si>
    <t>30 июня 2022 года</t>
  </si>
  <si>
    <t>30 июня 2021 года</t>
  </si>
  <si>
    <t>По состоянию на 30 июня 2022 года</t>
  </si>
  <si>
    <t>На 30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</si>
</sst>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7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#,##0.00&quot;р.&quot;;\-#,##0.00&quot;р.&quot;"/>
    <numFmt numFmtId="168" formatCode="#,##0.00&quot;р.&quot;;[Red]\-#,##0.00&quot;р.&quot;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_(* #,##0_);_(* \(#,##0\);_(* &quot;-&quot;_);_(@_)"/>
    <numFmt numFmtId="174" formatCode="[$-409]d\-mmm\-yy;@"/>
    <numFmt numFmtId="175" formatCode="_(* #,##0_);_(* \(#,##0\);_(* \-_);_(@_)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(* #,##0.00_);_(* \(#,##0.00\);_(* &quot;-&quot;??_);_(@_)"/>
    <numFmt numFmtId="250" formatCode="_(* #,##0.00_);_(* \(#,##0.00\);_(* \-??_);_(@_)"/>
    <numFmt numFmtId="251" formatCode="_(&quot;$&quot;* #,##0_);_(&quot;$&quot;* \(#,##0\);_(&quot;$&quot;* &quot;-&quot;_);_(@_)"/>
    <numFmt numFmtId="252" formatCode="_(* #,##0.0_);_(* \(#,##0.0\);_(* &quot;-&quot;?_);_(@_)"/>
    <numFmt numFmtId="253" formatCode="_._.* \(#,##0\)_%;_._.* #,##0_)_%;_._.* 0_)_%;_._.@_)_%"/>
    <numFmt numFmtId="254" formatCode="_._.&quot;р.&quot;* \(#,##0\)_%;_._.&quot;р.&quot;* #,##0_)_%;_._.&quot;р.&quot;* 0_)_%;_._.@_)_%"/>
    <numFmt numFmtId="255" formatCode="* \(#,##0\);* #,##0_);&quot;-&quot;??_);@"/>
    <numFmt numFmtId="256" formatCode="&quot;р.&quot;* #,##0_)_%;&quot;р.&quot;* \(#,##0\)_%;&quot;р.&quot;* &quot;-&quot;??_)_%;@_)_%"/>
    <numFmt numFmtId="257" formatCode="_(&quot;Rp.&quot;* #,##0_);_(&quot;Rp.&quot;* \(#,##0\);_(&quot;Rp.&quot;* &quot;-&quot;_);_(@_)"/>
    <numFmt numFmtId="258" formatCode="00000"/>
    <numFmt numFmtId="259" formatCode="_._.&quot;р.&quot;* #,##0.0_)_%;_._.&quot;р.&quot;* \(#,##0.0\)_%"/>
    <numFmt numFmtId="260" formatCode="&quot;р.&quot;* #,##0.0_)_%;&quot;р.&quot;* \(#,##0.0\)_%;&quot;р.&quot;* \ .0_)_%"/>
    <numFmt numFmtId="261" formatCode="_._.&quot;р.&quot;* #,##0.00_)_%;_._.&quot;р.&quot;* \(#,##0.00\)_%"/>
    <numFmt numFmtId="262" formatCode="&quot;р.&quot;* #,##0.00_)_%;&quot;р.&quot;* \(#,##0.00\)_%;&quot;р.&quot;* \ .00_)_%"/>
    <numFmt numFmtId="263" formatCode="_._.&quot;р.&quot;* #,##0.000_)_%;_._.&quot;р.&quot;* \(#,##0.000\)_%"/>
    <numFmt numFmtId="264" formatCode="&quot;р.&quot;* #,##0.000_)_%;&quot;р.&quot;* \(#,##0.000\)_%;&quot;р.&quot;* \ .000_)_%"/>
    <numFmt numFmtId="265" formatCode="\ \ _•\–\ \ \ \ @"/>
    <numFmt numFmtId="266" formatCode="mmmm\ d\,\ yyyy"/>
    <numFmt numFmtId="267" formatCode="* #,##0_);* \(#,##0\);&quot;-&quot;??_);@"/>
    <numFmt numFmtId="268" formatCode="[$-419]d\ mmm\ yy;@"/>
    <numFmt numFmtId="269" formatCode="\U\S\$#,##0.00;\(\U\S\$#,##0.00\)"/>
    <numFmt numFmtId="270" formatCode="&quot;$&quot;* #,##0.00_);\(#,##0.00\);&quot;- &quot;"/>
    <numFmt numFmtId="271" formatCode="&quot;р.&quot;* #,##0.00_);\(#,##0.00\);&quot;- &quot;"/>
    <numFmt numFmtId="272" formatCode="_-* #,##0\ _z_3_-;\-* #,##0\ _z_3_-;_-* &quot;-&quot;\ _z_3_-;_-@_-"/>
    <numFmt numFmtId="273" formatCode="_-* #,##0.00\ _z_3_-;\-* #,##0.00\ _z_3_-;_-* &quot;-&quot;??\ _z_3_-;_-@_-"/>
    <numFmt numFmtId="274" formatCode="_(* #,##0_);_(* \(#,##0\);_(* &quot;&quot;_);_(@_)"/>
    <numFmt numFmtId="275" formatCode="_([$€]* #,##0.00_);_([$€]* \(#,##0.00\);_([$€]* &quot;-&quot;??_);_(@_)"/>
    <numFmt numFmtId="276" formatCode="_-* #,##0.00[$€-1]_-;\-* #,##0.00[$€-1]_-;_-* &quot;-&quot;??[$€-1]_-"/>
    <numFmt numFmtId="277" formatCode="[Magenta]&quot;Err&quot;;[Magenta]&quot;Err&quot;;[Blue]&quot;OK&quot;;[Black]@"/>
    <numFmt numFmtId="278" formatCode="0.0_)%;[Red]\(0.0%\);0.0_)%"/>
    <numFmt numFmtId="279" formatCode="#,##0_);[Red]\(#,##0\);\-_)"/>
    <numFmt numFmtId="280" formatCode="#,##0\ ;\(#,##0\)"/>
    <numFmt numFmtId="281" formatCode="#,##0\ \ ;\(#,##0\)\ ;\—\ \ \ \ "/>
    <numFmt numFmtId="282" formatCode="_(* #,##0_);_(* \(#,##0\);_(* &quot;-&quot;??_);_(@_)"/>
    <numFmt numFmtId="283" formatCode="&quot;Rp.&quot;#,##0.00_);\(&quot;Rp.&quot;#,##0.00\)"/>
    <numFmt numFmtId="284" formatCode="&quot;FRF&quot;* #,##0.00_);\(#,##0.00\);&quot;- &quot;"/>
    <numFmt numFmtId="285" formatCode="0.0%"/>
    <numFmt numFmtId="286" formatCode="0;[Red]0"/>
    <numFmt numFmtId="287" formatCode="&quot;$&quot;#,##0\ ;\-&quot;$&quot;#,##0"/>
    <numFmt numFmtId="288" formatCode="&quot;р.&quot;#,##0\ ;\-&quot;р.&quot;#,##0"/>
    <numFmt numFmtId="289" formatCode="&quot;$&quot;#,##0.00\ ;\(&quot;$&quot;#,##0.00\)"/>
    <numFmt numFmtId="290" formatCode="&quot;р.&quot;#,##0.00\ ;\(&quot;р.&quot;#,##0.00\)"/>
    <numFmt numFmtId="291" formatCode="0.00000"/>
    <numFmt numFmtId="292" formatCode="#,##0;[Red]&quot;-&quot;#,##0"/>
    <numFmt numFmtId="293" formatCode="_-* #,##0\ _P_t_s_-;\-* #,##0\ _P_t_s_-;_-* &quot;-&quot;\ _P_t_s_-;_-@_-"/>
    <numFmt numFmtId="294" formatCode="_ * #,##0.00_ ;_ * \-#,##0.00_ ;_ * &quot;-&quot;??_ ;_ @_ "/>
    <numFmt numFmtId="295" formatCode="_(&quot;R$ &quot;* #,##0_);_(&quot;R$ &quot;* \(#,##0\);_(&quot;R$ &quot;* &quot;-&quot;_);_(@_)"/>
    <numFmt numFmtId="296" formatCode="_(&quot;R$ &quot;* #,##0.00_);_(&quot;R$ &quot;* \(#,##0.00\);_(&quot;R$ &quot;* &quot;-&quot;??_);_(@_)"/>
    <numFmt numFmtId="297" formatCode="_-* #,##0\ &quot;Pts&quot;_-;\-* #,##0\ &quot;Pts&quot;_-;_-* &quot;-&quot;\ &quot;Pts&quot;_-;_-@_-"/>
    <numFmt numFmtId="298" formatCode="_-* #,##0.00\ &quot;Pts&quot;_-;\-* #,##0.00\ &quot;Pts&quot;_-;_-* &quot;-&quot;??\ &quot;Pts&quot;_-;_-@_-"/>
    <numFmt numFmtId="299" formatCode="#,##0.0\x_);\(#,##0.0\x\);#,##0.0\x_);@_)"/>
    <numFmt numFmtId="300" formatCode="0.00_)"/>
    <numFmt numFmtId="301" formatCode="_-* #,##0\ _d_._-;\-* #,##0\ _d_._-;_-* &quot;-&quot;\ _d_._-;_-@_-"/>
    <numFmt numFmtId="302" formatCode="_-* #,##0.00\ _d_._-;\-* #,##0.00\ _d_._-;_-* &quot;-&quot;??\ _d_._-;_-@_-"/>
    <numFmt numFmtId="303" formatCode="_-* #,##0\ _đ_._-;\-* #,##0\ _đ_._-;_-* &quot;-&quot;\ _đ_._-;_-@_-"/>
    <numFmt numFmtId="304" formatCode="_-* #,##0.00\ _đ_._-;\-* #,##0.00\ _đ_._-;_-* &quot;-&quot;??\ _đ_._-;_-@_-"/>
    <numFmt numFmtId="305" formatCode="_-* #,##0_d_._-;\-* #,##0_d_._-;_-* &quot;-&quot;_d_._-;_-@_-"/>
    <numFmt numFmtId="306" formatCode="_-* #,##0.00_d_._-;\-* #,##0.00_d_._-;_-* &quot;-&quot;??_d_._-;_-@_-"/>
    <numFmt numFmtId="307" formatCode="\$#,##0_);[Red]\(\$#,##0\)"/>
    <numFmt numFmtId="308" formatCode="_-* #,##0.0000\ &quot;р.&quot;_-;\-* #,##0.0000\ &quot;р.&quot;_-;_-* &quot;-&quot;??\ &quot;р.&quot;_-;_-@_-"/>
    <numFmt numFmtId="309" formatCode="0.00000%"/>
    <numFmt numFmtId="310" formatCode="_-* #,##0.00000\ &quot;р.&quot;_-;\-* #,##0.00000\ &quot;р.&quot;_-;_-* &quot;-&quot;??\ &quot;р.&quot;_-;_-@_-"/>
    <numFmt numFmtId="311" formatCode="0.0000000%"/>
    <numFmt numFmtId="312" formatCode="0_)%;\(0\)%"/>
    <numFmt numFmtId="313" formatCode="_._._(* 0_)%;_._.* \(0\)%"/>
    <numFmt numFmtId="314" formatCode="_(0_)%;\(0\)%"/>
    <numFmt numFmtId="315" formatCode="0%_);\(0%\)"/>
    <numFmt numFmtId="316" formatCode="#,##0.000"/>
    <numFmt numFmtId="317" formatCode="_-* #,##0\ _$_-;\-* #,##0\ _$_-;_-* &quot;-&quot;\ _$_-;_-@_-"/>
    <numFmt numFmtId="318" formatCode="_(0.0_)%;\(0.0\)%"/>
    <numFmt numFmtId="319" formatCode="_._._(* 0.0_)%;_._.* \(0.0\)%"/>
    <numFmt numFmtId="320" formatCode="_._._(* 0.00_)%;_._.* \(0.00\)%"/>
    <numFmt numFmtId="321" formatCode="_(0.000_)%;\(0.000\)%"/>
    <numFmt numFmtId="322" formatCode="_._._(* 0.000_)%;_._.* \(0.000\)%"/>
    <numFmt numFmtId="323" formatCode="#,##0.0\%_);\(#,##0.0\%\);#,##0.0\%_);@_)"/>
    <numFmt numFmtId="324" formatCode="\+0.0;\-0.0"/>
    <numFmt numFmtId="325" formatCode="\+0.0%;\-0.0%"/>
    <numFmt numFmtId="326" formatCode="#,##0______;;&quot;------------      &quot;"/>
    <numFmt numFmtId="327" formatCode="mm/dd/yy"/>
    <numFmt numFmtId="328" formatCode="\ #,##0;[Red]\-#,##0"/>
    <numFmt numFmtId="329" formatCode="&quot;р.&quot;#,##0"/>
    <numFmt numFmtId="330" formatCode="\_x0000_\_x0000__(* #,##0_);_(* \(#,##0\);_(* &quot;-&quot;_);_(@"/>
    <numFmt numFmtId="331" formatCode="\_x0000_\_x0000__(* #,##0.00_);_(* \(#,##0.00\);_(* &quot;-&quot;??_);_(@"/>
    <numFmt numFmtId="332" formatCode="\_x0000_\_x0000__(&quot;р.&quot;* #,##0_);_(&quot;р.&quot;* \(#,##0\);_(&quot;р.&quot;* &quot;-&quot;_);_(@"/>
    <numFmt numFmtId="333" formatCode="\_x0000_\_x0000__(&quot;р.&quot;* #,##0.00_);_(&quot;р.&quot;* \(#,##0.00\);_(&quot;р.&quot;* &quot;-&quot;??_);_(@"/>
    <numFmt numFmtId="334" formatCode="&quot;р.&quot;#,\);\(&quot;р.&quot;#,\)"/>
    <numFmt numFmtId="335" formatCode="#\ ##0&quot;zі&quot;_.00&quot;gr&quot;;\(#\ ##0.00\z\і\)"/>
    <numFmt numFmtId="336" formatCode="&quot;$&quot;#,\);\(&quot;$&quot;#,\)"/>
    <numFmt numFmtId="337" formatCode="&quot;р.&quot;#,;\(&quot;р.&quot;#,\)"/>
    <numFmt numFmtId="338" formatCode="#\ ##0&quot;zі&quot;.00&quot;gr&quot;;\(#\ ##0&quot;zі&quot;.00&quot;gr&quot;\)"/>
    <numFmt numFmtId="339" formatCode="&quot;$&quot;#,;\(&quot;$&quot;#,\)"/>
    <numFmt numFmtId="340" formatCode="_(#,##0_);_(\(#,##0\);_(\ &quot;&quot;_);_(@_)"/>
    <numFmt numFmtId="341" formatCode="_(#,##0_);_(\(#,##0\);_(&quot;&quot;_);_(@_)"/>
    <numFmt numFmtId="342" formatCode="&quot;TRL&quot;* #,##0.0_);\(\T\R\L#,##0.0\);&quot;- &quot;\ "/>
    <numFmt numFmtId="343" formatCode="#,##0.00;[Red]&quot;-&quot;#,##0.00"/>
    <numFmt numFmtId="344" formatCode="#,##0.000_);[Red]\(#,##0.000\);\-_)"/>
    <numFmt numFmtId="345" formatCode="#,##0\ &quot;kr&quot;;[Red]\-#,##0\ &quot;kr&quot;"/>
    <numFmt numFmtId="346" formatCode="_-* #,##0.00_р_._-;\-* #,##0.00_р_._-;_-* &quot;-&quot;?_р_._-;_-@_-"/>
    <numFmt numFmtId="347" formatCode="#,##0.00\ &quot;kr&quot;;[Red]\-#,##0.00\ &quot;kr&quot;"/>
    <numFmt numFmtId="348" formatCode="_-* #,##0.00\ _T_L_-;\-* #,##0.00\ _T_L_-;_-* &quot;-&quot;??\ _T_L_-;_-@_-"/>
    <numFmt numFmtId="349" formatCode="#,##0.000_ ;\-#,##0.000\ "/>
    <numFmt numFmtId="350" formatCode="#,##0.00_ ;[Red]\-#,##0.00\ "/>
    <numFmt numFmtId="351" formatCode="\_x0000_\_x0000__(&quot;$&quot;* #,##0_);_(&quot;$&quot;* \(#,##0\);_(&quot;$&quot;* &quot;-&quot;_);_(@"/>
    <numFmt numFmtId="352" formatCode="\_x0000_\_x0000__(&quot;$&quot;* #,##0.00_);_(&quot;$&quot;* \(#,##0.00\);_(&quot;$&quot;* &quot;-&quot;??_);_(@"/>
    <numFmt numFmtId="353" formatCode="#,##0_ ;[Red]\-#,##0\ "/>
    <numFmt numFmtId="354" formatCode="_-* #,##0.00\ _р_._-;\-* #,##0.00\ _р_._-;_-* &quot;-&quot;??\ _р_._-;_-@_-"/>
    <numFmt numFmtId="355" formatCode="_-&quot;£&quot;* #,##0_-;\-&quot;£&quot;* #,##0_-;_-&quot;£&quot;* &quot;-&quot;_-;_-@_-"/>
    <numFmt numFmtId="356" formatCode="&quot;£&quot;#,##0;[Red]\-&quot;£&quot;#,##0"/>
    <numFmt numFmtId="357" formatCode="\£#,##0.00_);[Red]&quot;(£&quot;#,##0.00\)"/>
    <numFmt numFmtId="358" formatCode="&quot;\&quot;#,##0;[Red]&quot;\&quot;\-#,##0"/>
  </numFmts>
  <fonts count="257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4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4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4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9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165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5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0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41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41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18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9" fillId="0" borderId="0" applyFont="0" applyFill="0" applyBorder="0" applyAlignment="0" applyProtection="0"/>
    <xf numFmtId="24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1" fillId="0" borderId="0" applyFont="0" applyFill="0" applyBorder="0" applyAlignment="0" applyProtection="0"/>
    <xf numFmtId="24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2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>
      <alignment wrapText="1"/>
    </xf>
    <xf numFmtId="249" fontId="2" fillId="0" borderId="0" applyFont="0" applyFill="0" applyBorder="0" applyAlignment="0" applyProtection="0">
      <alignment wrapText="1"/>
    </xf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7" fillId="0" borderId="0" applyFont="0" applyFill="0" applyBorder="0" applyAlignment="0" applyProtection="0"/>
    <xf numFmtId="249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69" fillId="0" borderId="0" applyFont="0" applyFill="0" applyBorder="0" applyAlignment="0" applyProtection="0"/>
    <xf numFmtId="249" fontId="6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9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0" fillId="0" borderId="0" applyFont="0" applyFill="0" applyBorder="0" applyAlignment="0" applyProtection="0"/>
    <xf numFmtId="249" fontId="89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82" fillId="0" borderId="0" applyFont="0" applyFill="0" applyBorder="0" applyAlignment="0" applyProtection="0"/>
    <xf numFmtId="249" fontId="89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18" fillId="0" borderId="0" applyFont="0" applyFill="0" applyBorder="0" applyAlignment="0" applyProtection="0"/>
    <xf numFmtId="249" fontId="88" fillId="0" borderId="0" applyFont="0" applyFill="0" applyBorder="0" applyAlignment="0" applyProtection="0"/>
    <xf numFmtId="249" fontId="8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7" fillId="0" borderId="0" applyFont="0" applyFill="0" applyBorder="0" applyAlignment="0" applyProtection="0"/>
    <xf numFmtId="249" fontId="82" fillId="0" borderId="0" applyFont="0" applyFill="0" applyBorder="0" applyAlignment="0" applyProtection="0"/>
    <xf numFmtId="249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250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1" fontId="95" fillId="7" borderId="0" applyBorder="0"/>
    <xf numFmtId="173" fontId="95" fillId="7" borderId="9" applyBorder="0"/>
    <xf numFmtId="252" fontId="95" fillId="7" borderId="9" applyBorder="0"/>
    <xf numFmtId="9" fontId="95" fillId="7" borderId="11" applyBorder="0"/>
    <xf numFmtId="214" fontId="95" fillId="7" borderId="0" applyBorder="0"/>
    <xf numFmtId="249" fontId="95" fillId="7" borderId="18" applyBorder="0"/>
    <xf numFmtId="253" fontId="96" fillId="0" borderId="0" applyFill="0" applyBorder="0" applyProtection="0"/>
    <xf numFmtId="254" fontId="84" fillId="0" borderId="0" applyFont="0" applyFill="0" applyBorder="0" applyAlignment="0" applyProtection="0"/>
    <xf numFmtId="254" fontId="84" fillId="0" borderId="0" applyFont="0" applyFill="0" applyBorder="0" applyAlignment="0" applyProtection="0"/>
    <xf numFmtId="255" fontId="97" fillId="0" borderId="0" applyFill="0" applyBorder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7" applyFill="0" applyProtection="0"/>
    <xf numFmtId="255" fontId="97" fillId="0" borderId="10" applyFill="0" applyProtection="0"/>
    <xf numFmtId="0" fontId="7" fillId="0" borderId="19"/>
    <xf numFmtId="256" fontId="2" fillId="0" borderId="0" applyFont="0" applyFill="0" applyBorder="0" applyAlignment="0" applyProtection="0"/>
    <xf numFmtId="256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7" fontId="2" fillId="0" borderId="0" applyFont="0" applyFill="0" applyBorder="0" applyAlignment="0" applyProtection="0"/>
    <xf numFmtId="258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59" fontId="86" fillId="0" borderId="0" applyFont="0" applyFill="0" applyBorder="0" applyAlignment="0" applyProtection="0"/>
    <xf numFmtId="259" fontId="86" fillId="0" borderId="0" applyFont="0" applyFill="0" applyBorder="0" applyAlignment="0" applyProtection="0"/>
    <xf numFmtId="260" fontId="85" fillId="0" borderId="0" applyFont="0" applyFill="0" applyBorder="0" applyAlignment="0" applyProtection="0"/>
    <xf numFmtId="260" fontId="85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5" fillId="0" borderId="0" applyFont="0" applyFill="0" applyBorder="0" applyAlignment="0" applyProtection="0"/>
    <xf numFmtId="262" fontId="85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5" fillId="0" borderId="0" applyFont="0" applyFill="0" applyBorder="0" applyAlignment="0" applyProtection="0"/>
    <xf numFmtId="264" fontId="85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53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5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174" fontId="78" fillId="0" borderId="0" applyFill="0">
      <alignment horizontal="center" wrapText="1"/>
    </xf>
    <xf numFmtId="266" fontId="2" fillId="0" borderId="0" applyFill="0" applyBorder="0" applyAlignment="0" applyProtection="0"/>
    <xf numFmtId="266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6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266" fontId="2" fillId="0" borderId="0" applyFill="0" applyBorder="0" applyAlignment="0" applyProtection="0"/>
    <xf numFmtId="14" fontId="69" fillId="0" borderId="0" applyFill="0" applyBorder="0" applyAlignment="0"/>
    <xf numFmtId="266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7" fontId="97" fillId="0" borderId="0" applyFill="0" applyBorder="0" applyProtection="0"/>
    <xf numFmtId="0" fontId="9" fillId="0" borderId="0" applyFill="0" applyBorder="0" applyProtection="0"/>
    <xf numFmtId="267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7" applyFill="0" applyProtection="0"/>
    <xf numFmtId="267" fontId="97" fillId="0" borderId="10" applyFill="0" applyProtection="0"/>
    <xf numFmtId="268" fontId="9" fillId="0" borderId="10" applyFill="0" applyProtection="0"/>
    <xf numFmtId="267" fontId="97" fillId="0" borderId="10" applyFill="0" applyProtection="0"/>
    <xf numFmtId="268" fontId="9" fillId="0" borderId="10" applyFill="0" applyProtection="0"/>
    <xf numFmtId="268" fontId="9" fillId="0" borderId="10" applyFill="0" applyProtection="0"/>
    <xf numFmtId="267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69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0" fontId="2" fillId="0" borderId="0" applyFont="0" applyFill="0" applyBorder="0" applyProtection="0">
      <alignment horizontal="right"/>
    </xf>
    <xf numFmtId="271" fontId="2" fillId="0" borderId="0" applyFont="0" applyFill="0" applyBorder="0" applyProtection="0">
      <alignment horizontal="right"/>
    </xf>
    <xf numFmtId="225" fontId="104" fillId="0" borderId="9" applyFont="0" applyBorder="0"/>
    <xf numFmtId="272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4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6" fontId="43" fillId="0" borderId="0" applyFont="0" applyFill="0" applyBorder="0" applyAlignment="0" applyProtection="0">
      <alignment vertical="center"/>
    </xf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275" fontId="2" fillId="0" borderId="0" applyFont="0" applyFill="0" applyBorder="0" applyAlignment="0" applyProtection="0"/>
    <xf numFmtId="3" fontId="108" fillId="0" borderId="23" applyFill="0" applyBorder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7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8" fontId="115" fillId="17" borderId="24" applyAlignment="0">
      <protection locked="0"/>
    </xf>
    <xf numFmtId="279" fontId="115" fillId="17" borderId="24" applyAlignment="0">
      <protection locked="0"/>
    </xf>
    <xf numFmtId="279" fontId="69" fillId="0" borderId="0" applyFill="0" applyBorder="0" applyAlignment="0" applyProtection="0"/>
    <xf numFmtId="278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0" fontId="117" fillId="0" borderId="0" applyNumberFormat="0" applyFont="0" applyFill="0" applyBorder="0" applyProtection="0"/>
    <xf numFmtId="173" fontId="118" fillId="0" borderId="0" applyFill="0" applyBorder="0">
      <alignment horizontal="left"/>
    </xf>
    <xf numFmtId="281" fontId="119" fillId="0" borderId="0">
      <alignment horizontal="right"/>
    </xf>
    <xf numFmtId="282" fontId="98" fillId="0" borderId="0" applyFont="0" applyFill="0" applyBorder="0" applyAlignment="0" applyProtection="0"/>
    <xf numFmtId="283" fontId="2" fillId="0" borderId="0" applyFont="0" applyFill="0" applyBorder="0" applyAlignment="0" applyProtection="0">
      <alignment horizontal="center"/>
    </xf>
    <xf numFmtId="284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49" fontId="67" fillId="0" borderId="0" applyFill="0" applyBorder="0"/>
    <xf numFmtId="0" fontId="18" fillId="0" borderId="0" applyFont="0" applyFill="0" applyBorder="0" applyAlignment="0" applyProtection="0"/>
    <xf numFmtId="173" fontId="67" fillId="0" borderId="11" applyFill="0" applyBorder="0"/>
    <xf numFmtId="251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5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285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2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6" fontId="80" fillId="12" borderId="0" applyFont="0" applyFill="0" applyBorder="0" applyAlignment="0" applyProtection="0">
      <alignment vertical="top"/>
    </xf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7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89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2" fontId="43" fillId="0" borderId="0" applyFont="0" applyFill="0" applyBorder="0" applyAlignment="0" applyProtection="0"/>
    <xf numFmtId="291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1" fontId="45" fillId="0" borderId="0" applyFont="0" applyFill="0" applyBorder="0" applyAlignment="0" applyProtection="0"/>
    <xf numFmtId="292" fontId="48" fillId="0" borderId="0" applyFont="0" applyFill="0" applyBorder="0" applyAlignment="0" applyProtection="0"/>
    <xf numFmtId="293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9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0" fontId="162" fillId="0" borderId="0"/>
    <xf numFmtId="0" fontId="162" fillId="0" borderId="0"/>
    <xf numFmtId="300" fontId="162" fillId="0" borderId="0"/>
    <xf numFmtId="300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8" fontId="43" fillId="0" borderId="0" applyFont="0" applyFill="0" applyBorder="0" applyAlignment="0" applyProtection="0"/>
    <xf numFmtId="179" fontId="14" fillId="0" borderId="0">
      <protection locked="0"/>
    </xf>
    <xf numFmtId="309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0" fontId="43" fillId="0" borderId="0" applyFont="0" applyFill="0" applyBorder="0" applyAlignment="0" applyProtection="0"/>
    <xf numFmtId="179" fontId="14" fillId="0" borderId="0">
      <protection locked="0"/>
    </xf>
    <xf numFmtId="311" fontId="166" fillId="0" borderId="0" applyFont="0" applyFill="0" applyBorder="0" applyAlignment="0" applyProtection="0"/>
    <xf numFmtId="252" fontId="67" fillId="0" borderId="0" applyFill="0" applyBorder="0"/>
    <xf numFmtId="308" fontId="43" fillId="0" borderId="0" applyFont="0" applyFill="0" applyBorder="0" applyAlignment="0" applyProtection="0"/>
    <xf numFmtId="310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3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312" fontId="75" fillId="0" borderId="0" applyFont="0" applyFill="0" applyBorder="0" applyAlignment="0" applyProtection="0"/>
    <xf numFmtId="313" fontId="84" fillId="0" borderId="0" applyFont="0" applyFill="0" applyBorder="0" applyAlignment="0" applyProtection="0"/>
    <xf numFmtId="314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6" fontId="20" fillId="0" borderId="0" applyFont="0" applyFill="0" applyBorder="0" applyAlignment="0" applyProtection="0"/>
    <xf numFmtId="317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8" fontId="86" fillId="0" borderId="0" applyFont="0" applyFill="0" applyBorder="0" applyAlignment="0" applyProtection="0"/>
    <xf numFmtId="319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171" fillId="0" borderId="0"/>
    <xf numFmtId="321" fontId="86" fillId="0" borderId="0" applyFont="0" applyFill="0" applyBorder="0" applyAlignment="0" applyProtection="0"/>
    <xf numFmtId="322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5" fontId="82" fillId="0" borderId="0" applyFont="0" applyFill="0" applyBorder="0" applyAlignment="0" applyProtection="0"/>
    <xf numFmtId="285" fontId="87" fillId="0" borderId="0" applyFont="0" applyFill="0" applyBorder="0" applyAlignment="0" applyProtection="0"/>
    <xf numFmtId="285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3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49" fontId="67" fillId="0" borderId="0" applyFill="0" applyBorder="0"/>
    <xf numFmtId="172" fontId="2" fillId="0" borderId="0" applyFont="0" applyFill="0" applyBorder="0" applyAlignment="0" applyProtection="0"/>
    <xf numFmtId="37" fontId="173" fillId="7" borderId="25"/>
    <xf numFmtId="324" fontId="7" fillId="0" borderId="0"/>
    <xf numFmtId="325" fontId="7" fillId="0" borderId="0"/>
    <xf numFmtId="37" fontId="173" fillId="7" borderId="25"/>
    <xf numFmtId="13" fontId="2" fillId="0" borderId="0" applyFont="0" applyFill="0" applyProtection="0"/>
    <xf numFmtId="285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6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7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8" fontId="107" fillId="22" borderId="0">
      <protection locked="0"/>
    </xf>
    <xf numFmtId="38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29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4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3" fontId="31" fillId="0" borderId="0"/>
    <xf numFmtId="0" fontId="7" fillId="0" borderId="0"/>
    <xf numFmtId="173" fontId="31" fillId="0" borderId="0"/>
    <xf numFmtId="173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4" fontId="2" fillId="0" borderId="0" applyFont="0" applyFill="0" applyBorder="0" applyAlignment="0" applyProtection="0"/>
    <xf numFmtId="0" fontId="92" fillId="0" borderId="0"/>
    <xf numFmtId="330" fontId="3" fillId="0" borderId="0" applyFont="0" applyFill="0" applyBorder="0" applyAlignment="0" applyProtection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4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4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37" fillId="0" borderId="0" applyFill="0" applyBorder="0" applyAlignment="0"/>
    <xf numFmtId="335" fontId="72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6" fontId="37" fillId="0" borderId="0" applyFill="0" applyBorder="0" applyAlignment="0"/>
    <xf numFmtId="336" fontId="37" fillId="0" borderId="0" applyFill="0" applyBorder="0" applyAlignment="0"/>
    <xf numFmtId="334" fontId="37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334" fontId="71" fillId="0" borderId="0" applyFill="0" applyBorder="0" applyAlignment="0"/>
    <xf numFmtId="0" fontId="20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37" fillId="0" borderId="0" applyFill="0" applyBorder="0" applyAlignment="0"/>
    <xf numFmtId="338" fontId="72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9" fontId="37" fillId="0" borderId="0" applyFill="0" applyBorder="0" applyAlignment="0"/>
    <xf numFmtId="339" fontId="37" fillId="0" borderId="0" applyFill="0" applyBorder="0" applyAlignment="0"/>
    <xf numFmtId="337" fontId="37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337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4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340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0" fontId="213" fillId="65" borderId="2" applyAlignment="0">
      <alignment horizontal="left" indent="1"/>
      <protection hidden="1"/>
    </xf>
    <xf numFmtId="341" fontId="214" fillId="27" borderId="0" applyAlignment="0">
      <alignment horizontal="left" indent="2"/>
      <protection hidden="1"/>
    </xf>
    <xf numFmtId="340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2" fontId="2" fillId="0" borderId="0" applyFont="0" applyFill="0" applyBorder="0" applyAlignment="0" applyProtection="0"/>
    <xf numFmtId="292" fontId="217" fillId="0" borderId="0" applyFont="0" applyFill="0" applyBorder="0" applyAlignment="0" applyProtection="0"/>
    <xf numFmtId="343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4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345" fontId="217" fillId="0" borderId="0" applyFont="0" applyFill="0" applyBorder="0" applyAlignment="0" applyProtection="0"/>
    <xf numFmtId="346" fontId="43" fillId="0" borderId="0" applyFont="0" applyFill="0" applyBorder="0" applyAlignment="0" applyProtection="0"/>
    <xf numFmtId="347" fontId="217" fillId="0" borderId="0" applyFont="0" applyFill="0" applyBorder="0" applyAlignment="0" applyProtection="0"/>
    <xf numFmtId="172" fontId="2" fillId="0" borderId="0" applyFont="0" applyFill="0" applyBorder="0" applyAlignment="0" applyProtection="0"/>
    <xf numFmtId="348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49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0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7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350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6" fontId="239" fillId="0" borderId="0" applyFont="0" applyFill="0" applyBorder="0" applyAlignment="0" applyProtection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51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0" fontId="37" fillId="0" borderId="0"/>
    <xf numFmtId="294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3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3" fontId="241" fillId="0" borderId="50" applyFont="0" applyFill="0" applyBorder="0" applyAlignment="0" applyProtection="0">
      <alignment horizontal="center" vertical="center" wrapText="1"/>
    </xf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53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4" fontId="90" fillId="0" borderId="0" applyFont="0" applyFill="0" applyBorder="0" applyAlignment="0" applyProtection="0"/>
    <xf numFmtId="173" fontId="82" fillId="0" borderId="0" applyFont="0" applyFill="0" applyBorder="0" applyAlignment="0" applyProtection="0"/>
    <xf numFmtId="249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237" fillId="0" borderId="0" applyFont="0" applyFill="0" applyBorder="0" applyAlignment="0" applyProtection="0"/>
    <xf numFmtId="172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8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5" fontId="2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357" fontId="9" fillId="0" borderId="0" applyFont="0" applyFill="0" applyBorder="0" applyAlignment="0" applyProtection="0"/>
    <xf numFmtId="357" fontId="9" fillId="0" borderId="0" applyFont="0" applyFill="0" applyBorder="0" applyAlignment="0" applyProtection="0"/>
    <xf numFmtId="17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1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5" fillId="0" borderId="0">
      <protection locked="0"/>
    </xf>
    <xf numFmtId="171" fontId="36" fillId="0" borderId="0">
      <protection locked="0"/>
    </xf>
    <xf numFmtId="214" fontId="35" fillId="0" borderId="0">
      <protection locked="0"/>
    </xf>
    <xf numFmtId="171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0" fontId="36" fillId="0" borderId="0">
      <protection locked="0"/>
    </xf>
    <xf numFmtId="171" fontId="36" fillId="0" borderId="0">
      <protection locked="0"/>
    </xf>
    <xf numFmtId="171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8" fontId="246" fillId="0" borderId="0" applyFont="0" applyFill="0" applyBorder="0" applyAlignment="0" applyProtection="0"/>
    <xf numFmtId="0" fontId="247" fillId="0" borderId="0"/>
    <xf numFmtId="249" fontId="20" fillId="0" borderId="0" applyFont="0" applyFill="0" applyBorder="0" applyAlignment="0" applyProtection="0"/>
    <xf numFmtId="0" fontId="28" fillId="0" borderId="0"/>
  </cellStyleXfs>
  <cellXfs count="86">
    <xf numFmtId="0" fontId="0" fillId="0" borderId="0" xfId="0"/>
    <xf numFmtId="0" fontId="248" fillId="5" borderId="0" xfId="0" applyFont="1" applyFill="1" applyAlignment="1"/>
    <xf numFmtId="0" fontId="38" fillId="5" borderId="0" xfId="0" applyFont="1" applyFill="1"/>
    <xf numFmtId="14" fontId="249" fillId="5" borderId="0" xfId="0" applyNumberFormat="1" applyFont="1" applyFill="1" applyAlignment="1"/>
    <xf numFmtId="14" fontId="250" fillId="5" borderId="0" xfId="0" applyNumberFormat="1" applyFont="1" applyFill="1" applyAlignment="1"/>
    <xf numFmtId="0" fontId="250" fillId="5" borderId="5" xfId="0" applyFont="1" applyFill="1" applyBorder="1" applyAlignment="1"/>
    <xf numFmtId="0" fontId="38" fillId="5" borderId="5" xfId="0" applyFont="1" applyFill="1" applyBorder="1"/>
    <xf numFmtId="0" fontId="250" fillId="5" borderId="0" xfId="0" applyFont="1" applyFill="1" applyAlignment="1"/>
    <xf numFmtId="0" fontId="38" fillId="5" borderId="51" xfId="0" applyFont="1" applyFill="1" applyBorder="1" applyAlignment="1">
      <alignment wrapText="1"/>
    </xf>
    <xf numFmtId="0" fontId="251" fillId="5" borderId="51" xfId="0" applyFont="1" applyFill="1" applyBorder="1" applyAlignment="1">
      <alignment horizontal="center" wrapText="1"/>
    </xf>
    <xf numFmtId="14" fontId="251" fillId="5" borderId="51" xfId="0" quotePrefix="1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175" fontId="38" fillId="5" borderId="0" xfId="0" applyNumberFormat="1" applyFont="1" applyFill="1" applyBorder="1" applyAlignment="1">
      <alignment horizontal="right" wrapText="1"/>
    </xf>
    <xf numFmtId="0" fontId="38" fillId="5" borderId="51" xfId="0" applyFont="1" applyFill="1" applyBorder="1" applyAlignment="1">
      <alignment horizontal="center" wrapText="1"/>
    </xf>
    <xf numFmtId="175" fontId="38" fillId="5" borderId="51" xfId="0" applyNumberFormat="1" applyFont="1" applyFill="1" applyBorder="1" applyAlignment="1">
      <alignment horizontal="right" wrapText="1"/>
    </xf>
    <xf numFmtId="0" fontId="252" fillId="5" borderId="0" xfId="0" applyFont="1" applyFill="1" applyBorder="1" applyAlignment="1">
      <alignment wrapText="1"/>
    </xf>
    <xf numFmtId="0" fontId="251" fillId="5" borderId="0" xfId="0" applyFont="1" applyFill="1" applyBorder="1" applyAlignment="1">
      <alignment horizontal="center" wrapText="1"/>
    </xf>
    <xf numFmtId="175" fontId="251" fillId="5" borderId="0" xfId="0" applyNumberFormat="1" applyFont="1" applyFill="1" applyBorder="1" applyAlignment="1">
      <alignment horizontal="right" wrapText="1"/>
    </xf>
    <xf numFmtId="0" fontId="38" fillId="5" borderId="0" xfId="0" applyFont="1" applyFill="1" applyBorder="1" applyAlignment="1">
      <alignment wrapText="1"/>
    </xf>
    <xf numFmtId="0" fontId="38" fillId="5" borderId="0" xfId="0" applyFont="1" applyFill="1" applyBorder="1" applyAlignment="1">
      <alignment horizontal="center" wrapText="1"/>
    </xf>
    <xf numFmtId="0" fontId="252" fillId="5" borderId="0" xfId="0" applyFont="1" applyFill="1" applyAlignment="1">
      <alignment wrapText="1"/>
    </xf>
    <xf numFmtId="0" fontId="251" fillId="5" borderId="0" xfId="0" applyFont="1" applyFill="1" applyAlignment="1">
      <alignment horizontal="center" wrapText="1"/>
    </xf>
    <xf numFmtId="175" fontId="251" fillId="5" borderId="0" xfId="0" applyNumberFormat="1" applyFont="1" applyFill="1" applyAlignment="1">
      <alignment horizontal="right" wrapText="1"/>
    </xf>
    <xf numFmtId="0" fontId="252" fillId="5" borderId="52" xfId="0" applyFont="1" applyFill="1" applyBorder="1" applyAlignment="1">
      <alignment wrapText="1"/>
    </xf>
    <xf numFmtId="0" fontId="251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horizontal="right" wrapText="1"/>
    </xf>
    <xf numFmtId="0" fontId="253" fillId="5" borderId="0" xfId="0" applyFont="1" applyFill="1" applyBorder="1" applyAlignment="1">
      <alignment wrapText="1"/>
    </xf>
    <xf numFmtId="175" fontId="251" fillId="5" borderId="52" xfId="0" applyNumberFormat="1" applyFont="1" applyFill="1" applyBorder="1" applyAlignment="1">
      <alignment horizontal="center" wrapText="1"/>
    </xf>
    <xf numFmtId="0" fontId="38" fillId="5" borderId="0" xfId="0" applyFont="1" applyFill="1" applyAlignment="1"/>
    <xf numFmtId="175" fontId="38" fillId="5" borderId="0" xfId="0" applyNumberFormat="1" applyFont="1" applyFill="1"/>
    <xf numFmtId="0" fontId="251" fillId="5" borderId="52" xfId="0" applyFont="1" applyFill="1" applyBorder="1" applyAlignment="1"/>
    <xf numFmtId="175" fontId="251" fillId="5" borderId="52" xfId="0" applyNumberFormat="1" applyFont="1" applyFill="1" applyBorder="1"/>
    <xf numFmtId="0" fontId="254" fillId="5" borderId="0" xfId="0" applyFont="1" applyFill="1"/>
    <xf numFmtId="164" fontId="38" fillId="5" borderId="0" xfId="0" applyNumberFormat="1" applyFont="1" applyFill="1"/>
    <xf numFmtId="14" fontId="38" fillId="5" borderId="5" xfId="0" applyNumberFormat="1" applyFont="1" applyFill="1" applyBorder="1" applyAlignment="1"/>
    <xf numFmtId="14" fontId="250" fillId="5" borderId="5" xfId="0" applyNumberFormat="1" applyFont="1" applyFill="1" applyBorder="1" applyAlignment="1"/>
    <xf numFmtId="0" fontId="254" fillId="5" borderId="0" xfId="0" applyFont="1" applyFill="1" applyAlignment="1"/>
    <xf numFmtId="14" fontId="251" fillId="5" borderId="51" xfId="0" quotePrefix="1" applyNumberFormat="1" applyFont="1" applyFill="1" applyBorder="1" applyAlignment="1">
      <alignment horizontal="center" vertical="top" wrapText="1"/>
    </xf>
    <xf numFmtId="282" fontId="38" fillId="5" borderId="0" xfId="0" applyNumberFormat="1" applyFont="1" applyFill="1" applyAlignment="1">
      <alignment wrapText="1"/>
    </xf>
    <xf numFmtId="175" fontId="38" fillId="5" borderId="0" xfId="0" applyNumberFormat="1" applyFont="1" applyFill="1" applyAlignment="1">
      <alignment wrapText="1"/>
    </xf>
    <xf numFmtId="175" fontId="38" fillId="5" borderId="51" xfId="0" applyNumberFormat="1" applyFont="1" applyFill="1" applyBorder="1" applyAlignment="1">
      <alignment wrapText="1"/>
    </xf>
    <xf numFmtId="0" fontId="251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5" fontId="38" fillId="5" borderId="52" xfId="0" applyNumberFormat="1" applyFont="1" applyFill="1" applyBorder="1" applyAlignment="1">
      <alignment wrapText="1"/>
    </xf>
    <xf numFmtId="0" fontId="251" fillId="5" borderId="0" xfId="0" applyFont="1" applyFill="1" applyAlignment="1">
      <alignment wrapText="1"/>
    </xf>
    <xf numFmtId="0" fontId="251" fillId="5" borderId="0" xfId="0" applyFont="1" applyFill="1" applyBorder="1" applyAlignment="1">
      <alignment wrapText="1"/>
    </xf>
    <xf numFmtId="175" fontId="38" fillId="5" borderId="0" xfId="0" applyNumberFormat="1" applyFont="1" applyFill="1" applyBorder="1" applyAlignment="1">
      <alignment wrapText="1"/>
    </xf>
    <xf numFmtId="175" fontId="251" fillId="5" borderId="52" xfId="0" applyNumberFormat="1" applyFont="1" applyFill="1" applyBorder="1" applyAlignment="1">
      <alignment wrapText="1"/>
    </xf>
    <xf numFmtId="175" fontId="251" fillId="5" borderId="0" xfId="0" applyNumberFormat="1" applyFont="1" applyFill="1" applyBorder="1" applyAlignment="1">
      <alignment wrapText="1"/>
    </xf>
    <xf numFmtId="0" fontId="38" fillId="5" borderId="53" xfId="0" applyFont="1" applyFill="1" applyBorder="1" applyAlignment="1"/>
    <xf numFmtId="0" fontId="38" fillId="5" borderId="53" xfId="0" applyFont="1" applyFill="1" applyBorder="1" applyAlignment="1">
      <alignment horizontal="center"/>
    </xf>
    <xf numFmtId="175" fontId="38" fillId="5" borderId="53" xfId="0" applyNumberFormat="1" applyFont="1" applyFill="1" applyBorder="1" applyAlignment="1">
      <alignment wrapText="1"/>
    </xf>
    <xf numFmtId="0" fontId="251" fillId="5" borderId="51" xfId="0" applyFont="1" applyFill="1" applyBorder="1" applyAlignment="1"/>
    <xf numFmtId="0" fontId="251" fillId="5" borderId="51" xfId="0" applyFont="1" applyFill="1" applyBorder="1" applyAlignment="1">
      <alignment horizontal="center" vertical="center"/>
    </xf>
    <xf numFmtId="175" fontId="251" fillId="5" borderId="51" xfId="0" applyNumberFormat="1" applyFont="1" applyFill="1" applyBorder="1" applyAlignment="1">
      <alignment wrapText="1"/>
    </xf>
    <xf numFmtId="37" fontId="38" fillId="5" borderId="0" xfId="5178" applyNumberFormat="1" applyFont="1" applyFill="1"/>
    <xf numFmtId="14" fontId="254" fillId="5" borderId="0" xfId="0" applyNumberFormat="1" applyFont="1" applyFill="1" applyAlignment="1"/>
    <xf numFmtId="0" fontId="254" fillId="5" borderId="5" xfId="0" applyFont="1" applyFill="1" applyBorder="1" applyAlignment="1"/>
    <xf numFmtId="37" fontId="38" fillId="5" borderId="0" xfId="5178" applyNumberFormat="1" applyFont="1" applyFill="1" applyAlignment="1"/>
    <xf numFmtId="0" fontId="38" fillId="5" borderId="0" xfId="0" applyFont="1" applyFill="1" applyAlignment="1">
      <alignment horizontal="left" wrapText="1" indent="1"/>
    </xf>
    <xf numFmtId="0" fontId="251" fillId="5" borderId="53" xfId="0" applyFont="1" applyFill="1" applyBorder="1" applyAlignment="1">
      <alignment wrapText="1"/>
    </xf>
    <xf numFmtId="0" fontId="251" fillId="5" borderId="53" xfId="0" applyFont="1" applyFill="1" applyBorder="1" applyAlignment="1">
      <alignment horizontal="center" wrapText="1"/>
    </xf>
    <xf numFmtId="175" fontId="251" fillId="5" borderId="53" xfId="0" applyNumberFormat="1" applyFont="1" applyFill="1" applyBorder="1" applyAlignment="1">
      <alignment vertical="top" wrapText="1"/>
    </xf>
    <xf numFmtId="0" fontId="252" fillId="5" borderId="52" xfId="0" applyFont="1" applyFill="1" applyBorder="1" applyAlignment="1">
      <alignment horizontal="center" wrapText="1"/>
    </xf>
    <xf numFmtId="175" fontId="251" fillId="5" borderId="52" xfId="0" applyNumberFormat="1" applyFont="1" applyFill="1" applyBorder="1" applyAlignment="1">
      <alignment vertical="top" wrapText="1"/>
    </xf>
    <xf numFmtId="0" fontId="253" fillId="5" borderId="0" xfId="0" applyFont="1" applyFill="1" applyAlignment="1">
      <alignment horizontal="center" wrapText="1"/>
    </xf>
    <xf numFmtId="175" fontId="38" fillId="5" borderId="0" xfId="0" applyNumberFormat="1" applyFont="1" applyFill="1" applyAlignment="1">
      <alignment vertical="top" wrapText="1"/>
    </xf>
    <xf numFmtId="175" fontId="251" fillId="5" borderId="0" xfId="0" applyNumberFormat="1" applyFont="1" applyFill="1" applyAlignment="1">
      <alignment wrapText="1"/>
    </xf>
    <xf numFmtId="173" fontId="38" fillId="5" borderId="0" xfId="0" applyNumberFormat="1" applyFont="1" applyFill="1"/>
    <xf numFmtId="0" fontId="251" fillId="5" borderId="0" xfId="0" applyFont="1" applyFill="1" applyAlignment="1"/>
    <xf numFmtId="14" fontId="250" fillId="5" borderId="0" xfId="0" applyNumberFormat="1" applyFont="1" applyFill="1" applyAlignment="1">
      <alignment horizontal="left"/>
    </xf>
    <xf numFmtId="0" fontId="251" fillId="5" borderId="51" xfId="0" applyFont="1" applyFill="1" applyBorder="1" applyAlignment="1">
      <alignment horizontal="center" vertical="center" wrapText="1"/>
    </xf>
    <xf numFmtId="0" fontId="254" fillId="5" borderId="0" xfId="0" applyFont="1" applyFill="1" applyBorder="1" applyAlignment="1">
      <alignment wrapText="1"/>
    </xf>
    <xf numFmtId="0" fontId="251" fillId="5" borderId="0" xfId="0" applyFont="1" applyFill="1" applyBorder="1" applyAlignment="1">
      <alignment horizontal="center" vertical="top"/>
    </xf>
    <xf numFmtId="0" fontId="251" fillId="5" borderId="0" xfId="0" applyFont="1" applyFill="1" applyBorder="1" applyAlignment="1">
      <alignment horizontal="center" vertical="top" wrapText="1"/>
    </xf>
    <xf numFmtId="175" fontId="251" fillId="5" borderId="52" xfId="0" applyNumberFormat="1" applyFont="1" applyFill="1" applyBorder="1" applyAlignment="1"/>
    <xf numFmtId="175" fontId="251" fillId="5" borderId="0" xfId="0" applyNumberFormat="1" applyFont="1" applyFill="1" applyBorder="1" applyAlignment="1"/>
    <xf numFmtId="175" fontId="38" fillId="5" borderId="0" xfId="0" applyNumberFormat="1" applyFont="1" applyFill="1" applyBorder="1" applyAlignment="1"/>
    <xf numFmtId="175" fontId="38" fillId="5" borderId="0" xfId="0" applyNumberFormat="1" applyFont="1" applyFill="1" applyBorder="1" applyAlignment="1">
      <alignment vertical="top"/>
    </xf>
    <xf numFmtId="175" fontId="38" fillId="5" borderId="51" xfId="0" applyNumberFormat="1" applyFont="1" applyFill="1" applyBorder="1" applyAlignment="1"/>
    <xf numFmtId="0" fontId="255" fillId="5" borderId="0" xfId="0" applyFont="1" applyFill="1"/>
    <xf numFmtId="0" fontId="256" fillId="5" borderId="0" xfId="0" applyFont="1" applyFill="1"/>
    <xf numFmtId="175" fontId="256" fillId="5" borderId="0" xfId="0" applyNumberFormat="1" applyFont="1" applyFill="1"/>
    <xf numFmtId="175" fontId="255" fillId="5" borderId="0" xfId="0" applyNumberFormat="1" applyFont="1" applyFill="1"/>
    <xf numFmtId="0" fontId="251" fillId="5" borderId="52" xfId="0" applyFont="1" applyFill="1" applyBorder="1" applyAlignment="1">
      <alignment horizontal="center"/>
    </xf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16" Type="http://schemas.openxmlformats.org/officeDocument/2006/relationships/externalLink" Target="externalLinks/externalLink12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calcChain" Target="calcChain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  <sheetName val="Option 0"/>
      <sheetName val="LT_Inv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  <sheetName val="Bo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IRR"/>
      <sheetName val="LISTS"/>
      <sheetName val="EQUIPMENT TYPE"/>
      <sheetName val="WBS"/>
    </sheetNames>
    <sheetDataSet>
      <sheetData sheetId="0" refreshError="1">
        <row r="2">
          <cell r="C2">
            <v>0.84376081068538689</v>
          </cell>
        </row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  <sheetName val="IFRS Budgeting model 2.33"/>
      <sheetName val="8_NPV_1"/>
      <sheetName val="System"/>
      <sheetName val="SMSTemp"/>
      <sheetName val="Reference #'s"/>
      <sheetName val="Assumptions"/>
      <sheetName val="finbal10"/>
      <sheetName val="Input"/>
      <sheetName val="Допущения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Статьи"/>
      <sheetName val="Форма2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/>
          <cell r="D90"/>
          <cell r="E90"/>
          <cell r="F90"/>
          <cell r="G90"/>
          <cell r="H90"/>
          <cell r="J90"/>
          <cell r="K90"/>
          <cell r="L90"/>
          <cell r="M90"/>
          <cell r="N90"/>
          <cell r="O90"/>
          <cell r="P90"/>
          <cell r="R90"/>
          <cell r="T90"/>
          <cell r="U90"/>
          <cell r="W90"/>
          <cell r="Y90"/>
          <cell r="Z90"/>
          <cell r="AA90"/>
          <cell r="AB90"/>
          <cell r="AC90"/>
          <cell r="AD90"/>
          <cell r="AF90"/>
          <cell r="AH90"/>
          <cell r="AI90"/>
          <cell r="AJ90"/>
          <cell r="AK90"/>
          <cell r="AL90"/>
          <cell r="AM90"/>
          <cell r="AO90"/>
          <cell r="AQ90"/>
          <cell r="AR90"/>
          <cell r="AS90"/>
          <cell r="AT90"/>
          <cell r="AU90"/>
          <cell r="AV90"/>
          <cell r="AW90"/>
          <cell r="AY90"/>
          <cell r="BA90"/>
          <cell r="BB90"/>
          <cell r="BC90"/>
          <cell r="BD90"/>
          <cell r="BE90"/>
          <cell r="BF90"/>
          <cell r="BG90"/>
          <cell r="BH90"/>
          <cell r="BJ90"/>
          <cell r="BL90"/>
          <cell r="BM90"/>
          <cell r="BN90"/>
          <cell r="BO90"/>
          <cell r="BQ90"/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D90"/>
          <cell r="CF90"/>
          <cell r="CH90"/>
          <cell r="CI90"/>
          <cell r="CJ90"/>
          <cell r="CK90"/>
          <cell r="CM90"/>
          <cell r="CO90"/>
          <cell r="CP90"/>
          <cell r="CQ90"/>
          <cell r="CR90"/>
          <cell r="CS90"/>
          <cell r="CT90"/>
          <cell r="CU90"/>
          <cell r="CV90"/>
          <cell r="CW90"/>
          <cell r="CX90"/>
          <cell r="CY90"/>
          <cell r="CZ90"/>
          <cell r="DB90"/>
          <cell r="DD90"/>
          <cell r="DE90"/>
          <cell r="DF90"/>
          <cell r="DH90"/>
          <cell r="DI90"/>
          <cell r="DK90"/>
          <cell r="DL90"/>
          <cell r="DM90"/>
          <cell r="DN90"/>
          <cell r="DP90"/>
          <cell r="DQ90"/>
          <cell r="DR90"/>
          <cell r="DS90"/>
          <cell r="DU90"/>
          <cell r="DV90"/>
          <cell r="DW90"/>
          <cell r="DY90"/>
          <cell r="DZ90"/>
          <cell r="EB90"/>
          <cell r="EC90"/>
          <cell r="ED90"/>
          <cell r="EE90"/>
          <cell r="EG90"/>
          <cell r="EH90"/>
          <cell r="EI90"/>
          <cell r="EJ90"/>
          <cell r="EL90"/>
          <cell r="EM90"/>
          <cell r="EN90"/>
          <cell r="EO90"/>
          <cell r="EP90"/>
          <cell r="EQ90"/>
          <cell r="ER90"/>
          <cell r="ES90"/>
          <cell r="ET90"/>
          <cell r="EU90"/>
          <cell r="EV90"/>
          <cell r="EW90"/>
          <cell r="EX90"/>
          <cell r="EY90"/>
          <cell r="EZ90"/>
          <cell r="FA90"/>
          <cell r="FB90"/>
          <cell r="FC90"/>
          <cell r="FD90"/>
          <cell r="FE90"/>
          <cell r="FF90"/>
          <cell r="FG90"/>
          <cell r="FH90"/>
          <cell r="FI90"/>
          <cell r="FL90"/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/>
          <cell r="CD94"/>
          <cell r="CE94"/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  <cell r="CQ94"/>
          <cell r="CR94"/>
          <cell r="CS94"/>
          <cell r="CT94"/>
          <cell r="CU94"/>
          <cell r="CV94"/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I94"/>
          <cell r="DJ94"/>
          <cell r="DK94"/>
          <cell r="DL94"/>
          <cell r="DM94"/>
          <cell r="DN94"/>
          <cell r="DO94"/>
          <cell r="DP94"/>
          <cell r="DQ94"/>
          <cell r="DR94"/>
          <cell r="DS94"/>
          <cell r="DT94"/>
          <cell r="DU94"/>
          <cell r="DV94"/>
          <cell r="DW94"/>
          <cell r="DX94"/>
          <cell r="DY94"/>
          <cell r="DZ94"/>
          <cell r="EA94"/>
          <cell r="EB94"/>
          <cell r="EC94"/>
          <cell r="ED94"/>
          <cell r="EE94"/>
          <cell r="EF94"/>
          <cell r="EG94"/>
          <cell r="EH94"/>
          <cell r="EI94"/>
          <cell r="EJ94"/>
          <cell r="EK94"/>
          <cell r="EL94"/>
          <cell r="EM94"/>
          <cell r="EN94"/>
          <cell r="EO94"/>
          <cell r="EP94"/>
          <cell r="EQ94"/>
          <cell r="ER94"/>
          <cell r="ES94"/>
          <cell r="ET94"/>
          <cell r="EU94"/>
          <cell r="EV94"/>
          <cell r="EW94"/>
          <cell r="EX94"/>
          <cell r="EY94"/>
          <cell r="EZ94"/>
          <cell r="FA94"/>
          <cell r="FB94"/>
          <cell r="FC94"/>
          <cell r="FD94"/>
          <cell r="FE94"/>
          <cell r="FF94"/>
          <cell r="FG94"/>
          <cell r="FH94"/>
          <cell r="FI94"/>
          <cell r="FJ94"/>
          <cell r="FK94"/>
          <cell r="FL94"/>
          <cell r="FM94"/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F31"/>
  <sheetViews>
    <sheetView zoomScaleNormal="100" workbookViewId="0">
      <selection activeCell="B1" sqref="B1:E31"/>
    </sheetView>
  </sheetViews>
  <sheetFormatPr defaultColWidth="8.85546875" defaultRowHeight="12.75"/>
  <cols>
    <col min="1" max="1" width="4.7109375" style="82" customWidth="1"/>
    <col min="2" max="2" width="52.140625" style="82" customWidth="1"/>
    <col min="3" max="3" width="11.7109375" style="82" customWidth="1"/>
    <col min="4" max="5" width="10.7109375" style="82" customWidth="1"/>
    <col min="6" max="16384" width="8.85546875" style="82"/>
  </cols>
  <sheetData>
    <row r="1" spans="2:6" ht="15" customHeight="1">
      <c r="B1" s="1" t="s">
        <v>105</v>
      </c>
      <c r="C1" s="2"/>
      <c r="D1" s="2"/>
      <c r="E1" s="2"/>
    </row>
    <row r="2" spans="2:6" ht="15" customHeight="1">
      <c r="B2" s="1" t="s">
        <v>34</v>
      </c>
      <c r="C2" s="2"/>
      <c r="D2" s="2"/>
      <c r="E2" s="2"/>
    </row>
    <row r="3" spans="2:6" ht="15" customHeight="1">
      <c r="B3" s="3" t="s">
        <v>114</v>
      </c>
      <c r="C3" s="4"/>
      <c r="D3" s="4"/>
      <c r="E3" s="4"/>
    </row>
    <row r="4" spans="2:6" ht="4.9000000000000004" customHeight="1" thickBot="1">
      <c r="B4" s="5"/>
      <c r="C4" s="6"/>
      <c r="D4" s="6"/>
      <c r="E4" s="6"/>
    </row>
    <row r="5" spans="2:6" ht="15" customHeight="1">
      <c r="B5" s="7"/>
      <c r="C5" s="2"/>
      <c r="D5" s="2"/>
      <c r="E5" s="2"/>
    </row>
    <row r="6" spans="2:6" ht="25.15" customHeight="1">
      <c r="B6" s="8" t="s">
        <v>2</v>
      </c>
      <c r="C6" s="9" t="s">
        <v>110</v>
      </c>
      <c r="D6" s="10" t="s">
        <v>115</v>
      </c>
      <c r="E6" s="10" t="s">
        <v>116</v>
      </c>
    </row>
    <row r="7" spans="2:6" ht="15" customHeight="1">
      <c r="B7" s="11" t="s">
        <v>83</v>
      </c>
      <c r="C7" s="12"/>
      <c r="D7" s="13"/>
      <c r="E7" s="13"/>
      <c r="F7" s="83"/>
    </row>
    <row r="8" spans="2:6" ht="15" customHeight="1">
      <c r="B8" s="11" t="s">
        <v>93</v>
      </c>
      <c r="C8" s="12"/>
      <c r="D8" s="13"/>
      <c r="E8" s="13"/>
      <c r="F8" s="83"/>
    </row>
    <row r="9" spans="2:6" ht="15" customHeight="1">
      <c r="B9" s="19" t="s">
        <v>35</v>
      </c>
      <c r="C9" s="20">
        <v>12</v>
      </c>
      <c r="D9" s="13">
        <v>-214977</v>
      </c>
      <c r="E9" s="13">
        <v>-148658</v>
      </c>
      <c r="F9" s="83"/>
    </row>
    <row r="10" spans="2:6" ht="15" customHeight="1">
      <c r="B10" s="8" t="s">
        <v>97</v>
      </c>
      <c r="C10" s="14"/>
      <c r="D10" s="15"/>
      <c r="E10" s="15">
        <v>43624</v>
      </c>
      <c r="F10" s="83"/>
    </row>
    <row r="11" spans="2:6" s="81" customFormat="1" ht="15" customHeight="1">
      <c r="B11" s="16" t="s">
        <v>36</v>
      </c>
      <c r="C11" s="17"/>
      <c r="D11" s="18">
        <f>D7+D9+D10</f>
        <v>-214977</v>
      </c>
      <c r="E11" s="18">
        <f>E7+E9+E10</f>
        <v>-105034</v>
      </c>
      <c r="F11" s="84"/>
    </row>
    <row r="12" spans="2:6" ht="15" customHeight="1">
      <c r="B12" s="19" t="s">
        <v>78</v>
      </c>
      <c r="C12" s="17"/>
      <c r="D12" s="13">
        <v>358031</v>
      </c>
      <c r="E12" s="13">
        <v>968629</v>
      </c>
      <c r="F12" s="83"/>
    </row>
    <row r="13" spans="2:6" ht="15" customHeight="1">
      <c r="B13" s="19" t="s">
        <v>79</v>
      </c>
      <c r="C13" s="17"/>
      <c r="D13" s="13"/>
      <c r="E13" s="13">
        <v>126022</v>
      </c>
      <c r="F13" s="83"/>
    </row>
    <row r="14" spans="2:6" ht="15" customHeight="1">
      <c r="B14" s="19" t="s">
        <v>94</v>
      </c>
      <c r="C14" s="20"/>
      <c r="D14" s="13">
        <v>27140</v>
      </c>
      <c r="E14" s="13">
        <v>1759</v>
      </c>
      <c r="F14" s="83"/>
    </row>
    <row r="15" spans="2:6" ht="15" customHeight="1">
      <c r="B15" s="19" t="s">
        <v>39</v>
      </c>
      <c r="C15" s="20"/>
      <c r="D15" s="13"/>
      <c r="E15" s="13"/>
      <c r="F15" s="83"/>
    </row>
    <row r="16" spans="2:6" ht="15" customHeight="1">
      <c r="B16" s="8" t="s">
        <v>38</v>
      </c>
      <c r="C16" s="14"/>
      <c r="D16" s="15">
        <v>460775</v>
      </c>
      <c r="E16" s="15">
        <v>-1018139</v>
      </c>
      <c r="F16" s="83"/>
    </row>
    <row r="17" spans="2:6" s="81" customFormat="1" ht="15" customHeight="1">
      <c r="B17" s="21" t="s">
        <v>84</v>
      </c>
      <c r="C17" s="22"/>
      <c r="D17" s="23">
        <f>SUM(D11:D16)</f>
        <v>630969</v>
      </c>
      <c r="E17" s="23">
        <f>SUM(E11:E16)</f>
        <v>-26763</v>
      </c>
      <c r="F17" s="84"/>
    </row>
    <row r="18" spans="2:6" ht="15" customHeight="1">
      <c r="B18" s="19" t="s">
        <v>77</v>
      </c>
      <c r="C18" s="20"/>
      <c r="D18" s="13">
        <v>-72215</v>
      </c>
      <c r="E18" s="13">
        <v>122926</v>
      </c>
      <c r="F18" s="83"/>
    </row>
    <row r="19" spans="2:6" s="81" customFormat="1" ht="15" customHeight="1">
      <c r="B19" s="24" t="s">
        <v>85</v>
      </c>
      <c r="C19" s="25"/>
      <c r="D19" s="26">
        <f>D17+D18</f>
        <v>558754</v>
      </c>
      <c r="E19" s="26">
        <f>E17+E18</f>
        <v>96163</v>
      </c>
      <c r="F19" s="84"/>
    </row>
    <row r="20" spans="2:6" ht="15" customHeight="1">
      <c r="B20" s="27" t="s">
        <v>86</v>
      </c>
      <c r="C20" s="20"/>
      <c r="D20" s="13">
        <v>0</v>
      </c>
      <c r="E20" s="13">
        <v>0</v>
      </c>
      <c r="F20" s="83"/>
    </row>
    <row r="21" spans="2:6" s="81" customFormat="1" ht="30" customHeight="1">
      <c r="B21" s="24" t="s">
        <v>87</v>
      </c>
      <c r="C21" s="25"/>
      <c r="D21" s="28">
        <f>D19</f>
        <v>558754</v>
      </c>
      <c r="E21" s="28">
        <f>E19</f>
        <v>96163</v>
      </c>
      <c r="F21" s="84"/>
    </row>
    <row r="22" spans="2:6" ht="15" customHeight="1">
      <c r="B22" s="29"/>
      <c r="C22" s="2"/>
      <c r="D22" s="30"/>
      <c r="E22" s="30"/>
      <c r="F22" s="83"/>
    </row>
    <row r="23" spans="2:6" ht="15" customHeight="1">
      <c r="B23" s="31" t="s">
        <v>88</v>
      </c>
      <c r="C23" s="85" t="s">
        <v>108</v>
      </c>
      <c r="D23" s="32">
        <f>D21/26220170*1000</f>
        <v>21.310083039125985</v>
      </c>
      <c r="E23" s="32">
        <f>E21/26220170*1000</f>
        <v>3.667520080914807</v>
      </c>
      <c r="F23" s="83"/>
    </row>
    <row r="24" spans="2:6" ht="15" customHeight="1">
      <c r="B24" s="29"/>
      <c r="C24" s="2"/>
      <c r="D24" s="2"/>
      <c r="E24" s="2"/>
    </row>
    <row r="25" spans="2:6" ht="15" customHeight="1">
      <c r="B25" s="33"/>
      <c r="C25" s="2"/>
      <c r="D25" s="34"/>
      <c r="E25" s="2"/>
    </row>
    <row r="26" spans="2:6" ht="15" customHeight="1">
      <c r="B26" s="29"/>
      <c r="C26" s="2"/>
      <c r="D26" s="2"/>
      <c r="E26" s="2"/>
    </row>
    <row r="27" spans="2:6" ht="15" customHeight="1">
      <c r="B27" s="29"/>
      <c r="C27" s="2"/>
      <c r="D27" s="2"/>
      <c r="E27" s="2"/>
    </row>
    <row r="28" spans="2:6" ht="15" customHeight="1">
      <c r="B28" s="29" t="s">
        <v>33</v>
      </c>
      <c r="C28" s="2"/>
      <c r="D28" s="2" t="s">
        <v>102</v>
      </c>
      <c r="E28" s="2"/>
    </row>
    <row r="31" spans="2:6" ht="15" customHeight="1">
      <c r="B31" s="29" t="s">
        <v>32</v>
      </c>
      <c r="C31" s="2"/>
      <c r="D31" s="2" t="s">
        <v>98</v>
      </c>
      <c r="E31" s="2"/>
    </row>
  </sheetData>
  <pageMargins left="0.74803149606299213" right="0.74803149606299213" top="0.98425196850393704" bottom="0.98425196850393704" header="0.51181102362204722" footer="0.51181102362204722"/>
  <pageSetup paperSize="9" scale="8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G59"/>
  <sheetViews>
    <sheetView tabSelected="1" topLeftCell="A7" zoomScaleNormal="100" workbookViewId="0">
      <selection activeCell="B1" sqref="B1:E59"/>
    </sheetView>
  </sheetViews>
  <sheetFormatPr defaultColWidth="8.85546875" defaultRowHeight="12.75"/>
  <cols>
    <col min="1" max="1" width="0.85546875" style="82" customWidth="1"/>
    <col min="2" max="2" width="38.5703125" style="82" customWidth="1"/>
    <col min="3" max="3" width="6.5703125" style="82" customWidth="1"/>
    <col min="4" max="5" width="10.7109375" style="82" customWidth="1"/>
    <col min="6" max="6" width="8.85546875" style="82"/>
    <col min="7" max="7" width="10.42578125" style="82" bestFit="1" customWidth="1"/>
    <col min="8" max="16384" width="8.85546875" style="82"/>
  </cols>
  <sheetData>
    <row r="1" spans="2:5" ht="15" customHeight="1">
      <c r="B1" s="1" t="s">
        <v>105</v>
      </c>
      <c r="C1" s="2"/>
      <c r="D1" s="2"/>
      <c r="E1" s="2"/>
    </row>
    <row r="2" spans="2:5" ht="15" customHeight="1">
      <c r="B2" s="1" t="s">
        <v>1</v>
      </c>
      <c r="C2" s="2"/>
      <c r="D2" s="2"/>
      <c r="E2" s="2"/>
    </row>
    <row r="3" spans="2:5" ht="15" customHeight="1">
      <c r="B3" s="3" t="s">
        <v>117</v>
      </c>
      <c r="C3" s="4"/>
      <c r="D3" s="4"/>
      <c r="E3" s="4"/>
    </row>
    <row r="4" spans="2:5" ht="4.9000000000000004" customHeight="1" thickBot="1">
      <c r="B4" s="35"/>
      <c r="C4" s="36"/>
      <c r="D4" s="36"/>
      <c r="E4" s="36"/>
    </row>
    <row r="5" spans="2:5" ht="15" customHeight="1">
      <c r="B5" s="37"/>
      <c r="C5" s="2"/>
      <c r="D5" s="2"/>
      <c r="E5" s="2"/>
    </row>
    <row r="6" spans="2:5" ht="25.15" customHeight="1">
      <c r="B6" s="8" t="s">
        <v>2</v>
      </c>
      <c r="C6" s="9" t="s">
        <v>73</v>
      </c>
      <c r="D6" s="38" t="s">
        <v>115</v>
      </c>
      <c r="E6" s="38" t="s">
        <v>112</v>
      </c>
    </row>
    <row r="7" spans="2:5" ht="15" customHeight="1">
      <c r="B7" s="21" t="s">
        <v>3</v>
      </c>
      <c r="C7" s="12"/>
      <c r="D7" s="39"/>
      <c r="E7" s="39"/>
    </row>
    <row r="8" spans="2:5" ht="15" customHeight="1">
      <c r="B8" s="21" t="s">
        <v>4</v>
      </c>
      <c r="C8" s="12"/>
      <c r="D8" s="39"/>
      <c r="E8" s="39"/>
    </row>
    <row r="9" spans="2:5" ht="15" customHeight="1">
      <c r="B9" s="11" t="s">
        <v>5</v>
      </c>
      <c r="C9" s="12"/>
      <c r="D9" s="40">
        <v>1385343</v>
      </c>
      <c r="E9" s="40">
        <v>787015</v>
      </c>
    </row>
    <row r="10" spans="2:5" ht="15" customHeight="1">
      <c r="B10" s="11" t="s">
        <v>6</v>
      </c>
      <c r="C10" s="12">
        <v>3</v>
      </c>
      <c r="D10" s="40">
        <v>1008840</v>
      </c>
      <c r="E10" s="40">
        <v>1052644</v>
      </c>
    </row>
    <row r="11" spans="2:5" ht="15" customHeight="1">
      <c r="B11" s="11" t="s">
        <v>7</v>
      </c>
      <c r="C11" s="12"/>
      <c r="D11" s="40"/>
      <c r="E11" s="40"/>
    </row>
    <row r="12" spans="2:5" ht="15" customHeight="1">
      <c r="B12" s="11" t="s">
        <v>8</v>
      </c>
      <c r="C12" s="12">
        <v>4</v>
      </c>
      <c r="D12" s="40">
        <v>13817829</v>
      </c>
      <c r="E12" s="40">
        <v>12221863</v>
      </c>
    </row>
    <row r="13" spans="2:5" ht="15" customHeight="1">
      <c r="B13" s="11" t="s">
        <v>9</v>
      </c>
      <c r="C13" s="12"/>
      <c r="D13" s="40">
        <v>5675608</v>
      </c>
      <c r="E13" s="40">
        <v>6180911</v>
      </c>
    </row>
    <row r="14" spans="2:5" ht="15" customHeight="1">
      <c r="B14" s="11" t="s">
        <v>99</v>
      </c>
      <c r="C14" s="12"/>
      <c r="D14" s="40"/>
      <c r="E14" s="40"/>
    </row>
    <row r="15" spans="2:5" ht="26.25" customHeight="1">
      <c r="B15" s="8" t="s">
        <v>10</v>
      </c>
      <c r="C15" s="14">
        <v>5</v>
      </c>
      <c r="D15" s="41">
        <v>419803</v>
      </c>
      <c r="E15" s="41">
        <v>352902</v>
      </c>
    </row>
    <row r="16" spans="2:5" ht="15" customHeight="1">
      <c r="B16" s="42"/>
      <c r="C16" s="43"/>
      <c r="D16" s="44">
        <f>D9+D10+D12+D13+D15</f>
        <v>22307423</v>
      </c>
      <c r="E16" s="44">
        <f>E9+E10+E12+E13+E15</f>
        <v>20595335</v>
      </c>
    </row>
    <row r="17" spans="2:7" ht="15" customHeight="1">
      <c r="B17" s="45" t="s">
        <v>11</v>
      </c>
      <c r="C17" s="12"/>
      <c r="D17" s="40"/>
      <c r="E17" s="40"/>
    </row>
    <row r="18" spans="2:7" ht="15" customHeight="1">
      <c r="B18" s="11" t="s">
        <v>12</v>
      </c>
      <c r="C18" s="12">
        <v>7</v>
      </c>
      <c r="D18" s="40">
        <v>190626</v>
      </c>
      <c r="E18" s="40">
        <v>118256</v>
      </c>
    </row>
    <row r="19" spans="2:7" ht="15" customHeight="1">
      <c r="B19" s="11" t="s">
        <v>13</v>
      </c>
      <c r="C19" s="12"/>
      <c r="D19" s="40">
        <v>109700</v>
      </c>
      <c r="E19" s="40">
        <v>57925</v>
      </c>
    </row>
    <row r="20" spans="2:7" ht="15" customHeight="1">
      <c r="B20" s="11" t="s">
        <v>8</v>
      </c>
      <c r="C20" s="12"/>
      <c r="D20" s="40"/>
      <c r="E20" s="40"/>
    </row>
    <row r="21" spans="2:7" ht="15" customHeight="1">
      <c r="B21" s="11" t="s">
        <v>14</v>
      </c>
      <c r="C21" s="12">
        <v>6</v>
      </c>
      <c r="D21" s="40">
        <v>979377</v>
      </c>
      <c r="E21" s="40">
        <v>348360</v>
      </c>
    </row>
    <row r="22" spans="2:7" ht="15" customHeight="1">
      <c r="B22" s="11" t="s">
        <v>95</v>
      </c>
      <c r="C22" s="12"/>
      <c r="D22" s="40">
        <v>134838</v>
      </c>
      <c r="E22" s="40">
        <v>54596</v>
      </c>
    </row>
    <row r="23" spans="2:7" ht="15" customHeight="1">
      <c r="B23" s="8" t="s">
        <v>15</v>
      </c>
      <c r="C23" s="14">
        <v>5</v>
      </c>
      <c r="D23" s="41">
        <v>2347</v>
      </c>
      <c r="E23" s="41">
        <v>41173</v>
      </c>
    </row>
    <row r="24" spans="2:7" ht="15" customHeight="1">
      <c r="B24" s="46"/>
      <c r="C24" s="20"/>
      <c r="D24" s="47">
        <f>SUM(D18:D23)</f>
        <v>1416888</v>
      </c>
      <c r="E24" s="47">
        <f>E18+E19+E21+E22+E23</f>
        <v>620310</v>
      </c>
    </row>
    <row r="25" spans="2:7" ht="15" customHeight="1">
      <c r="B25" s="42" t="s">
        <v>16</v>
      </c>
      <c r="C25" s="25"/>
      <c r="D25" s="48">
        <f>D16+D24</f>
        <v>23724311</v>
      </c>
      <c r="E25" s="48">
        <f>E16+E24</f>
        <v>21215645</v>
      </c>
      <c r="G25" s="83"/>
    </row>
    <row r="26" spans="2:7" ht="4.9000000000000004" customHeight="1">
      <c r="B26" s="21"/>
      <c r="C26" s="19"/>
      <c r="D26" s="47"/>
      <c r="E26" s="47"/>
    </row>
    <row r="27" spans="2:7" ht="15" customHeight="1">
      <c r="B27" s="21" t="s">
        <v>17</v>
      </c>
      <c r="C27" s="11"/>
      <c r="D27" s="40"/>
      <c r="E27" s="40"/>
    </row>
    <row r="28" spans="2:7" ht="15" customHeight="1">
      <c r="B28" s="11" t="s">
        <v>18</v>
      </c>
      <c r="C28" s="12" t="s">
        <v>107</v>
      </c>
      <c r="D28" s="40">
        <v>26220170</v>
      </c>
      <c r="E28" s="40">
        <v>26220170</v>
      </c>
    </row>
    <row r="29" spans="2:7" ht="15" customHeight="1">
      <c r="B29" s="11" t="s">
        <v>0</v>
      </c>
      <c r="C29" s="12"/>
      <c r="D29" s="40">
        <v>0</v>
      </c>
      <c r="E29" s="40"/>
    </row>
    <row r="30" spans="2:7" ht="15" customHeight="1">
      <c r="B30" s="11" t="s">
        <v>81</v>
      </c>
      <c r="C30" s="12"/>
      <c r="D30" s="40">
        <v>-15487549</v>
      </c>
      <c r="E30" s="40">
        <v>-17759826</v>
      </c>
      <c r="G30" s="83"/>
    </row>
    <row r="31" spans="2:7" ht="15" customHeight="1">
      <c r="B31" s="19" t="s">
        <v>19</v>
      </c>
      <c r="C31" s="20"/>
      <c r="D31" s="47"/>
      <c r="E31" s="40"/>
      <c r="G31" s="83"/>
    </row>
    <row r="32" spans="2:7" ht="15" customHeight="1">
      <c r="B32" s="24" t="s">
        <v>20</v>
      </c>
      <c r="C32" s="25"/>
      <c r="D32" s="48">
        <f>D28+D30+D31</f>
        <v>10732621</v>
      </c>
      <c r="E32" s="48">
        <f>E28+E30</f>
        <v>8460344</v>
      </c>
    </row>
    <row r="33" spans="2:5" ht="4.9000000000000004" customHeight="1">
      <c r="B33" s="16"/>
      <c r="C33" s="17"/>
      <c r="D33" s="49"/>
      <c r="E33" s="49"/>
    </row>
    <row r="34" spans="2:5" ht="15" customHeight="1">
      <c r="B34" s="21" t="s">
        <v>21</v>
      </c>
      <c r="C34" s="12"/>
      <c r="D34" s="40"/>
      <c r="E34" s="40"/>
    </row>
    <row r="35" spans="2:5" ht="23.25" customHeight="1">
      <c r="B35" s="11" t="s">
        <v>22</v>
      </c>
      <c r="C35" s="12"/>
      <c r="D35" s="47">
        <v>12281307</v>
      </c>
      <c r="E35" s="47">
        <v>12276059</v>
      </c>
    </row>
    <row r="36" spans="2:5" ht="15" customHeight="1">
      <c r="B36" s="8" t="s">
        <v>74</v>
      </c>
      <c r="C36" s="14"/>
      <c r="D36" s="41">
        <v>233224</v>
      </c>
      <c r="E36" s="41"/>
    </row>
    <row r="37" spans="2:5" ht="15" customHeight="1">
      <c r="B37" s="24"/>
      <c r="C37" s="43"/>
      <c r="D37" s="44">
        <f>D35+D36</f>
        <v>12514531</v>
      </c>
      <c r="E37" s="44">
        <f>E35+E36</f>
        <v>12276059</v>
      </c>
    </row>
    <row r="38" spans="2:5" ht="15" customHeight="1">
      <c r="B38" s="21" t="s">
        <v>23</v>
      </c>
      <c r="C38" s="12"/>
      <c r="D38" s="40"/>
      <c r="E38" s="40"/>
    </row>
    <row r="39" spans="2:5" ht="25.5">
      <c r="B39" s="11" t="s">
        <v>22</v>
      </c>
      <c r="C39" s="12"/>
      <c r="D39" s="47">
        <v>0</v>
      </c>
      <c r="E39" s="47"/>
    </row>
    <row r="40" spans="2:5">
      <c r="B40" s="11" t="s">
        <v>106</v>
      </c>
      <c r="C40" s="12"/>
      <c r="D40" s="47"/>
      <c r="E40" s="47">
        <v>15843</v>
      </c>
    </row>
    <row r="41" spans="2:5">
      <c r="B41" s="11" t="s">
        <v>24</v>
      </c>
      <c r="C41" s="12"/>
      <c r="D41" s="47"/>
      <c r="E41" s="47">
        <v>146744</v>
      </c>
    </row>
    <row r="42" spans="2:5">
      <c r="B42" s="11" t="s">
        <v>25</v>
      </c>
      <c r="C42" s="12"/>
      <c r="D42" s="47">
        <v>78495</v>
      </c>
      <c r="E42" s="47"/>
    </row>
    <row r="43" spans="2:5">
      <c r="B43" s="11" t="s">
        <v>26</v>
      </c>
      <c r="C43" s="12">
        <v>11</v>
      </c>
      <c r="D43" s="47">
        <v>398664</v>
      </c>
      <c r="E43" s="47">
        <v>316655</v>
      </c>
    </row>
    <row r="44" spans="2:5">
      <c r="B44" s="8" t="s">
        <v>27</v>
      </c>
      <c r="C44" s="14"/>
      <c r="D44" s="41"/>
      <c r="E44" s="41"/>
    </row>
    <row r="45" spans="2:5">
      <c r="B45" s="24"/>
      <c r="C45" s="43"/>
      <c r="D45" s="44">
        <f>D40+D41+D42+D43</f>
        <v>477159</v>
      </c>
      <c r="E45" s="44">
        <f>E40+E41+E42+E43</f>
        <v>479242</v>
      </c>
    </row>
    <row r="46" spans="2:5" s="81" customFormat="1">
      <c r="B46" s="24" t="s">
        <v>28</v>
      </c>
      <c r="C46" s="25"/>
      <c r="D46" s="48">
        <f>D37+D45</f>
        <v>12991690</v>
      </c>
      <c r="E46" s="48">
        <f>E45+E37</f>
        <v>12755301</v>
      </c>
    </row>
    <row r="47" spans="2:5" s="81" customFormat="1">
      <c r="B47" s="24" t="s">
        <v>29</v>
      </c>
      <c r="C47" s="25"/>
      <c r="D47" s="48">
        <f>D32+D37+D45</f>
        <v>23724311</v>
      </c>
      <c r="E47" s="48">
        <f>E46+E32</f>
        <v>21215645</v>
      </c>
    </row>
    <row r="48" spans="2:5">
      <c r="B48" s="29"/>
      <c r="C48" s="2"/>
      <c r="D48" s="30">
        <v>0</v>
      </c>
      <c r="E48" s="30">
        <v>0</v>
      </c>
    </row>
    <row r="49" spans="2:7">
      <c r="B49" s="29"/>
      <c r="C49" s="2"/>
      <c r="D49" s="30"/>
      <c r="E49" s="30"/>
    </row>
    <row r="50" spans="2:7">
      <c r="B50" s="50" t="s">
        <v>30</v>
      </c>
      <c r="C50" s="51"/>
      <c r="D50" s="52">
        <v>26220170</v>
      </c>
      <c r="E50" s="52">
        <v>26220170</v>
      </c>
    </row>
    <row r="51" spans="2:7" s="81" customFormat="1">
      <c r="B51" s="53" t="s">
        <v>31</v>
      </c>
      <c r="C51" s="54" t="s">
        <v>109</v>
      </c>
      <c r="D51" s="55">
        <v>409</v>
      </c>
      <c r="E51" s="55">
        <v>323</v>
      </c>
      <c r="G51" s="84">
        <f>E47-E25</f>
        <v>0</v>
      </c>
    </row>
    <row r="52" spans="2:7">
      <c r="B52" s="29"/>
      <c r="C52" s="2"/>
      <c r="D52" s="2"/>
      <c r="E52" s="2"/>
    </row>
    <row r="53" spans="2:7">
      <c r="B53" s="29"/>
      <c r="C53" s="2"/>
      <c r="D53" s="2"/>
      <c r="E53" s="30"/>
    </row>
    <row r="54" spans="2:7">
      <c r="B54" s="29"/>
      <c r="C54" s="2"/>
      <c r="D54" s="2"/>
      <c r="E54" s="2"/>
    </row>
    <row r="55" spans="2:7">
      <c r="B55" s="29"/>
      <c r="C55" s="2"/>
      <c r="D55" s="2"/>
      <c r="E55" s="2"/>
    </row>
    <row r="56" spans="2:7">
      <c r="B56" s="29" t="s">
        <v>33</v>
      </c>
      <c r="C56" s="2"/>
      <c r="D56" s="2" t="s">
        <v>102</v>
      </c>
      <c r="E56" s="2"/>
    </row>
    <row r="59" spans="2:7">
      <c r="B59" s="29" t="s">
        <v>32</v>
      </c>
      <c r="C59" s="2"/>
      <c r="D59" s="2" t="s">
        <v>98</v>
      </c>
      <c r="E59" s="2"/>
    </row>
  </sheetData>
  <pageMargins left="0.74803149606299213" right="0.74803149606299213" top="0.62992125984251968" bottom="0.51181102362204722" header="0.51181102362204722" footer="0.31496062992125984"/>
  <pageSetup paperSize="9" scale="92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1:G58"/>
  <sheetViews>
    <sheetView topLeftCell="A14" zoomScale="90" zoomScaleNormal="90" workbookViewId="0">
      <selection activeCell="B1" sqref="B1:E58"/>
    </sheetView>
  </sheetViews>
  <sheetFormatPr defaultColWidth="8.85546875" defaultRowHeight="12.75"/>
  <cols>
    <col min="1" max="1" width="0.85546875" style="82" customWidth="1"/>
    <col min="2" max="2" width="52.5703125" style="82" customWidth="1"/>
    <col min="3" max="3" width="7.7109375" style="82" hidden="1" customWidth="1"/>
    <col min="4" max="5" width="10.7109375" style="82" customWidth="1"/>
    <col min="6" max="16384" width="8.85546875" style="82"/>
  </cols>
  <sheetData>
    <row r="1" spans="2:5" ht="15" customHeight="1">
      <c r="B1" s="1" t="s">
        <v>105</v>
      </c>
      <c r="C1" s="29"/>
      <c r="D1" s="56"/>
      <c r="E1" s="56"/>
    </row>
    <row r="2" spans="2:5" ht="15" customHeight="1">
      <c r="B2" s="1" t="s">
        <v>40</v>
      </c>
      <c r="C2" s="29"/>
      <c r="D2" s="56"/>
      <c r="E2" s="56"/>
    </row>
    <row r="3" spans="2:5" ht="15" customHeight="1">
      <c r="B3" s="3" t="s">
        <v>114</v>
      </c>
      <c r="C3" s="57"/>
      <c r="D3" s="57"/>
      <c r="E3" s="57"/>
    </row>
    <row r="4" spans="2:5" ht="4.9000000000000004" customHeight="1" thickBot="1">
      <c r="B4" s="58"/>
      <c r="C4" s="6"/>
      <c r="D4" s="6"/>
      <c r="E4" s="6"/>
    </row>
    <row r="5" spans="2:5" ht="15" customHeight="1">
      <c r="B5" s="59"/>
      <c r="C5" s="56"/>
      <c r="D5" s="56"/>
      <c r="E5" s="56"/>
    </row>
    <row r="6" spans="2:5" ht="25.15" customHeight="1">
      <c r="B6" s="8" t="s">
        <v>2</v>
      </c>
      <c r="C6" s="9" t="s">
        <v>73</v>
      </c>
      <c r="D6" s="10" t="s">
        <v>115</v>
      </c>
      <c r="E6" s="10" t="s">
        <v>116</v>
      </c>
    </row>
    <row r="7" spans="2:5" s="81" customFormat="1" ht="13.15" customHeight="1">
      <c r="B7" s="45" t="s">
        <v>41</v>
      </c>
      <c r="C7" s="22"/>
      <c r="D7" s="23"/>
      <c r="E7" s="23"/>
    </row>
    <row r="8" spans="2:5" ht="13.15" customHeight="1">
      <c r="B8" s="11" t="s">
        <v>75</v>
      </c>
      <c r="C8" s="12"/>
      <c r="D8" s="40">
        <v>630969</v>
      </c>
      <c r="E8" s="40">
        <v>96163</v>
      </c>
    </row>
    <row r="9" spans="2:5" ht="13.15" customHeight="1">
      <c r="B9" s="11" t="s">
        <v>42</v>
      </c>
      <c r="C9" s="12"/>
      <c r="D9" s="40"/>
      <c r="E9" s="40">
        <v>0</v>
      </c>
    </row>
    <row r="10" spans="2:5" ht="13.15" customHeight="1">
      <c r="B10" s="60" t="s">
        <v>43</v>
      </c>
      <c r="C10" s="12"/>
      <c r="D10" s="40">
        <v>-358031</v>
      </c>
      <c r="E10" s="40">
        <v>-1094651</v>
      </c>
    </row>
    <row r="11" spans="2:5" ht="16.5" customHeight="1">
      <c r="B11" s="60" t="s">
        <v>44</v>
      </c>
      <c r="C11" s="12"/>
      <c r="D11" s="40"/>
      <c r="E11" s="40"/>
    </row>
    <row r="12" spans="2:5" ht="17.45" customHeight="1">
      <c r="B12" s="60" t="s">
        <v>37</v>
      </c>
      <c r="C12" s="12"/>
      <c r="D12" s="40"/>
      <c r="E12" s="40"/>
    </row>
    <row r="13" spans="2:5" ht="13.15" customHeight="1">
      <c r="B13" s="60" t="s">
        <v>45</v>
      </c>
      <c r="C13" s="12"/>
      <c r="D13" s="40"/>
      <c r="E13" s="40"/>
    </row>
    <row r="14" spans="2:5" ht="13.15" customHeight="1">
      <c r="B14" s="60" t="s">
        <v>104</v>
      </c>
      <c r="C14" s="12"/>
      <c r="D14" s="40"/>
      <c r="E14" s="40"/>
    </row>
    <row r="15" spans="2:5" ht="13.15" customHeight="1">
      <c r="B15" s="60" t="s">
        <v>100</v>
      </c>
      <c r="C15" s="12"/>
      <c r="D15" s="40"/>
      <c r="E15" s="40"/>
    </row>
    <row r="16" spans="2:5" ht="13.15" customHeight="1">
      <c r="B16" s="60" t="s">
        <v>46</v>
      </c>
      <c r="C16" s="12"/>
      <c r="D16" s="40">
        <v>-460775</v>
      </c>
      <c r="E16" s="40">
        <f>210824</f>
        <v>210824</v>
      </c>
    </row>
    <row r="17" spans="2:5" ht="13.15" customHeight="1">
      <c r="B17" s="61" t="s">
        <v>47</v>
      </c>
      <c r="C17" s="62"/>
      <c r="D17" s="63">
        <f>SUM(D8:D16)</f>
        <v>-187837</v>
      </c>
      <c r="E17" s="63">
        <f>SUM(E8:E16)</f>
        <v>-787664</v>
      </c>
    </row>
    <row r="18" spans="2:5" ht="13.15" customHeight="1">
      <c r="B18" s="11" t="s">
        <v>48</v>
      </c>
      <c r="C18" s="12"/>
      <c r="D18" s="40">
        <v>-72371</v>
      </c>
      <c r="E18" s="40">
        <v>-38462</v>
      </c>
    </row>
    <row r="19" spans="2:5" ht="13.15" customHeight="1">
      <c r="B19" s="11" t="s">
        <v>49</v>
      </c>
      <c r="C19" s="12"/>
      <c r="D19" s="40">
        <v>-632619</v>
      </c>
      <c r="E19" s="40">
        <v>-60150</v>
      </c>
    </row>
    <row r="20" spans="2:5" ht="13.15" customHeight="1">
      <c r="B20" s="11" t="s">
        <v>50</v>
      </c>
      <c r="C20" s="12"/>
      <c r="D20" s="40">
        <v>-54537</v>
      </c>
      <c r="E20" s="40">
        <v>11557</v>
      </c>
    </row>
    <row r="21" spans="2:5">
      <c r="B21" s="11" t="s">
        <v>51</v>
      </c>
      <c r="C21" s="12"/>
      <c r="D21" s="40">
        <v>20649</v>
      </c>
      <c r="E21" s="40">
        <v>-134862</v>
      </c>
    </row>
    <row r="22" spans="2:5">
      <c r="B22" s="11" t="s">
        <v>52</v>
      </c>
      <c r="C22" s="12"/>
      <c r="D22" s="40">
        <v>-20649</v>
      </c>
      <c r="E22" s="40">
        <v>-94885</v>
      </c>
    </row>
    <row r="23" spans="2:5" ht="11.25" customHeight="1">
      <c r="B23" s="11" t="s">
        <v>53</v>
      </c>
      <c r="C23" s="12"/>
      <c r="D23" s="40">
        <v>60494</v>
      </c>
      <c r="E23" s="40"/>
    </row>
    <row r="24" spans="2:5">
      <c r="B24" s="11" t="s">
        <v>54</v>
      </c>
      <c r="C24" s="12"/>
      <c r="D24" s="40"/>
      <c r="E24" s="40"/>
    </row>
    <row r="25" spans="2:5" ht="25.5">
      <c r="B25" s="61" t="s">
        <v>55</v>
      </c>
      <c r="C25" s="62"/>
      <c r="D25" s="63">
        <f>SUM(D17:D24)</f>
        <v>-886870</v>
      </c>
      <c r="E25" s="63">
        <f>SUM(E17:E24)</f>
        <v>-1104466</v>
      </c>
    </row>
    <row r="26" spans="2:5">
      <c r="B26" s="19" t="s">
        <v>56</v>
      </c>
      <c r="C26" s="20"/>
      <c r="D26" s="47">
        <v>-3394</v>
      </c>
      <c r="E26" s="47">
        <v>3141</v>
      </c>
    </row>
    <row r="27" spans="2:5">
      <c r="B27" s="19" t="s">
        <v>57</v>
      </c>
      <c r="C27" s="20"/>
      <c r="D27" s="47">
        <v>0</v>
      </c>
      <c r="E27" s="47">
        <v>0</v>
      </c>
    </row>
    <row r="28" spans="2:5" s="81" customFormat="1" ht="25.5">
      <c r="B28" s="24" t="s">
        <v>58</v>
      </c>
      <c r="C28" s="64"/>
      <c r="D28" s="65">
        <f>SUM(D25:D27)</f>
        <v>-890264</v>
      </c>
      <c r="E28" s="65">
        <f>E25+E26</f>
        <v>-1101325</v>
      </c>
    </row>
    <row r="29" spans="2:5">
      <c r="B29" s="11"/>
      <c r="C29" s="12"/>
      <c r="D29" s="40"/>
      <c r="E29" s="40"/>
    </row>
    <row r="30" spans="2:5">
      <c r="B30" s="45" t="s">
        <v>59</v>
      </c>
      <c r="C30" s="66"/>
      <c r="D30" s="40"/>
      <c r="E30" s="40"/>
    </row>
    <row r="31" spans="2:5">
      <c r="B31" s="11" t="s">
        <v>60</v>
      </c>
      <c r="C31" s="12">
        <v>3</v>
      </c>
      <c r="D31" s="40">
        <v>-16378</v>
      </c>
      <c r="E31" s="40">
        <v>-159758</v>
      </c>
    </row>
    <row r="32" spans="2:5">
      <c r="B32" s="11" t="s">
        <v>61</v>
      </c>
      <c r="C32" s="12"/>
      <c r="D32" s="40">
        <v>-45875</v>
      </c>
      <c r="E32" s="40">
        <v>-1243690</v>
      </c>
    </row>
    <row r="33" spans="2:7" ht="12" customHeight="1">
      <c r="B33" s="11" t="s">
        <v>62</v>
      </c>
      <c r="C33" s="12"/>
      <c r="D33" s="40">
        <v>2613816</v>
      </c>
      <c r="E33" s="40">
        <v>2214328</v>
      </c>
    </row>
    <row r="34" spans="2:7" ht="9" hidden="1" customHeight="1">
      <c r="B34" s="11" t="s">
        <v>63</v>
      </c>
      <c r="C34" s="12"/>
      <c r="D34" s="67"/>
      <c r="E34" s="67"/>
    </row>
    <row r="35" spans="2:7">
      <c r="B35" s="11" t="s">
        <v>10</v>
      </c>
      <c r="C35" s="12"/>
      <c r="D35" s="40">
        <v>-47015</v>
      </c>
      <c r="E35" s="40">
        <v>277206</v>
      </c>
    </row>
    <row r="36" spans="2:7">
      <c r="B36" s="11" t="s">
        <v>8</v>
      </c>
      <c r="C36" s="12"/>
      <c r="D36" s="47">
        <v>-1302810</v>
      </c>
      <c r="E36" s="47">
        <v>-1729966</v>
      </c>
    </row>
    <row r="37" spans="2:7">
      <c r="B37" s="11" t="s">
        <v>89</v>
      </c>
      <c r="C37" s="12"/>
      <c r="D37" s="47">
        <v>-339728</v>
      </c>
      <c r="E37" s="47">
        <v>-177747</v>
      </c>
    </row>
    <row r="38" spans="2:7">
      <c r="B38" s="11" t="s">
        <v>111</v>
      </c>
      <c r="C38" s="12"/>
      <c r="D38" s="47"/>
      <c r="E38" s="47"/>
    </row>
    <row r="39" spans="2:7" s="81" customFormat="1" ht="25.5">
      <c r="B39" s="24" t="s">
        <v>80</v>
      </c>
      <c r="C39" s="64"/>
      <c r="D39" s="65">
        <f>SUM(D31:D38)</f>
        <v>862010</v>
      </c>
      <c r="E39" s="65">
        <f>SUM(E31:E38)</f>
        <v>-819627</v>
      </c>
    </row>
    <row r="40" spans="2:7">
      <c r="B40" s="11"/>
      <c r="C40" s="12"/>
      <c r="D40" s="40"/>
      <c r="E40" s="40"/>
    </row>
    <row r="41" spans="2:7" s="81" customFormat="1">
      <c r="B41" s="45" t="s">
        <v>64</v>
      </c>
      <c r="C41" s="22"/>
      <c r="D41" s="68"/>
      <c r="E41" s="68"/>
    </row>
    <row r="42" spans="2:7" hidden="1">
      <c r="B42" s="19" t="s">
        <v>65</v>
      </c>
      <c r="C42" s="20"/>
      <c r="D42" s="47">
        <v>0</v>
      </c>
      <c r="E42" s="47">
        <v>0</v>
      </c>
    </row>
    <row r="43" spans="2:7">
      <c r="B43" s="19" t="s">
        <v>90</v>
      </c>
      <c r="C43" s="20"/>
      <c r="D43" s="47"/>
      <c r="E43" s="47">
        <v>0</v>
      </c>
    </row>
    <row r="44" spans="2:7">
      <c r="B44" s="19" t="s">
        <v>66</v>
      </c>
      <c r="C44" s="20"/>
      <c r="D44" s="47">
        <v>0</v>
      </c>
      <c r="E44" s="47">
        <v>0</v>
      </c>
    </row>
    <row r="45" spans="2:7" s="81" customFormat="1" ht="25.5">
      <c r="B45" s="24" t="s">
        <v>82</v>
      </c>
      <c r="C45" s="25"/>
      <c r="D45" s="65">
        <f>D43</f>
        <v>0</v>
      </c>
      <c r="E45" s="65">
        <v>0</v>
      </c>
    </row>
    <row r="46" spans="2:7" s="81" customFormat="1">
      <c r="B46" s="16"/>
      <c r="C46" s="17"/>
      <c r="D46" s="49"/>
      <c r="E46" s="49"/>
    </row>
    <row r="47" spans="2:7">
      <c r="B47" s="11" t="s">
        <v>67</v>
      </c>
      <c r="C47" s="12"/>
      <c r="D47" s="40">
        <f>D39+D28+D45</f>
        <v>-28254</v>
      </c>
      <c r="E47" s="40">
        <f>E39+E28</f>
        <v>-1920952</v>
      </c>
      <c r="G47" s="83"/>
    </row>
    <row r="48" spans="2:7">
      <c r="B48" s="11" t="s">
        <v>38</v>
      </c>
      <c r="C48" s="12"/>
      <c r="D48" s="47">
        <v>-10572</v>
      </c>
      <c r="E48" s="47">
        <v>10926</v>
      </c>
    </row>
    <row r="49" spans="2:7">
      <c r="B49" s="19" t="s">
        <v>68</v>
      </c>
      <c r="C49" s="20"/>
      <c r="D49" s="47">
        <v>41173</v>
      </c>
      <c r="E49" s="47">
        <v>1924587</v>
      </c>
    </row>
    <row r="50" spans="2:7" s="81" customFormat="1">
      <c r="B50" s="24" t="s">
        <v>91</v>
      </c>
      <c r="C50" s="64">
        <v>5</v>
      </c>
      <c r="D50" s="48">
        <f>D47+D49+D48</f>
        <v>2347</v>
      </c>
      <c r="E50" s="48">
        <f>E47+E49+E48</f>
        <v>14561</v>
      </c>
    </row>
    <row r="51" spans="2:7">
      <c r="B51" s="59"/>
      <c r="C51" s="56"/>
      <c r="D51" s="40"/>
      <c r="E51" s="40"/>
    </row>
    <row r="52" spans="2:7">
      <c r="B52" s="59"/>
      <c r="C52" s="56"/>
      <c r="D52" s="40"/>
      <c r="E52" s="40"/>
      <c r="G52" s="83"/>
    </row>
    <row r="53" spans="2:7">
      <c r="B53" s="29"/>
      <c r="C53" s="29"/>
      <c r="D53" s="2"/>
      <c r="E53" s="2"/>
    </row>
    <row r="54" spans="2:7">
      <c r="B54" s="29"/>
      <c r="C54" s="29"/>
      <c r="D54" s="2"/>
      <c r="E54" s="2"/>
    </row>
    <row r="55" spans="2:7">
      <c r="B55" s="29" t="s">
        <v>33</v>
      </c>
      <c r="C55" s="29"/>
      <c r="D55" s="2" t="s">
        <v>102</v>
      </c>
      <c r="E55" s="2"/>
    </row>
    <row r="58" spans="2:7">
      <c r="B58" s="29" t="s">
        <v>32</v>
      </c>
      <c r="C58" s="29"/>
      <c r="D58" s="2" t="s">
        <v>98</v>
      </c>
      <c r="E58" s="2"/>
    </row>
  </sheetData>
  <pageMargins left="0.31496062992125984" right="0.27559055118110237" top="0.47244094488188981" bottom="0.31496062992125984" header="0.31496062992125984" footer="0.1968503937007874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F30"/>
  <sheetViews>
    <sheetView topLeftCell="B1" workbookViewId="0">
      <selection activeCell="B1" sqref="B1:G32"/>
    </sheetView>
  </sheetViews>
  <sheetFormatPr defaultColWidth="8.85546875" defaultRowHeight="12.75"/>
  <cols>
    <col min="1" max="1" width="0.85546875" style="82" customWidth="1"/>
    <col min="2" max="2" width="45.7109375" style="82" customWidth="1"/>
    <col min="3" max="3" width="5.7109375" style="82" customWidth="1"/>
    <col min="4" max="4" width="10.7109375" style="82" customWidth="1"/>
    <col min="5" max="5" width="12.42578125" style="82" customWidth="1"/>
    <col min="6" max="6" width="10.7109375" style="82" customWidth="1"/>
    <col min="7" max="7" width="2.7109375" style="82" customWidth="1"/>
    <col min="8" max="16384" width="8.85546875" style="82"/>
  </cols>
  <sheetData>
    <row r="1" spans="1:6" ht="15" customHeight="1">
      <c r="B1" s="1" t="s">
        <v>105</v>
      </c>
      <c r="C1" s="70"/>
      <c r="D1" s="70"/>
      <c r="E1" s="70"/>
      <c r="F1" s="70"/>
    </row>
    <row r="2" spans="1:6" ht="15" customHeight="1">
      <c r="B2" s="1" t="s">
        <v>72</v>
      </c>
      <c r="C2" s="70"/>
      <c r="D2" s="70"/>
      <c r="E2" s="70"/>
      <c r="F2" s="70"/>
    </row>
    <row r="3" spans="1:6" ht="15" customHeight="1">
      <c r="B3" s="3" t="s">
        <v>114</v>
      </c>
      <c r="C3" s="57"/>
      <c r="D3" s="57"/>
      <c r="E3" s="4"/>
      <c r="F3" s="4"/>
    </row>
    <row r="4" spans="1:6" ht="4.9000000000000004" customHeight="1" thickBot="1">
      <c r="B4" s="58"/>
      <c r="C4" s="6"/>
      <c r="D4" s="6"/>
      <c r="E4" s="6"/>
      <c r="F4" s="6"/>
    </row>
    <row r="5" spans="1:6" ht="15" customHeight="1">
      <c r="B5" s="71"/>
      <c r="C5" s="71"/>
      <c r="D5" s="71"/>
      <c r="E5" s="71"/>
      <c r="F5" s="71"/>
    </row>
    <row r="6" spans="1:6" ht="25.5">
      <c r="B6" s="8" t="s">
        <v>2</v>
      </c>
      <c r="C6" s="72" t="s">
        <v>73</v>
      </c>
      <c r="D6" s="72" t="s">
        <v>17</v>
      </c>
      <c r="E6" s="72" t="s">
        <v>103</v>
      </c>
      <c r="F6" s="72" t="s">
        <v>92</v>
      </c>
    </row>
    <row r="7" spans="1:6">
      <c r="B7" s="73"/>
      <c r="C7" s="74"/>
      <c r="D7" s="75"/>
      <c r="E7" s="75"/>
      <c r="F7" s="75"/>
    </row>
    <row r="8" spans="1:6" s="84" customFormat="1" hidden="1">
      <c r="A8" s="81"/>
      <c r="B8" s="24" t="s">
        <v>101</v>
      </c>
      <c r="C8" s="24"/>
      <c r="D8" s="76">
        <v>26220170</v>
      </c>
      <c r="E8" s="76">
        <v>-3629157</v>
      </c>
      <c r="F8" s="76">
        <v>23322655</v>
      </c>
    </row>
    <row r="9" spans="1:6" s="84" customFormat="1" hidden="1">
      <c r="A9" s="81"/>
      <c r="B9" s="16"/>
      <c r="C9" s="16"/>
      <c r="D9" s="77"/>
      <c r="E9" s="77"/>
      <c r="F9" s="77"/>
    </row>
    <row r="10" spans="1:6" s="83" customFormat="1" hidden="1">
      <c r="A10" s="82"/>
      <c r="B10" s="19" t="s">
        <v>76</v>
      </c>
      <c r="C10" s="19"/>
      <c r="D10" s="78"/>
      <c r="E10" s="78">
        <v>595349</v>
      </c>
      <c r="F10" s="78">
        <v>595349</v>
      </c>
    </row>
    <row r="11" spans="1:6" s="83" customFormat="1" ht="25.5" hidden="1">
      <c r="A11" s="82"/>
      <c r="B11" s="19" t="s">
        <v>70</v>
      </c>
      <c r="C11" s="19"/>
      <c r="D11" s="79"/>
      <c r="E11" s="79"/>
      <c r="F11" s="79">
        <v>-5355905</v>
      </c>
    </row>
    <row r="12" spans="1:6" s="83" customFormat="1" hidden="1">
      <c r="A12" s="82"/>
      <c r="B12" s="8" t="s">
        <v>69</v>
      </c>
      <c r="C12" s="14"/>
      <c r="D12" s="80"/>
      <c r="E12" s="80"/>
      <c r="F12" s="80">
        <v>0</v>
      </c>
    </row>
    <row r="13" spans="1:6" s="83" customFormat="1" hidden="1">
      <c r="A13" s="82"/>
      <c r="B13" s="19" t="s">
        <v>71</v>
      </c>
      <c r="C13" s="19"/>
      <c r="D13" s="78">
        <v>0</v>
      </c>
      <c r="E13" s="78">
        <v>595349</v>
      </c>
      <c r="F13" s="78">
        <v>-4760556</v>
      </c>
    </row>
    <row r="14" spans="1:6" s="83" customFormat="1" hidden="1">
      <c r="A14" s="82"/>
      <c r="B14" s="19"/>
      <c r="C14" s="19"/>
      <c r="D14" s="78"/>
      <c r="E14" s="78"/>
      <c r="F14" s="78"/>
    </row>
    <row r="15" spans="1:6" s="84" customFormat="1">
      <c r="A15" s="81"/>
      <c r="B15" s="24" t="s">
        <v>113</v>
      </c>
      <c r="C15" s="24"/>
      <c r="D15" s="76">
        <v>26220170</v>
      </c>
      <c r="E15" s="76">
        <v>-17759826</v>
      </c>
      <c r="F15" s="76">
        <f>D15+E15</f>
        <v>8460344</v>
      </c>
    </row>
    <row r="16" spans="1:6" s="84" customFormat="1">
      <c r="A16" s="81"/>
      <c r="B16" s="16"/>
      <c r="C16" s="16"/>
      <c r="D16" s="77"/>
      <c r="E16" s="77"/>
      <c r="F16" s="77"/>
    </row>
    <row r="17" spans="1:6" s="83" customFormat="1">
      <c r="A17" s="82"/>
      <c r="B17" s="19" t="s">
        <v>76</v>
      </c>
      <c r="C17" s="19"/>
      <c r="D17" s="78">
        <v>0</v>
      </c>
      <c r="E17" s="78">
        <v>558754</v>
      </c>
      <c r="F17" s="78">
        <f>E17</f>
        <v>558754</v>
      </c>
    </row>
    <row r="18" spans="1:6" s="83" customFormat="1">
      <c r="A18" s="82"/>
      <c r="B18" s="19" t="s">
        <v>96</v>
      </c>
      <c r="C18" s="19"/>
      <c r="D18" s="78">
        <v>0</v>
      </c>
      <c r="E18" s="78"/>
      <c r="F18" s="79">
        <v>0</v>
      </c>
    </row>
    <row r="19" spans="1:6" s="83" customFormat="1" ht="25.5">
      <c r="A19" s="82"/>
      <c r="B19" s="19" t="s">
        <v>70</v>
      </c>
      <c r="C19" s="19"/>
      <c r="D19" s="79">
        <v>0</v>
      </c>
      <c r="E19" s="79">
        <v>1713523</v>
      </c>
      <c r="F19" s="79">
        <f>E19</f>
        <v>1713523</v>
      </c>
    </row>
    <row r="20" spans="1:6" s="83" customFormat="1">
      <c r="A20" s="82"/>
      <c r="B20" s="8" t="s">
        <v>69</v>
      </c>
      <c r="C20" s="14"/>
      <c r="D20" s="80">
        <v>0</v>
      </c>
      <c r="E20" s="80"/>
      <c r="F20" s="80"/>
    </row>
    <row r="21" spans="1:6" s="83" customFormat="1">
      <c r="A21" s="82"/>
      <c r="B21" s="19"/>
      <c r="C21" s="19"/>
      <c r="D21" s="78"/>
      <c r="E21" s="78"/>
      <c r="F21" s="78"/>
    </row>
    <row r="22" spans="1:6" s="84" customFormat="1">
      <c r="A22" s="81"/>
      <c r="B22" s="24" t="s">
        <v>118</v>
      </c>
      <c r="C22" s="24"/>
      <c r="D22" s="76">
        <v>26220170</v>
      </c>
      <c r="E22" s="76">
        <f>E15+E17+E20+E19</f>
        <v>-15487549</v>
      </c>
      <c r="F22" s="76">
        <f>D22+E22</f>
        <v>10732621</v>
      </c>
    </row>
    <row r="23" spans="1:6" s="84" customFormat="1">
      <c r="A23" s="81"/>
      <c r="B23" s="16"/>
      <c r="C23" s="16"/>
      <c r="D23" s="77"/>
      <c r="E23" s="77"/>
      <c r="F23" s="77"/>
    </row>
    <row r="24" spans="1:6" s="81" customFormat="1">
      <c r="B24" s="16"/>
      <c r="C24" s="16"/>
      <c r="D24" s="77"/>
      <c r="E24" s="77"/>
      <c r="F24" s="77"/>
    </row>
    <row r="25" spans="1:6" s="81" customFormat="1" ht="19.5" customHeight="1">
      <c r="B25" s="16"/>
      <c r="C25" s="16"/>
      <c r="D25" s="77"/>
      <c r="E25" s="77"/>
      <c r="F25" s="77"/>
    </row>
    <row r="26" spans="1:6" s="81" customFormat="1">
      <c r="B26" s="29"/>
      <c r="C26" s="29"/>
      <c r="D26" s="2"/>
      <c r="E26" s="77"/>
      <c r="F26" s="2"/>
    </row>
    <row r="27" spans="1:6" s="81" customFormat="1" ht="16.5" customHeight="1">
      <c r="B27" s="29"/>
      <c r="C27" s="29"/>
      <c r="D27" s="2"/>
      <c r="E27" s="77"/>
      <c r="F27" s="2"/>
    </row>
    <row r="28" spans="1:6" s="81" customFormat="1">
      <c r="B28" s="29" t="s">
        <v>33</v>
      </c>
      <c r="C28" s="29"/>
      <c r="D28" s="2"/>
      <c r="E28" s="77"/>
      <c r="F28" s="2" t="s">
        <v>102</v>
      </c>
    </row>
    <row r="29" spans="1:6" s="81" customFormat="1" ht="24.75" customHeight="1">
      <c r="B29" s="16"/>
      <c r="C29" s="16"/>
    </row>
    <row r="30" spans="1:6" s="81" customFormat="1">
      <c r="B30" s="29" t="s">
        <v>32</v>
      </c>
      <c r="C30" s="29"/>
      <c r="D30" s="69"/>
      <c r="E30" s="77"/>
      <c r="F30" s="2" t="s">
        <v>98</v>
      </c>
    </row>
  </sheetData>
  <pageMargins left="0.74803149606299213" right="0.74803149606299213" top="0.98425196850393704" bottom="0.98425196850393704" header="0.51181102362204722" footer="0.51181102362204722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Ainur Kenchimova</cp:lastModifiedBy>
  <cp:lastPrinted>2022-08-12T07:46:57Z</cp:lastPrinted>
  <dcterms:created xsi:type="dcterms:W3CDTF">2014-05-15T07:31:14Z</dcterms:created>
  <dcterms:modified xsi:type="dcterms:W3CDTF">2022-08-12T07:47:11Z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