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97" activeTab="2"/>
  </bookViews>
  <sheets>
    <sheet name="осв" sheetId="1" r:id="rId1"/>
    <sheet name="баланс" sheetId="2" r:id="rId2"/>
    <sheet name="опу" sheetId="3" r:id="rId3"/>
  </sheets>
  <definedNames/>
  <calcPr fullCalcOnLoad="1"/>
</workbook>
</file>

<file path=xl/sharedStrings.xml><?xml version="1.0" encoding="utf-8"?>
<sst xmlns="http://schemas.openxmlformats.org/spreadsheetml/2006/main" count="482" uniqueCount="328">
  <si>
    <t>Алматытемір АО</t>
  </si>
  <si>
    <t>Выводимые данные:</t>
  </si>
  <si>
    <t>БУ (данные бухгалтерского учета)</t>
  </si>
  <si>
    <t>Счет, Наименование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</si>
  <si>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</si>
  <si>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</si>
  <si>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</si>
  <si>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</si>
  <si>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</si>
  <si>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1000, Денежные средства</t>
  </si>
  <si>
    <t>1010, Денежные средства в кассе</t>
  </si>
  <si>
    <t>1030, Денежные средства на текущих банковских счетах</t>
  </si>
  <si>
    <t>1200, Краткосрочная дебиторская задолженность</t>
  </si>
  <si>
    <t>1210, Краткосрочная дебиторская задолженность покупателей и заказчиков</t>
  </si>
  <si>
    <t>1250, Краткосрочная дебиторская задолженность работников</t>
  </si>
  <si>
    <t>1251, Краткосрочная задолженность подотчетных лиц</t>
  </si>
  <si>
    <t>1253, Краткосрочная задолженность по предоставленным работникам займам</t>
  </si>
  <si>
    <t>1260, Краткосрочная дебиторская задолженность по аренде</t>
  </si>
  <si>
    <t>1300, Запасы</t>
  </si>
  <si>
    <t>1310, Сырье и материалы</t>
  </si>
  <si>
    <t>1330, Товары</t>
  </si>
  <si>
    <t>1400, Текущие налоговые активы</t>
  </si>
  <si>
    <t>1410, Корпоративный подоходный налог</t>
  </si>
  <si>
    <t>1420, Налог на добавленную стоимость</t>
  </si>
  <si>
    <t>1430, Прочие налоги и другие обязательные платежи в бюджет</t>
  </si>
  <si>
    <t>1600, Прочие краткосрочные активы</t>
  </si>
  <si>
    <t>1610, Краткосрочные авансы выданные</t>
  </si>
  <si>
    <t>1620, Краткосрочные расходы будущих периодов</t>
  </si>
  <si>
    <t>1630, Прочие краткосрочные активы</t>
  </si>
  <si>
    <t>2000, Долгосрочные финансовые инвестиции</t>
  </si>
  <si>
    <t>2010, Долгосрочные предоставленные займы</t>
  </si>
  <si>
    <t>2300, Инвестиции в недвижимость</t>
  </si>
  <si>
    <t>2310, Инвестиции в недвижимость</t>
  </si>
  <si>
    <t>2320, Амортизация инвестиций в недвижимость</t>
  </si>
  <si>
    <t>2400, Основные средства</t>
  </si>
  <si>
    <t>2410, Основные средства</t>
  </si>
  <si>
    <t>2420, Амортизация основных средств</t>
  </si>
  <si>
    <t>2430, Убыток от обесценения основных средств</t>
  </si>
  <si>
    <t>2700, Нематериальные активы</t>
  </si>
  <si>
    <t>2730, Прочие нематериальные активы</t>
  </si>
  <si>
    <t>2740, Амортизация прочих нематериальных активов</t>
  </si>
  <si>
    <t>2800, Отложенные налоговые активы</t>
  </si>
  <si>
    <t>2810, Отложенные налоговые активы по корпоративному подоходному налогу</t>
  </si>
  <si>
    <t>2900, Прочие долгосрочные активы</t>
  </si>
  <si>
    <t>2920, Долгосрочные расходы будущих периодов</t>
  </si>
  <si>
    <t>2930, Незавершенное строительство</t>
  </si>
  <si>
    <t>2931, Незавершенное строительство</t>
  </si>
  <si>
    <t>2933, Модернизация и капитальный ремонт ОС</t>
  </si>
  <si>
    <t>3000, Краткосрочные финансовые обязательства</t>
  </si>
  <si>
    <t>3040, Текущая часть долгосрочных финансовых обязательств</t>
  </si>
  <si>
    <t>3100, Обязательства по налогам</t>
  </si>
  <si>
    <t>3120, Индивидуальный подоходный налог</t>
  </si>
  <si>
    <t>3130, Налог на добавленную стоимость</t>
  </si>
  <si>
    <t>3150, Социальный налог</t>
  </si>
  <si>
    <t>3160, Земельный налог</t>
  </si>
  <si>
    <t>3180, Налог на имущество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</si>
  <si>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</si>
  <si>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</si>
  <si>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3220, Обязательства по пенсионным отчислениям</t>
  </si>
  <si>
    <t>3230, Прочие обязательства по другим обязательным платежам</t>
  </si>
  <si>
    <t>3300, Краткосрочная кредиторская задолженность</t>
  </si>
  <si>
    <t>3310, Краткосрочная задолженность поставщикам и подрядчикам</t>
  </si>
  <si>
    <t>3350, Краткосрочная задолженность по оплате труда</t>
  </si>
  <si>
    <t>3380, Краткосрочные вознаграждения к выплате</t>
  </si>
  <si>
    <t>3390, Прочая краткосрочная кредиторская задолженность</t>
  </si>
  <si>
    <t>3397, Прочая краткосрочная кредиторская задолженность</t>
  </si>
  <si>
    <t>3400, Краткосрочные оценочные обязательства</t>
  </si>
  <si>
    <t>3430, Краткосрочные оценочные обязательства по вознаграждениям работникам</t>
  </si>
  <si>
    <t>3500, Прочие краткосрочные обязательства</t>
  </si>
  <si>
    <t>3510, Краткосрочные авансы полученные</t>
  </si>
  <si>
    <t>4000, Долгосрочные финансовые обязательства</t>
  </si>
  <si>
    <t>4010, Долгосрочные банковские займы</t>
  </si>
  <si>
    <t>4030, Прочие долгосрочные финансовые обязательства</t>
  </si>
  <si>
    <t>4031, Чистая стоимость облигаций</t>
  </si>
  <si>
    <t>5000, Уставный капитал</t>
  </si>
  <si>
    <t>5010, Привилегированные акции</t>
  </si>
  <si>
    <t>5020, Простые акции</t>
  </si>
  <si>
    <t>5400, Резервы</t>
  </si>
  <si>
    <t>5420, Резерв на переоценку основных средств</t>
  </si>
  <si>
    <t>5460, Прочие резервы</t>
  </si>
  <si>
    <t>5500, Нераспределенная прибыль непокрытый убыток</t>
  </si>
  <si>
    <t>5510, Нераспределенная прибыль непокрытый убыток отчетного года</t>
  </si>
  <si>
    <t>5520, Нераспределенная прибыль непокрытый убыток предыдущих лет</t>
  </si>
  <si>
    <t>5600, Итоговая прибыль итоговый убыток</t>
  </si>
  <si>
    <t>5610, Итоговая прибыль итоговый убыток</t>
  </si>
  <si>
    <t>6000, Доход от реализации продукции и оказания услуг</t>
  </si>
  <si>
    <t>6010, Доход от реализации продукции и оказания услуг</t>
  </si>
  <si>
    <t>7100, Расходы по реализации продукции и оказанию услуг</t>
  </si>
  <si>
    <t>7110, Расходы по реализации продукции и оказанию услуг</t>
  </si>
  <si>
    <t>7200, Административные расходы</t>
  </si>
  <si>
    <t>7210, Административные расходы</t>
  </si>
  <si>
    <t>7211, Административные расходы /не идущие на вычеты/</t>
  </si>
  <si>
    <t>7300, Расходы на финансирование</t>
  </si>
  <si>
    <t>7310, Расходы по вознаграждениям</t>
  </si>
  <si>
    <t>7400, Прочие расходы</t>
  </si>
  <si>
    <t>Итого</t>
  </si>
  <si>
    <t>Приложение 2
к приказу Министра финансов
Республики Казахстан
от 20 августа 2010 года №422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</si>
  <si>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</si>
  <si>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</si>
  <si>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</si>
  <si>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>Сведения о реорганизации</t>
  </si>
  <si>
    <t>Вид деятельности организации</t>
  </si>
  <si>
    <t>Сдача внаем собственного недвижимого имущества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</si>
  <si>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</si>
  <si>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</si>
  <si>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</si>
  <si>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</si>
  <si>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</si>
  <si>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</si>
  <si>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</si>
  <si>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</si>
  <si>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Республика Казахстан. г. Алматы, ул Ауэзова 2, 379-24-65, 379-19-76 факс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</si>
  <si>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</si>
  <si>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</si>
  <si>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</si>
  <si>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</si>
  <si>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</si>
  <si>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</si>
  <si>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</si>
  <si>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</si>
  <si>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</si>
  <si>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</si>
  <si>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</si>
  <si>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</si>
  <si>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</si>
  <si>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</si>
  <si>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</si>
  <si>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</si>
  <si>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</si>
  <si>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</si>
  <si>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</si>
  <si>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</si>
  <si>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</si>
  <si>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</si>
  <si>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</si>
  <si>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</si>
  <si>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</si>
  <si>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</si>
  <si>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</si>
  <si>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</si>
  <si>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</si>
  <si>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</si>
  <si>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</si>
  <si>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</si>
  <si>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</si>
  <si>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</si>
  <si>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</si>
  <si>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</si>
  <si>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</si>
  <si>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</si>
  <si>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</si>
  <si>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</si>
  <si>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</si>
  <si>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</si>
  <si>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</si>
  <si>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</si>
  <si>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</si>
  <si>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</si>
  <si>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</si>
  <si>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</si>
  <si>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</si>
  <si>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</si>
  <si>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</si>
  <si>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</si>
  <si>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</si>
  <si>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</si>
  <si>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</si>
  <si>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</si>
  <si>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</si>
  <si>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</si>
  <si>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</si>
  <si>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</si>
  <si>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</si>
  <si>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Касымханов Кайролла Темирбекович</t>
  </si>
  <si>
    <t>(фамилия, имя, отчество)</t>
  </si>
  <si>
    <t>(подпись)</t>
  </si>
  <si>
    <t>Главный бухгалтер</t>
  </si>
  <si>
    <t>Карабаева Динара Толековна</t>
  </si>
  <si>
    <t>М.П.</t>
  </si>
  <si>
    <t>в том числе: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</si>
  <si>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</si>
  <si>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</si>
  <si>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</si>
  <si>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</si>
  <si>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</si>
  <si>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Приложение 3
к приказу Министра финансов
Республики Казахстан
от 20 августа 2010 года № 422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</si>
  <si>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</si>
  <si>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</si>
  <si>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</si>
  <si>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</si>
  <si>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</si>
  <si>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</si>
  <si>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</si>
  <si>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</si>
  <si>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</si>
  <si>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</si>
  <si>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</si>
  <si>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</si>
  <si>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</si>
  <si>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</si>
  <si>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</si>
  <si>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</si>
  <si>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</si>
  <si>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</si>
  <si>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</si>
  <si>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</si>
  <si>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</si>
  <si>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</si>
  <si>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</si>
  <si>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</si>
  <si>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</si>
  <si>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</si>
  <si>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Хеджирование денежных потоков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</si>
  <si>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</si>
  <si>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</si>
  <si>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</si>
  <si>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</si>
  <si>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</si>
  <si>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</si>
  <si>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</si>
  <si>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</si>
  <si>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</si>
  <si>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</si>
  <si>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</si>
  <si>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</si>
  <si>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021опу</t>
  </si>
  <si>
    <t>сч6100</t>
  </si>
  <si>
    <t>010стр</t>
  </si>
  <si>
    <t>сч1000</t>
  </si>
  <si>
    <t>015стр</t>
  </si>
  <si>
    <t>сч1110</t>
  </si>
  <si>
    <t>016стр</t>
  </si>
  <si>
    <t>сч1210,1250,1260,1280</t>
  </si>
  <si>
    <t>017 стр</t>
  </si>
  <si>
    <t>сч1410</t>
  </si>
  <si>
    <t>018стр</t>
  </si>
  <si>
    <t>сч1310,1330</t>
  </si>
  <si>
    <t>019стр</t>
  </si>
  <si>
    <t>сч1420,1430,1610,1620</t>
  </si>
  <si>
    <t>114стр</t>
  </si>
  <si>
    <t>сч2010</t>
  </si>
  <si>
    <t>115стр</t>
  </si>
  <si>
    <t>сч2110,2150</t>
  </si>
  <si>
    <t>117стр</t>
  </si>
  <si>
    <t>сч2300</t>
  </si>
  <si>
    <t>118стр</t>
  </si>
  <si>
    <t>сч2400</t>
  </si>
  <si>
    <t>121стр</t>
  </si>
  <si>
    <t>сч2700</t>
  </si>
  <si>
    <t>122стр</t>
  </si>
  <si>
    <t>сч2800</t>
  </si>
  <si>
    <t>123стр</t>
  </si>
  <si>
    <t>сч2900</t>
  </si>
  <si>
    <t>210стр</t>
  </si>
  <si>
    <t>сч3010,3040</t>
  </si>
  <si>
    <t>212стр</t>
  </si>
  <si>
    <t>сч3030</t>
  </si>
  <si>
    <t>213стр</t>
  </si>
  <si>
    <t>215стр</t>
  </si>
  <si>
    <t>сч3110</t>
  </si>
  <si>
    <t>216стр</t>
  </si>
  <si>
    <t>217стр</t>
  </si>
  <si>
    <t>310стр</t>
  </si>
  <si>
    <t>сч4010,4020</t>
  </si>
  <si>
    <t>312стр</t>
  </si>
  <si>
    <t>сч4030</t>
  </si>
  <si>
    <t>315стр</t>
  </si>
  <si>
    <t>сч4300</t>
  </si>
  <si>
    <t>410стр</t>
  </si>
  <si>
    <t>сч5000</t>
  </si>
  <si>
    <t>413стр</t>
  </si>
  <si>
    <t>сч5400</t>
  </si>
  <si>
    <t>414стр</t>
  </si>
  <si>
    <t>сч5500</t>
  </si>
  <si>
    <t>010опу</t>
  </si>
  <si>
    <t>сч6010</t>
  </si>
  <si>
    <t>016опу</t>
  </si>
  <si>
    <t>сч6200</t>
  </si>
  <si>
    <t>011опу</t>
  </si>
  <si>
    <t>сч7010</t>
  </si>
  <si>
    <t>013опу</t>
  </si>
  <si>
    <t>сч7110</t>
  </si>
  <si>
    <t>014опу</t>
  </si>
  <si>
    <t>сч7200</t>
  </si>
  <si>
    <t>022опу</t>
  </si>
  <si>
    <t>сч7300</t>
  </si>
  <si>
    <t>015опу</t>
  </si>
  <si>
    <t>сч7400</t>
  </si>
  <si>
    <t>сч3120,3130,3150,3180,3230</t>
  </si>
  <si>
    <t>сч3210,3220,3350,3430</t>
  </si>
  <si>
    <t>сч3310,3380,3390,3510</t>
  </si>
  <si>
    <t>Балансовая стоимость одной простой акции</t>
  </si>
  <si>
    <t>тенге</t>
  </si>
  <si>
    <t>3030, Краткосрочная кредиторская задолженность по дивидендам и доходам участников</t>
  </si>
  <si>
    <t>Акционерлік қоғам "Алматытемір"</t>
  </si>
  <si>
    <t>Оборотно-сальдовая ведомость за 2012 г.</t>
  </si>
  <si>
    <t>займы 210стр</t>
  </si>
  <si>
    <t>Балансовая стоимость одной привилегированной акции</t>
  </si>
  <si>
    <t>Отчет о совокупном доходе</t>
  </si>
  <si>
    <t>минус возвраты</t>
  </si>
  <si>
    <t>минус прочие обязательства</t>
  </si>
  <si>
    <t>Отчет о финансовом положении</t>
  </si>
  <si>
    <t>дивид 212 стр</t>
  </si>
  <si>
    <t>1290, Резерв по сомнительным требованиям</t>
  </si>
  <si>
    <t>2011, Дисконт Долгосрочные предоставленные займы</t>
  </si>
  <si>
    <t>2330, Убыток от обесценения инвестиций в недвижимость</t>
  </si>
  <si>
    <t>7000, Себестоимость реализованной продукции и оказанных услуг</t>
  </si>
  <si>
    <t>7010, Себестоимость реализованной продукции и оказанных услуг</t>
  </si>
  <si>
    <t>сч2110,50</t>
  </si>
  <si>
    <t>сч1310,30</t>
  </si>
  <si>
    <t>сч3010,40</t>
  </si>
  <si>
    <t>сч3210,20,3350,3430</t>
  </si>
  <si>
    <t>сч3120,30,50,80,90,3230</t>
  </si>
  <si>
    <t>сч4010,20</t>
  </si>
  <si>
    <t>1020, Денежные средства в пути</t>
  </si>
  <si>
    <t>1022, Конвертация валюты</t>
  </si>
  <si>
    <t>7470, Прочие расходы</t>
  </si>
  <si>
    <t>сч3310,90,3510</t>
  </si>
  <si>
    <t>сч3030,3380</t>
  </si>
  <si>
    <t>сч1420,30,1610,20-1290</t>
  </si>
  <si>
    <t xml:space="preserve">сч1210,50,60,80 </t>
  </si>
  <si>
    <t>3170, Налог на транспортные средства</t>
  </si>
  <si>
    <t>6100, Доходы от финансирования</t>
  </si>
  <si>
    <t>6160, Прочие доходы от финансирования</t>
  </si>
  <si>
    <t>(3 533 286)</t>
  </si>
  <si>
    <t>(3 521 734).</t>
  </si>
  <si>
    <t>за 3 квартал 2013 года</t>
  </si>
  <si>
    <t>по состоянию на 30 сентября 2013 года (за 3 квартал 2013 года)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</si>
</sst>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[=0]&quot;&quot;;General"/>
    <numFmt numFmtId="166" formatCode="000"/>
    <numFmt numFmtId="167" formatCode="#,##0,"/>
    <numFmt numFmtId="168" formatCode="[=0]&quot;-&quot;;General"/>
    <numFmt numFmtId="169" formatCode="0,"/>
    <numFmt numFmtId="170" formatCode="[=-845]&quot;(1)&quot;;General"/>
    <numFmt numFmtId="171" formatCode="[=-18558584.64]&quot;(18 559)&quot;;General"/>
    <numFmt numFmtId="172" formatCode="[=-26975712.45]&quot;(26 976)&quot;;General"/>
    <numFmt numFmtId="173" formatCode="[=-100000]&quot;(100)&quot;;General"/>
    <numFmt numFmtId="174" formatCode="[=-108931594.813939]&quot;(108 932)&quot;;General"/>
    <numFmt numFmtId="175" formatCode="[=-1008144.48]&quot;(1 008)&quot;;General"/>
    <numFmt numFmtId="176" formatCode="[=-146288667.393939]&quot;(146 289)&quot;;General"/>
    <numFmt numFmtId="177" formatCode="[=-598000]&quot;(598)&quot;;General"/>
    <numFmt numFmtId="178" formatCode="[=-5510000]&quot;(5 510)&quot;;General"/>
    <numFmt numFmtId="179" formatCode="[=-9717000]&quot;(9 717)&quot;;General"/>
    <numFmt numFmtId="180" formatCode="[=-57212000]&quot;(57 212)&quot;;General"/>
    <numFmt numFmtId="181" formatCode="[=-62722000]&quot;(62 722)&quot;;General"/>
    <numFmt numFmtId="182" formatCode="[=-53005000]&quot;(53 005)&quot;;General"/>
    <numFmt numFmtId="183" formatCode="[=-92685667.3939393]&quot;(92 686)&quot;;General"/>
    <numFmt numFmtId="184" formatCode="[=-3521733826.19]&quot;(3 521 734)&quot;;General"/>
    <numFmt numFmtId="185" formatCode="[=-3542585238.01]&quot;(3 542 585)&quot;;General"/>
    <numFmt numFmtId="186" formatCode="[=-5830484.17]&quot;(5 830)&quot;;General"/>
    <numFmt numFmtId="187" formatCode="[=-25786394.71]&quot;(25 786)&quot;;General"/>
    <numFmt numFmtId="188" formatCode="[=-3525083274.93]&quot;(3 525 083)&quot;;General"/>
    <numFmt numFmtId="189" formatCode="[=-4277551835.39]&quot;(4 277 552)&quot;;General"/>
    <numFmt numFmtId="190" formatCode="[=-4338017309.16]&quot;(4 338 017)&quot;;General"/>
    <numFmt numFmtId="191" formatCode="[=-882569317]&quot;(882 569)&quot;;General"/>
    <numFmt numFmtId="192" formatCode="[=-3455447992.16]&quot;(3 455 448)&quot;;General"/>
    <numFmt numFmtId="193" formatCode="[=-37708259.78]&quot;(37 708)&quot;;General"/>
    <numFmt numFmtId="194" formatCode="[=-3578193688.7]&quot;(3 578 194)&quot;;General"/>
    <numFmt numFmtId="195" formatCode="[=-3522017478.97]&quot;(3 522 017)&quot;;General"/>
    <numFmt numFmtId="196" formatCode="[=-4283382319.56]&quot;(4 283 382)&quot;;General"/>
    <numFmt numFmtId="197" formatCode="[=-4363803703.87]&quot;(4 363 804)&quot;;General"/>
    <numFmt numFmtId="198" formatCode="[=-3481234386.87]&quot;(3 481 234)&quot;;General"/>
    <numFmt numFmtId="199" formatCode="[=-3522022014.97]&quot;(3 522 022)&quot;;General"/>
    <numFmt numFmtId="200" formatCode="[=-1945545.68]&quot;(1 946)&quot;;General"/>
    <numFmt numFmtId="201" formatCode="[=-3586435000.77777]&quot;(3 586 435)&quot;;General"/>
    <numFmt numFmtId="202" formatCode="[=-16856000]&quot;(16 856)&quot;;General"/>
    <numFmt numFmtId="203" formatCode="[=-3533286014.97979]&quot;(3 533 286)&quot;;General"/>
    <numFmt numFmtId="204" formatCode="[=-3523734408.29]&quot;(3 523 734)&quot;;General"/>
    <numFmt numFmtId="205" formatCode="[=1]&quot;-&quot;;General"/>
  </numFmts>
  <fonts count="37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0" fontId="3" fillId="21" borderId="3" applyProtection="0">
      <alignment horizontal="left" vertical="top" wrapText="1"/>
    </xf>
    <xf numFmtId="0" fontId="4" fillId="0" borderId="3" applyFill="0" applyProtection="0">
      <alignment horizontal="left" vertical="top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9" applyNumberFormat="0" applyFont="0" applyAlignment="0" applyProtection="0"/>
    <xf numFmtId="4" fontId="4" fillId="0" borderId="3" applyFill="0" applyProtection="0">
      <alignment horizontal="right" vertical="top" wrapText="1"/>
    </xf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0" fillId="4" borderId="0" applyNumberFormat="0" applyBorder="0" applyAlignment="0" applyProtection="0"/>
  </cellStyleXfs>
  <cellXfs count="183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5" fillId="0" borderId="11" xfId="0" applyNumberFormat="1" applyFont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166" fontId="5" fillId="0" borderId="13" xfId="0" applyNumberFormat="1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top"/>
    </xf>
    <xf numFmtId="167" fontId="5" fillId="21" borderId="11" xfId="0" applyNumberFormat="1" applyFont="1" applyFill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1" fontId="5" fillId="0" borderId="13" xfId="0" applyNumberFormat="1" applyFont="1" applyBorder="1" applyAlignment="1">
      <alignment horizontal="center" vertical="center"/>
    </xf>
    <xf numFmtId="167" fontId="5" fillId="21" borderId="13" xfId="0" applyNumberFormat="1" applyFont="1" applyFill="1" applyBorder="1" applyAlignment="1">
      <alignment horizontal="right" vertical="center"/>
    </xf>
    <xf numFmtId="0" fontId="6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0" fillId="0" borderId="15" xfId="0" applyFont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vertical="center" wrapText="1"/>
    </xf>
    <xf numFmtId="0" fontId="10" fillId="0" borderId="0" xfId="0" applyNumberFormat="1" applyFont="1" applyAlignment="1">
      <alignment horizontal="centerContinuous" vertical="top"/>
    </xf>
    <xf numFmtId="0" fontId="0" fillId="4" borderId="0" xfId="0" applyFill="1" applyAlignment="1">
      <alignment vertical="justify"/>
    </xf>
    <xf numFmtId="0" fontId="0" fillId="4" borderId="0" xfId="0" applyFill="1" applyAlignment="1">
      <alignment horizontal="left" vertical="justify"/>
    </xf>
    <xf numFmtId="4" fontId="4" fillId="4" borderId="16" xfId="53" applyNumberFormat="1" applyFont="1" applyFill="1" applyBorder="1" applyAlignment="1">
      <alignment horizontal="right" vertical="justify" wrapText="1"/>
      <protection/>
    </xf>
    <xf numFmtId="4" fontId="0" fillId="4" borderId="16" xfId="53" applyNumberFormat="1" applyFont="1" applyFill="1" applyBorder="1" applyAlignment="1">
      <alignment horizontal="right" vertical="justify" wrapText="1"/>
      <protection/>
    </xf>
    <xf numFmtId="0" fontId="0" fillId="4" borderId="0" xfId="0" applyFill="1" applyAlignment="1">
      <alignment horizontal="right" vertical="justify"/>
    </xf>
    <xf numFmtId="0" fontId="0" fillId="0" borderId="0" xfId="0" applyAlignment="1">
      <alignment/>
    </xf>
    <xf numFmtId="4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0" fontId="36" fillId="0" borderId="0" xfId="0" applyFont="1" applyAlignment="1">
      <alignment horizontal="right" vertical="top"/>
    </xf>
    <xf numFmtId="4" fontId="36" fillId="0" borderId="0" xfId="0" applyNumberFormat="1" applyFont="1" applyAlignment="1">
      <alignment horizontal="right" vertical="top"/>
    </xf>
    <xf numFmtId="1" fontId="6" fillId="0" borderId="11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21" borderId="13" xfId="0" applyNumberFormat="1" applyFont="1" applyFill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top" wrapText="1"/>
    </xf>
    <xf numFmtId="0" fontId="6" fillId="0" borderId="20" xfId="0" applyNumberFormat="1" applyFont="1" applyBorder="1" applyAlignment="1">
      <alignment horizontal="right" vertical="top" wrapText="1"/>
    </xf>
    <xf numFmtId="4" fontId="5" fillId="0" borderId="20" xfId="0" applyNumberFormat="1" applyFont="1" applyBorder="1" applyAlignment="1">
      <alignment horizontal="right" vertical="top" wrapText="1"/>
    </xf>
    <xf numFmtId="0" fontId="5" fillId="0" borderId="20" xfId="0" applyNumberFormat="1" applyFont="1" applyBorder="1" applyAlignment="1">
      <alignment horizontal="right" vertical="top" wrapText="1"/>
    </xf>
    <xf numFmtId="0" fontId="34" fillId="0" borderId="20" xfId="0" applyNumberFormat="1" applyFont="1" applyBorder="1" applyAlignment="1">
      <alignment horizontal="right" vertical="top" wrapText="1"/>
    </xf>
    <xf numFmtId="4" fontId="34" fillId="0" borderId="20" xfId="0" applyNumberFormat="1" applyFont="1" applyBorder="1" applyAlignment="1">
      <alignment horizontal="right" vertical="top" wrapText="1"/>
    </xf>
    <xf numFmtId="4" fontId="33" fillId="0" borderId="20" xfId="0" applyNumberFormat="1" applyFont="1" applyBorder="1" applyAlignment="1">
      <alignment horizontal="right" vertical="top" wrapText="1"/>
    </xf>
    <xf numFmtId="4" fontId="32" fillId="0" borderId="20" xfId="0" applyNumberFormat="1" applyFont="1" applyBorder="1" applyAlignment="1">
      <alignment horizontal="right" vertical="top" wrapText="1"/>
    </xf>
    <xf numFmtId="164" fontId="31" fillId="11" borderId="20" xfId="0" applyNumberFormat="1" applyFont="1" applyFill="1" applyBorder="1" applyAlignment="1">
      <alignment horizontal="right" vertical="top" wrapText="1"/>
    </xf>
    <xf numFmtId="0" fontId="5" fillId="21" borderId="11" xfId="0" applyNumberFormat="1" applyFont="1" applyFill="1" applyBorder="1" applyAlignment="1">
      <alignment horizontal="right" vertical="top"/>
    </xf>
    <xf numFmtId="168" fontId="5" fillId="21" borderId="11" xfId="0" applyNumberFormat="1" applyFont="1" applyFill="1" applyBorder="1" applyAlignment="1">
      <alignment horizontal="right" vertical="top"/>
    </xf>
    <xf numFmtId="169" fontId="5" fillId="21" borderId="11" xfId="0" applyNumberFormat="1" applyFont="1" applyFill="1" applyBorder="1" applyAlignment="1">
      <alignment horizontal="right" vertical="center"/>
    </xf>
    <xf numFmtId="167" fontId="5" fillId="21" borderId="11" xfId="0" applyNumberFormat="1" applyFont="1" applyFill="1" applyBorder="1" applyAlignment="1">
      <alignment horizontal="right" vertical="top"/>
    </xf>
    <xf numFmtId="167" fontId="5" fillId="4" borderId="11" xfId="0" applyNumberFormat="1" applyFont="1" applyFill="1" applyBorder="1" applyAlignment="1">
      <alignment horizontal="right" vertical="center"/>
    </xf>
    <xf numFmtId="168" fontId="5" fillId="21" borderId="11" xfId="0" applyNumberFormat="1" applyFont="1" applyFill="1" applyBorder="1" applyAlignment="1">
      <alignment horizontal="right" vertical="center"/>
    </xf>
    <xf numFmtId="168" fontId="5" fillId="21" borderId="13" xfId="0" applyNumberFormat="1" applyFont="1" applyFill="1" applyBorder="1" applyAlignment="1">
      <alignment horizontal="right" vertical="center"/>
    </xf>
    <xf numFmtId="169" fontId="5" fillId="21" borderId="13" xfId="0" applyNumberFormat="1" applyFont="1" applyFill="1" applyBorder="1" applyAlignment="1">
      <alignment horizontal="right" vertical="center"/>
    </xf>
    <xf numFmtId="167" fontId="5" fillId="4" borderId="13" xfId="0" applyNumberFormat="1" applyFont="1" applyFill="1" applyBorder="1" applyAlignment="1">
      <alignment horizontal="right" vertical="center"/>
    </xf>
    <xf numFmtId="167" fontId="6" fillId="4" borderId="11" xfId="0" applyNumberFormat="1" applyFont="1" applyFill="1" applyBorder="1" applyAlignment="1">
      <alignment horizontal="right" vertical="center"/>
    </xf>
    <xf numFmtId="0" fontId="5" fillId="21" borderId="11" xfId="0" applyNumberFormat="1" applyFont="1" applyFill="1" applyBorder="1" applyAlignment="1">
      <alignment horizontal="right" vertical="center"/>
    </xf>
    <xf numFmtId="167" fontId="5" fillId="21" borderId="11" xfId="0" applyNumberFormat="1" applyFont="1" applyFill="1" applyBorder="1" applyAlignment="1">
      <alignment horizontal="right" vertical="center" wrapText="1"/>
    </xf>
    <xf numFmtId="167" fontId="5" fillId="21" borderId="19" xfId="0" applyNumberFormat="1" applyFont="1" applyFill="1" applyBorder="1" applyAlignment="1">
      <alignment horizontal="right" vertical="center" wrapText="1"/>
    </xf>
    <xf numFmtId="167" fontId="6" fillId="4" borderId="11" xfId="0" applyNumberFormat="1" applyFont="1" applyFill="1" applyBorder="1" applyAlignment="1">
      <alignment horizontal="right" vertical="center" wrapText="1"/>
    </xf>
    <xf numFmtId="167" fontId="6" fillId="4" borderId="19" xfId="0" applyNumberFormat="1" applyFont="1" applyFill="1" applyBorder="1" applyAlignment="1">
      <alignment horizontal="right" vertical="center" wrapText="1"/>
    </xf>
    <xf numFmtId="0" fontId="5" fillId="21" borderId="11" xfId="0" applyNumberFormat="1" applyFont="1" applyFill="1" applyBorder="1" applyAlignment="1">
      <alignment horizontal="right" vertical="center" wrapText="1"/>
    </xf>
    <xf numFmtId="0" fontId="5" fillId="21" borderId="19" xfId="0" applyNumberFormat="1" applyFont="1" applyFill="1" applyBorder="1" applyAlignment="1">
      <alignment horizontal="right" vertical="center" wrapText="1"/>
    </xf>
    <xf numFmtId="168" fontId="6" fillId="4" borderId="11" xfId="0" applyNumberFormat="1" applyFont="1" applyFill="1" applyBorder="1" applyAlignment="1">
      <alignment horizontal="right" vertical="center" wrapText="1"/>
    </xf>
    <xf numFmtId="168" fontId="5" fillId="21" borderId="11" xfId="0" applyNumberFormat="1" applyFont="1" applyFill="1" applyBorder="1" applyAlignment="1">
      <alignment horizontal="right" vertical="center" wrapText="1"/>
    </xf>
    <xf numFmtId="168" fontId="5" fillId="21" borderId="19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65" fontId="5" fillId="21" borderId="11" xfId="0" applyNumberFormat="1" applyFont="1" applyFill="1" applyBorder="1" applyAlignment="1">
      <alignment horizontal="right" vertical="center" wrapText="1"/>
    </xf>
    <xf numFmtId="165" fontId="5" fillId="21" borderId="19" xfId="0" applyNumberFormat="1" applyFont="1" applyFill="1" applyBorder="1" applyAlignment="1">
      <alignment horizontal="right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168" fontId="5" fillId="21" borderId="21" xfId="0" applyNumberFormat="1" applyFont="1" applyFill="1" applyBorder="1" applyAlignment="1">
      <alignment horizontal="right" vertical="center" wrapText="1"/>
    </xf>
    <xf numFmtId="168" fontId="5" fillId="21" borderId="22" xfId="0" applyNumberFormat="1" applyFont="1" applyFill="1" applyBorder="1" applyAlignment="1">
      <alignment horizontal="right" vertical="center" wrapText="1"/>
    </xf>
    <xf numFmtId="1" fontId="9" fillId="0" borderId="23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center"/>
    </xf>
    <xf numFmtId="0" fontId="3" fillId="0" borderId="24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left" wrapText="1"/>
    </xf>
    <xf numFmtId="0" fontId="10" fillId="0" borderId="0" xfId="0" applyNumberFormat="1" applyFont="1" applyAlignment="1">
      <alignment horizontal="center" vertical="top"/>
    </xf>
    <xf numFmtId="0" fontId="5" fillId="0" borderId="25" xfId="0" applyNumberFormat="1" applyFont="1" applyBorder="1" applyAlignment="1">
      <alignment horizontal="left" wrapText="1"/>
    </xf>
    <xf numFmtId="0" fontId="6" fillId="11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left" vertical="top" wrapText="1"/>
    </xf>
    <xf numFmtId="0" fontId="5" fillId="0" borderId="20" xfId="0" applyNumberFormat="1" applyFont="1" applyBorder="1" applyAlignment="1">
      <alignment horizontal="left" vertical="top" wrapText="1" indent="2"/>
    </xf>
    <xf numFmtId="0" fontId="34" fillId="0" borderId="20" xfId="0" applyNumberFormat="1" applyFont="1" applyBorder="1" applyAlignment="1">
      <alignment horizontal="left" vertical="top" wrapText="1" indent="2"/>
    </xf>
    <xf numFmtId="0" fontId="5" fillId="0" borderId="20" xfId="0" applyNumberFormat="1" applyFont="1" applyBorder="1" applyAlignment="1">
      <alignment horizontal="left" vertical="top" wrapText="1" indent="4"/>
    </xf>
    <xf numFmtId="0" fontId="31" fillId="11" borderId="20" xfId="0" applyNumberFormat="1" applyFont="1" applyFill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2" fontId="5" fillId="21" borderId="11" xfId="0" applyNumberFormat="1" applyFont="1" applyFill="1" applyBorder="1" applyAlignment="1">
      <alignment horizontal="right" vertical="center" wrapText="1"/>
    </xf>
    <xf numFmtId="0" fontId="6" fillId="24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3" fillId="0" borderId="26" xfId="0" applyNumberFormat="1" applyFont="1" applyBorder="1" applyAlignment="1">
      <alignment horizontal="center" vertical="center" wrapText="1"/>
    </xf>
    <xf numFmtId="1" fontId="9" fillId="0" borderId="27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left" vertical="top" wrapText="1"/>
    </xf>
    <xf numFmtId="0" fontId="5" fillId="0" borderId="27" xfId="0" applyNumberFormat="1" applyFont="1" applyBorder="1" applyAlignment="1">
      <alignment horizontal="left" wrapText="1"/>
    </xf>
    <xf numFmtId="4" fontId="0" fillId="4" borderId="16" xfId="53" applyNumberFormat="1" applyFont="1" applyFill="1" applyBorder="1" applyAlignment="1">
      <alignment horizontal="right" vertical="justify" wrapText="1"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justify"/>
    </xf>
    <xf numFmtId="0" fontId="0" fillId="0" borderId="0" xfId="0" applyFill="1" applyAlignment="1">
      <alignment horizontal="right" vertical="justify"/>
    </xf>
    <xf numFmtId="168" fontId="6" fillId="4" borderId="19" xfId="0" applyNumberFormat="1" applyFont="1" applyFill="1" applyBorder="1" applyAlignment="1">
      <alignment horizontal="right" vertical="center" wrapText="1"/>
    </xf>
    <xf numFmtId="2" fontId="5" fillId="0" borderId="20" xfId="0" applyNumberFormat="1" applyFont="1" applyBorder="1" applyAlignment="1">
      <alignment horizontal="right" vertical="top" wrapText="1"/>
    </xf>
    <xf numFmtId="167" fontId="5" fillId="21" borderId="11" xfId="0" applyNumberFormat="1" applyFont="1" applyFill="1" applyBorder="1" applyAlignment="1">
      <alignment horizontal="right" vertical="top" wrapText="1"/>
    </xf>
    <xf numFmtId="169" fontId="5" fillId="21" borderId="11" xfId="0" applyNumberFormat="1" applyFont="1" applyFill="1" applyBorder="1" applyAlignment="1">
      <alignment horizontal="right" vertical="center" wrapText="1"/>
    </xf>
    <xf numFmtId="49" fontId="5" fillId="21" borderId="13" xfId="0" applyNumberFormat="1" applyFont="1" applyFill="1" applyBorder="1" applyAlignment="1">
      <alignment horizontal="right" vertical="center"/>
    </xf>
    <xf numFmtId="0" fontId="6" fillId="11" borderId="20" xfId="0" applyNumberFormat="1" applyFont="1" applyFill="1" applyBorder="1" applyAlignment="1">
      <alignment horizontal="left" vertical="center" wrapText="1"/>
    </xf>
    <xf numFmtId="0" fontId="6" fillId="11" borderId="20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left" vertical="center"/>
    </xf>
    <xf numFmtId="0" fontId="6" fillId="0" borderId="31" xfId="0" applyNumberFormat="1" applyFont="1" applyBorder="1" applyAlignment="1">
      <alignment horizontal="left" vertical="center"/>
    </xf>
    <xf numFmtId="0" fontId="6" fillId="0" borderId="32" xfId="0" applyNumberFormat="1" applyFont="1" applyBorder="1" applyAlignment="1">
      <alignment horizontal="left" vertical="center"/>
    </xf>
    <xf numFmtId="0" fontId="6" fillId="0" borderId="33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29" xfId="0" applyNumberFormat="1" applyFont="1" applyBorder="1" applyAlignment="1">
      <alignment horizontal="left" vertical="center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/>
    </xf>
    <xf numFmtId="1" fontId="9" fillId="0" borderId="36" xfId="0" applyNumberFormat="1" applyFont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/>
    </xf>
    <xf numFmtId="0" fontId="5" fillId="0" borderId="29" xfId="0" applyNumberFormat="1" applyFont="1" applyBorder="1" applyAlignment="1">
      <alignment horizontal="left" vertical="top"/>
    </xf>
    <xf numFmtId="0" fontId="5" fillId="0" borderId="30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31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left" vertical="center"/>
    </xf>
    <xf numFmtId="0" fontId="6" fillId="0" borderId="36" xfId="0" applyNumberFormat="1" applyFont="1" applyBorder="1" applyAlignment="1">
      <alignment horizontal="left" vertical="center"/>
    </xf>
    <xf numFmtId="0" fontId="6" fillId="0" borderId="37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29" xfId="0" applyNumberFormat="1" applyFont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center" wrapText="1"/>
    </xf>
    <xf numFmtId="0" fontId="6" fillId="21" borderId="15" xfId="0" applyNumberFormat="1" applyFont="1" applyFill="1" applyBorder="1" applyAlignment="1">
      <alignment horizontal="left" wrapTex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5" fontId="6" fillId="21" borderId="15" xfId="0" applyNumberFormat="1" applyFont="1" applyFill="1" applyBorder="1" applyAlignment="1">
      <alignment horizontal="center" vertical="center" wrapText="1"/>
    </xf>
    <xf numFmtId="1" fontId="6" fillId="21" borderId="1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top"/>
    </xf>
    <xf numFmtId="0" fontId="6" fillId="24" borderId="15" xfId="0" applyNumberFormat="1" applyFont="1" applyFill="1" applyBorder="1" applyAlignment="1">
      <alignment horizontal="left" wrapText="1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1" fontId="9" fillId="0" borderId="33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31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 horizontal="center" vertical="top"/>
    </xf>
    <xf numFmtId="2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2" fontId="6" fillId="0" borderId="20" xfId="0" applyNumberFormat="1" applyFont="1" applyBorder="1" applyAlignment="1">
      <alignment horizontal="right" vertical="top" wrapText="1"/>
    </xf>
    <xf numFmtId="204" fontId="5" fillId="21" borderId="13" xfId="0" applyNumberFormat="1" applyFont="1" applyFill="1" applyBorder="1" applyAlignment="1">
      <alignment horizontal="right" vertical="center"/>
    </xf>
    <xf numFmtId="169" fontId="5" fillId="21" borderId="19" xfId="0" applyNumberFormat="1" applyFont="1" applyFill="1" applyBorder="1" applyAlignment="1">
      <alignment horizontal="right" vertical="top" wrapText="1"/>
    </xf>
    <xf numFmtId="205" fontId="5" fillId="21" borderId="11" xfId="0" applyNumberFormat="1" applyFont="1" applyFill="1" applyBorder="1" applyAlignment="1">
      <alignment horizontal="right" vertical="top" wrapText="1"/>
    </xf>
    <xf numFmtId="168" fontId="5" fillId="21" borderId="19" xfId="0" applyNumberFormat="1" applyFont="1" applyFill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68</xdr:row>
      <xdr:rowOff>57150</xdr:rowOff>
    </xdr:from>
    <xdr:to>
      <xdr:col>1</xdr:col>
      <xdr:colOff>0</xdr:colOff>
      <xdr:row>78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792075"/>
          <a:ext cx="85725" cy="151447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23"/>
  <sheetViews>
    <sheetView zoomScalePageLayoutView="0" workbookViewId="0" topLeftCell="D1">
      <pane ySplit="5" topLeftCell="A16" activePane="bottomLeft" state="frozen"/>
      <selection pane="topLeft" activeCell="A1" sqref="A1"/>
      <selection pane="bottomLeft" activeCell="E48" sqref="E48"/>
    </sheetView>
  </sheetViews>
  <sheetFormatPr defaultColWidth="10.66015625" defaultRowHeight="11.25" outlineLevelRow="2"/>
  <cols>
    <col min="1" max="1" width="8" style="0" hidden="1" customWidth="1"/>
    <col min="2" max="2" width="25.66015625" style="0" hidden="1" customWidth="1"/>
    <col min="3" max="3" width="34.16015625" style="0" customWidth="1"/>
    <col min="4" max="9" width="18.16015625" style="0" customWidth="1"/>
    <col min="10" max="10" width="16.66015625" style="37" hidden="1" customWidth="1"/>
    <col min="11" max="11" width="10.66015625" style="0" hidden="1" customWidth="1"/>
    <col min="12" max="12" width="21.5" style="0" hidden="1" customWidth="1"/>
    <col min="13" max="14" width="0" style="0" hidden="1" customWidth="1"/>
  </cols>
  <sheetData>
    <row r="1" spans="1:12" ht="12.75">
      <c r="A1" s="29"/>
      <c r="B1" s="29"/>
      <c r="C1" s="1" t="s">
        <v>0</v>
      </c>
      <c r="K1" s="29"/>
      <c r="L1" s="29"/>
    </row>
    <row r="2" spans="1:12" ht="15.75">
      <c r="A2" s="29"/>
      <c r="B2" s="29"/>
      <c r="C2" s="2" t="s">
        <v>295</v>
      </c>
      <c r="K2" s="29"/>
      <c r="L2" s="29"/>
    </row>
    <row r="3" spans="1:12" ht="11.25">
      <c r="A3" s="30"/>
      <c r="B3" s="30"/>
      <c r="C3" t="s">
        <v>1</v>
      </c>
      <c r="D3" t="s">
        <v>2</v>
      </c>
      <c r="K3" s="30"/>
      <c r="L3" s="30"/>
    </row>
    <row r="4" spans="1:12" ht="12" customHeight="1">
      <c r="A4" s="29"/>
      <c r="B4" s="29"/>
      <c r="C4" s="117" t="s">
        <v>3</v>
      </c>
      <c r="D4" s="118" t="s">
        <v>4</v>
      </c>
      <c r="E4" s="118"/>
      <c r="F4" s="118" t="s">
        <v>5</v>
      </c>
      <c r="G4" s="118"/>
      <c r="H4" s="118" t="s">
        <v>6</v>
      </c>
      <c r="I4" s="118"/>
      <c r="K4" s="29"/>
      <c r="L4" s="29"/>
    </row>
    <row r="5" spans="1:12" ht="12" customHeight="1">
      <c r="A5" s="30"/>
      <c r="B5" s="30"/>
      <c r="C5" s="117"/>
      <c r="D5" s="92" t="s">
        <v>7</v>
      </c>
      <c r="E5" s="92" t="s">
        <v>8</v>
      </c>
      <c r="F5" s="92" t="s">
        <v>7</v>
      </c>
      <c r="G5" s="92" t="s">
        <v>8</v>
      </c>
      <c r="H5" s="92" t="s">
        <v>7</v>
      </c>
      <c r="I5" s="92" t="s">
        <v>8</v>
      </c>
      <c r="K5" s="30"/>
      <c r="L5" s="30"/>
    </row>
    <row r="6" spans="1:12" ht="12" customHeight="1">
      <c r="A6" s="29"/>
      <c r="B6" s="29"/>
      <c r="C6" s="93" t="s">
        <v>9</v>
      </c>
      <c r="D6" s="50">
        <v>7918746.36</v>
      </c>
      <c r="E6" s="51"/>
      <c r="F6" s="50">
        <v>159669420</v>
      </c>
      <c r="G6" s="50">
        <v>155734390.19</v>
      </c>
      <c r="H6" s="50">
        <v>11853776.17</v>
      </c>
      <c r="I6" s="51"/>
      <c r="K6" s="29"/>
      <c r="L6" s="29"/>
    </row>
    <row r="7" spans="1:12" ht="23.25" customHeight="1" outlineLevel="1">
      <c r="A7" s="29"/>
      <c r="B7" s="29"/>
      <c r="C7" s="94" t="s">
        <v>10</v>
      </c>
      <c r="D7" s="52">
        <v>1238134</v>
      </c>
      <c r="E7" s="53"/>
      <c r="F7" s="52">
        <v>13098782</v>
      </c>
      <c r="G7" s="52">
        <v>13469569</v>
      </c>
      <c r="H7" s="52">
        <v>867347</v>
      </c>
      <c r="I7" s="53"/>
      <c r="K7" s="29"/>
      <c r="L7" s="29"/>
    </row>
    <row r="8" spans="1:12" ht="23.25" customHeight="1" outlineLevel="1">
      <c r="A8" s="31" t="s">
        <v>227</v>
      </c>
      <c r="B8" s="29" t="s">
        <v>228</v>
      </c>
      <c r="C8" s="95" t="s">
        <v>314</v>
      </c>
      <c r="D8" s="54"/>
      <c r="E8" s="54"/>
      <c r="F8" s="55">
        <v>1516.5</v>
      </c>
      <c r="G8" s="55">
        <v>1516.5</v>
      </c>
      <c r="H8" s="54"/>
      <c r="I8" s="54"/>
      <c r="J8" s="38">
        <f>H6</f>
        <v>11853776.17</v>
      </c>
      <c r="K8" s="31" t="s">
        <v>227</v>
      </c>
      <c r="L8" s="29" t="s">
        <v>228</v>
      </c>
    </row>
    <row r="9" spans="1:12" ht="12" customHeight="1" outlineLevel="2">
      <c r="A9" s="29"/>
      <c r="B9" s="29"/>
      <c r="C9" s="96" t="s">
        <v>315</v>
      </c>
      <c r="D9" s="53"/>
      <c r="E9" s="53"/>
      <c r="F9" s="52">
        <v>1516.5</v>
      </c>
      <c r="G9" s="52">
        <v>1516.5</v>
      </c>
      <c r="H9" s="53"/>
      <c r="I9" s="53"/>
      <c r="K9" s="29"/>
      <c r="L9" s="29"/>
    </row>
    <row r="10" spans="1:12" ht="23.25" customHeight="1" outlineLevel="1">
      <c r="A10" s="29"/>
      <c r="B10" s="29"/>
      <c r="C10" s="94" t="s">
        <v>11</v>
      </c>
      <c r="D10" s="52">
        <v>6680612.36</v>
      </c>
      <c r="E10" s="53"/>
      <c r="F10" s="52">
        <v>146569121.5</v>
      </c>
      <c r="G10" s="52">
        <v>142263304.69</v>
      </c>
      <c r="H10" s="52">
        <v>10986429.17</v>
      </c>
      <c r="I10" s="53"/>
      <c r="K10" s="29"/>
      <c r="L10" s="29"/>
    </row>
    <row r="11" spans="1:12" ht="23.25" customHeight="1">
      <c r="A11" s="29"/>
      <c r="B11" s="29"/>
      <c r="C11" s="93" t="s">
        <v>12</v>
      </c>
      <c r="D11" s="50">
        <v>95691592.04</v>
      </c>
      <c r="E11" s="51"/>
      <c r="F11" s="50">
        <v>112056531</v>
      </c>
      <c r="G11" s="50">
        <v>119022660.29</v>
      </c>
      <c r="H11" s="50">
        <v>88725462.75</v>
      </c>
      <c r="I11" s="51"/>
      <c r="K11" s="29"/>
      <c r="L11" s="29"/>
    </row>
    <row r="12" spans="1:12" ht="34.5" customHeight="1" outlineLevel="1">
      <c r="A12" s="29"/>
      <c r="B12" s="29"/>
      <c r="C12" s="94" t="s">
        <v>13</v>
      </c>
      <c r="D12" s="52">
        <v>221103343.98</v>
      </c>
      <c r="E12" s="53"/>
      <c r="F12" s="52">
        <v>12387009</v>
      </c>
      <c r="G12" s="52">
        <v>12730375.23</v>
      </c>
      <c r="H12" s="52">
        <v>220759977.75</v>
      </c>
      <c r="I12" s="53"/>
      <c r="K12" s="29"/>
      <c r="L12" s="29"/>
    </row>
    <row r="13" spans="1:12" ht="34.5" customHeight="1" outlineLevel="1">
      <c r="A13" s="29"/>
      <c r="B13" s="29"/>
      <c r="C13" s="95" t="s">
        <v>14</v>
      </c>
      <c r="D13" s="55">
        <v>4236286</v>
      </c>
      <c r="E13" s="54"/>
      <c r="F13" s="55">
        <v>4762173</v>
      </c>
      <c r="G13" s="55">
        <v>4745873</v>
      </c>
      <c r="H13" s="55">
        <v>4252586</v>
      </c>
      <c r="I13" s="54"/>
      <c r="K13" s="29"/>
      <c r="L13" s="29"/>
    </row>
    <row r="14" spans="1:12" ht="34.5" customHeight="1" outlineLevel="2">
      <c r="A14" s="108" t="s">
        <v>229</v>
      </c>
      <c r="B14" s="29" t="s">
        <v>230</v>
      </c>
      <c r="C14" s="96" t="s">
        <v>15</v>
      </c>
      <c r="D14" s="52">
        <v>58700</v>
      </c>
      <c r="E14" s="53"/>
      <c r="F14" s="52">
        <v>4462173</v>
      </c>
      <c r="G14" s="52">
        <v>4520873</v>
      </c>
      <c r="H14" s="53"/>
      <c r="I14" s="53"/>
      <c r="J14" s="37">
        <f>0</f>
        <v>0</v>
      </c>
      <c r="K14" s="32" t="s">
        <v>229</v>
      </c>
      <c r="L14" s="29" t="s">
        <v>230</v>
      </c>
    </row>
    <row r="15" spans="1:12" ht="34.5" customHeight="1" outlineLevel="2">
      <c r="A15" s="29"/>
      <c r="B15" s="29"/>
      <c r="C15" s="96" t="s">
        <v>16</v>
      </c>
      <c r="D15" s="52">
        <v>4177586</v>
      </c>
      <c r="E15" s="53"/>
      <c r="F15" s="52">
        <v>300000</v>
      </c>
      <c r="G15" s="52">
        <v>225000</v>
      </c>
      <c r="H15" s="52">
        <v>4252586</v>
      </c>
      <c r="I15" s="53"/>
      <c r="K15" s="29"/>
      <c r="L15" s="29"/>
    </row>
    <row r="16" spans="1:12" ht="45.75" customHeight="1" outlineLevel="2">
      <c r="A16" s="108" t="s">
        <v>231</v>
      </c>
      <c r="B16" s="29" t="s">
        <v>232</v>
      </c>
      <c r="C16" s="94" t="s">
        <v>17</v>
      </c>
      <c r="D16" s="52">
        <v>14896162.06</v>
      </c>
      <c r="E16" s="53"/>
      <c r="F16" s="52">
        <v>94907349</v>
      </c>
      <c r="G16" s="52">
        <v>101546412.06</v>
      </c>
      <c r="H16" s="52">
        <v>8257099</v>
      </c>
      <c r="I16" s="53"/>
      <c r="J16" s="38">
        <f>H12+H13+H17</f>
        <v>225012563.75</v>
      </c>
      <c r="K16" s="32" t="s">
        <v>231</v>
      </c>
      <c r="L16" s="29" t="s">
        <v>320</v>
      </c>
    </row>
    <row r="17" spans="1:12" ht="34.5" customHeight="1" outlineLevel="1">
      <c r="A17" s="29"/>
      <c r="B17" s="29"/>
      <c r="C17" s="94" t="s">
        <v>303</v>
      </c>
      <c r="D17" s="53"/>
      <c r="E17" s="52">
        <v>144544200</v>
      </c>
      <c r="F17" s="53"/>
      <c r="G17" s="53"/>
      <c r="H17" s="53"/>
      <c r="I17" s="52">
        <v>144544200</v>
      </c>
      <c r="K17" s="29"/>
      <c r="L17" s="29"/>
    </row>
    <row r="18" spans="1:12" ht="12" customHeight="1">
      <c r="A18" s="108" t="s">
        <v>233</v>
      </c>
      <c r="B18" s="29" t="s">
        <v>234</v>
      </c>
      <c r="C18" s="93" t="s">
        <v>18</v>
      </c>
      <c r="D18" s="50">
        <v>6613613.61</v>
      </c>
      <c r="E18" s="51"/>
      <c r="F18" s="50">
        <v>21735481.42</v>
      </c>
      <c r="G18" s="50">
        <v>13116683.27</v>
      </c>
      <c r="H18" s="50">
        <v>15232411.76</v>
      </c>
      <c r="I18" s="51"/>
      <c r="J18" s="38">
        <f>H22</f>
        <v>150050.32</v>
      </c>
      <c r="K18" s="32" t="s">
        <v>233</v>
      </c>
      <c r="L18" s="29" t="s">
        <v>234</v>
      </c>
    </row>
    <row r="19" spans="1:12" ht="12" customHeight="1" outlineLevel="1">
      <c r="A19" s="108" t="s">
        <v>235</v>
      </c>
      <c r="B19" s="29" t="s">
        <v>236</v>
      </c>
      <c r="C19" s="94" t="s">
        <v>19</v>
      </c>
      <c r="D19" s="52">
        <v>5001006.46</v>
      </c>
      <c r="E19" s="53"/>
      <c r="F19" s="52">
        <v>17890454.61</v>
      </c>
      <c r="G19" s="52">
        <v>8749227.9</v>
      </c>
      <c r="H19" s="52">
        <v>14142233.17</v>
      </c>
      <c r="I19" s="53"/>
      <c r="J19" s="38">
        <f>H19+H20</f>
        <v>15232411.76</v>
      </c>
      <c r="K19" s="32" t="s">
        <v>235</v>
      </c>
      <c r="L19" s="29" t="s">
        <v>309</v>
      </c>
    </row>
    <row r="20" spans="1:12" ht="12" customHeight="1" outlineLevel="1">
      <c r="A20" s="29"/>
      <c r="B20" s="29"/>
      <c r="C20" s="94" t="s">
        <v>20</v>
      </c>
      <c r="D20" s="52">
        <v>1612607.15</v>
      </c>
      <c r="E20" s="53"/>
      <c r="F20" s="52">
        <v>3845026.81</v>
      </c>
      <c r="G20" s="52">
        <v>4367455.37</v>
      </c>
      <c r="H20" s="52">
        <v>1090178.59</v>
      </c>
      <c r="I20" s="53"/>
      <c r="K20" s="29"/>
      <c r="L20" s="29"/>
    </row>
    <row r="21" spans="1:12" ht="12" customHeight="1">
      <c r="A21" s="108"/>
      <c r="B21" s="29"/>
      <c r="C21" s="93" t="s">
        <v>21</v>
      </c>
      <c r="D21" s="50">
        <v>249716.59</v>
      </c>
      <c r="E21" s="51"/>
      <c r="F21" s="50">
        <v>6217935.23</v>
      </c>
      <c r="G21" s="50">
        <v>6261027.51</v>
      </c>
      <c r="H21" s="50">
        <v>206624.31</v>
      </c>
      <c r="I21" s="51"/>
      <c r="K21" s="32"/>
      <c r="L21" s="29"/>
    </row>
    <row r="22" spans="1:12" ht="23.25" customHeight="1" outlineLevel="1">
      <c r="A22" s="108"/>
      <c r="B22" s="29"/>
      <c r="C22" s="94" t="s">
        <v>22</v>
      </c>
      <c r="D22" s="52">
        <v>150050.32</v>
      </c>
      <c r="E22" s="53"/>
      <c r="F22" s="53"/>
      <c r="G22" s="53"/>
      <c r="H22" s="52">
        <v>150050.32</v>
      </c>
      <c r="I22" s="53"/>
      <c r="J22" s="38"/>
      <c r="K22" s="32"/>
      <c r="L22" s="29"/>
    </row>
    <row r="23" spans="1:12" ht="23.25" customHeight="1" outlineLevel="1">
      <c r="A23" s="108"/>
      <c r="B23" s="29"/>
      <c r="C23" s="94" t="s">
        <v>23</v>
      </c>
      <c r="D23" s="52">
        <v>26320.92</v>
      </c>
      <c r="E23" s="53"/>
      <c r="F23" s="52">
        <v>6217935.23</v>
      </c>
      <c r="G23" s="52">
        <v>6241027.51</v>
      </c>
      <c r="H23" s="52">
        <v>3228.64</v>
      </c>
      <c r="I23" s="53"/>
      <c r="K23" s="32"/>
      <c r="L23" s="29"/>
    </row>
    <row r="24" spans="1:12" ht="34.5" customHeight="1" outlineLevel="1">
      <c r="A24" s="108"/>
      <c r="B24" s="29"/>
      <c r="C24" s="94" t="s">
        <v>24</v>
      </c>
      <c r="D24" s="52">
        <v>73345.35</v>
      </c>
      <c r="E24" s="53"/>
      <c r="F24" s="53"/>
      <c r="G24" s="52">
        <v>20000</v>
      </c>
      <c r="H24" s="52">
        <v>53345.35</v>
      </c>
      <c r="I24" s="53"/>
      <c r="K24" s="32"/>
      <c r="L24" s="29"/>
    </row>
    <row r="25" spans="1:12" ht="23.25" customHeight="1">
      <c r="A25" s="108"/>
      <c r="B25" s="29"/>
      <c r="C25" s="93" t="s">
        <v>25</v>
      </c>
      <c r="D25" s="50">
        <v>149069719.93</v>
      </c>
      <c r="E25" s="51"/>
      <c r="F25" s="50">
        <v>14456440.67</v>
      </c>
      <c r="G25" s="50">
        <v>7271373.78</v>
      </c>
      <c r="H25" s="50">
        <v>156254786.82</v>
      </c>
      <c r="I25" s="51"/>
      <c r="K25" s="32"/>
      <c r="L25" s="29"/>
    </row>
    <row r="26" spans="1:12" ht="23.25" customHeight="1" outlineLevel="1">
      <c r="A26" s="108"/>
      <c r="B26" s="29"/>
      <c r="C26" s="94" t="s">
        <v>26</v>
      </c>
      <c r="D26" s="52">
        <v>149016647.92</v>
      </c>
      <c r="E26" s="53"/>
      <c r="F26" s="52">
        <v>14380918.24</v>
      </c>
      <c r="G26" s="52">
        <v>7236655.37</v>
      </c>
      <c r="H26" s="52">
        <v>156160910.79</v>
      </c>
      <c r="I26" s="53"/>
      <c r="K26" s="32"/>
      <c r="L26" s="29"/>
    </row>
    <row r="27" spans="1:12" ht="23.25" customHeight="1" outlineLevel="1">
      <c r="A27" s="108"/>
      <c r="B27" s="29"/>
      <c r="C27" s="94" t="s">
        <v>27</v>
      </c>
      <c r="D27" s="52">
        <v>53072.01</v>
      </c>
      <c r="E27" s="53"/>
      <c r="F27" s="52">
        <v>66867.43</v>
      </c>
      <c r="G27" s="52">
        <v>34718.41</v>
      </c>
      <c r="H27" s="52">
        <v>85221.03</v>
      </c>
      <c r="I27" s="53"/>
      <c r="K27" s="32"/>
      <c r="L27" s="29"/>
    </row>
    <row r="28" spans="1:12" ht="23.25" customHeight="1" outlineLevel="1">
      <c r="A28" s="108"/>
      <c r="B28" s="29"/>
      <c r="C28" s="94" t="s">
        <v>28</v>
      </c>
      <c r="D28" s="53"/>
      <c r="E28" s="53"/>
      <c r="F28" s="52">
        <v>8655</v>
      </c>
      <c r="G28" s="53"/>
      <c r="H28" s="52">
        <v>8655</v>
      </c>
      <c r="I28" s="53"/>
      <c r="K28" s="32"/>
      <c r="L28" s="29"/>
    </row>
    <row r="29" spans="1:12" ht="23.25" customHeight="1">
      <c r="A29" s="29"/>
      <c r="B29" s="29"/>
      <c r="C29" s="93" t="s">
        <v>29</v>
      </c>
      <c r="D29" s="50">
        <v>175122613.28</v>
      </c>
      <c r="E29" s="51"/>
      <c r="F29" s="50">
        <v>833356.47</v>
      </c>
      <c r="G29" s="50">
        <v>25313120</v>
      </c>
      <c r="H29" s="50">
        <v>150642849.75</v>
      </c>
      <c r="I29" s="51"/>
      <c r="K29" s="29"/>
      <c r="L29" s="29"/>
    </row>
    <row r="30" spans="1:12" ht="23.25" customHeight="1" outlineLevel="1">
      <c r="A30" s="29"/>
      <c r="B30" s="29"/>
      <c r="C30" s="94" t="s">
        <v>30</v>
      </c>
      <c r="D30" s="52">
        <v>175122613.28</v>
      </c>
      <c r="E30" s="53"/>
      <c r="F30" s="52">
        <v>833356.47</v>
      </c>
      <c r="G30" s="52">
        <v>25313120</v>
      </c>
      <c r="H30" s="52">
        <v>150642849.75</v>
      </c>
      <c r="I30" s="53"/>
      <c r="K30" s="29"/>
      <c r="L30" s="29"/>
    </row>
    <row r="31" spans="1:12" ht="23.25" customHeight="1">
      <c r="A31" s="108" t="s">
        <v>237</v>
      </c>
      <c r="B31" s="29" t="s">
        <v>238</v>
      </c>
      <c r="C31" s="96" t="s">
        <v>30</v>
      </c>
      <c r="D31" s="52">
        <v>209790930.28</v>
      </c>
      <c r="E31" s="53"/>
      <c r="F31" s="53"/>
      <c r="G31" s="52">
        <v>25313120</v>
      </c>
      <c r="H31" s="52">
        <v>184477810.28</v>
      </c>
      <c r="I31" s="53"/>
      <c r="J31" s="38">
        <f>H23+H24+H26+H27-I17</f>
        <v>11758505.810000002</v>
      </c>
      <c r="K31" s="32" t="s">
        <v>237</v>
      </c>
      <c r="L31" s="29" t="s">
        <v>319</v>
      </c>
    </row>
    <row r="32" spans="1:12" ht="23.25" customHeight="1" outlineLevel="1">
      <c r="A32" s="29"/>
      <c r="B32" s="29"/>
      <c r="C32" s="96" t="s">
        <v>304</v>
      </c>
      <c r="D32" s="57">
        <v>-34668317</v>
      </c>
      <c r="E32" s="53"/>
      <c r="F32" s="52">
        <v>833356.47</v>
      </c>
      <c r="G32" s="53"/>
      <c r="H32" s="57">
        <v>-33834960.53</v>
      </c>
      <c r="I32" s="53"/>
      <c r="K32" s="29"/>
      <c r="L32" s="29"/>
    </row>
    <row r="33" spans="1:12" ht="12" customHeight="1">
      <c r="A33" s="29"/>
      <c r="B33" s="29"/>
      <c r="C33" s="93" t="s">
        <v>31</v>
      </c>
      <c r="D33" s="50">
        <v>2259617193.4300003</v>
      </c>
      <c r="E33" s="51"/>
      <c r="F33" s="50">
        <v>2573951.83</v>
      </c>
      <c r="G33" s="50">
        <v>2973711.92</v>
      </c>
      <c r="H33" s="50">
        <v>2259217433.34</v>
      </c>
      <c r="I33" s="51"/>
      <c r="K33" s="29"/>
      <c r="L33" s="29"/>
    </row>
    <row r="34" spans="1:12" ht="23.25" customHeight="1" outlineLevel="1">
      <c r="A34" s="29"/>
      <c r="B34" s="29"/>
      <c r="C34" s="94" t="s">
        <v>32</v>
      </c>
      <c r="D34" s="52">
        <v>5668419606.4</v>
      </c>
      <c r="E34" s="53"/>
      <c r="F34" s="52">
        <v>2573951.83</v>
      </c>
      <c r="G34" s="53"/>
      <c r="H34" s="52">
        <v>5670993558.23</v>
      </c>
      <c r="I34" s="53"/>
      <c r="K34" s="29"/>
      <c r="L34" s="29"/>
    </row>
    <row r="35" spans="1:12" ht="23.25" customHeight="1" outlineLevel="1">
      <c r="A35" s="29"/>
      <c r="B35" s="29"/>
      <c r="C35" s="94" t="s">
        <v>33</v>
      </c>
      <c r="D35" s="53"/>
      <c r="E35" s="52">
        <v>74593377.97</v>
      </c>
      <c r="F35" s="53"/>
      <c r="G35" s="52">
        <v>2973711.92</v>
      </c>
      <c r="H35" s="53"/>
      <c r="I35" s="52">
        <v>77567089.89</v>
      </c>
      <c r="K35" s="29"/>
      <c r="L35" s="29"/>
    </row>
    <row r="36" spans="1:12" ht="12" customHeight="1">
      <c r="A36" s="33" t="s">
        <v>239</v>
      </c>
      <c r="B36" s="29" t="s">
        <v>240</v>
      </c>
      <c r="C36" s="94" t="s">
        <v>305</v>
      </c>
      <c r="D36" s="53"/>
      <c r="E36" s="52">
        <v>3334209035</v>
      </c>
      <c r="F36" s="53"/>
      <c r="G36" s="53"/>
      <c r="H36" s="53"/>
      <c r="I36" s="52">
        <v>3334209035</v>
      </c>
      <c r="J36" s="38">
        <f>H30</f>
        <v>150642849.75</v>
      </c>
      <c r="K36" s="33" t="s">
        <v>239</v>
      </c>
      <c r="L36" s="29" t="s">
        <v>240</v>
      </c>
    </row>
    <row r="37" spans="1:12" ht="12" customHeight="1" outlineLevel="1">
      <c r="A37" s="33" t="s">
        <v>241</v>
      </c>
      <c r="B37" s="29" t="s">
        <v>242</v>
      </c>
      <c r="C37" s="93" t="s">
        <v>34</v>
      </c>
      <c r="D37" s="50">
        <v>649070201.34</v>
      </c>
      <c r="E37" s="51"/>
      <c r="F37" s="50">
        <v>5215888.64</v>
      </c>
      <c r="G37" s="50">
        <v>3991387.79</v>
      </c>
      <c r="H37" s="50">
        <v>650294702.19</v>
      </c>
      <c r="I37" s="51"/>
      <c r="J37" s="38"/>
      <c r="K37" s="33" t="s">
        <v>241</v>
      </c>
      <c r="L37" s="29" t="s">
        <v>308</v>
      </c>
    </row>
    <row r="38" spans="1:12" ht="23.25" customHeight="1" outlineLevel="1">
      <c r="A38" s="33" t="s">
        <v>243</v>
      </c>
      <c r="B38" s="29" t="s">
        <v>244</v>
      </c>
      <c r="C38" s="94" t="s">
        <v>35</v>
      </c>
      <c r="D38" s="52">
        <v>1591324808.0300002</v>
      </c>
      <c r="E38" s="53"/>
      <c r="F38" s="52">
        <v>5215888.64</v>
      </c>
      <c r="G38" s="53"/>
      <c r="H38" s="52">
        <v>1596540696.67</v>
      </c>
      <c r="I38" s="53"/>
      <c r="J38" s="38">
        <f>H33</f>
        <v>2259217433.34</v>
      </c>
      <c r="K38" s="33" t="s">
        <v>243</v>
      </c>
      <c r="L38" s="29" t="s">
        <v>244</v>
      </c>
    </row>
    <row r="39" spans="1:12" ht="23.25" customHeight="1" outlineLevel="1">
      <c r="A39" s="33" t="s">
        <v>245</v>
      </c>
      <c r="B39" s="29" t="s">
        <v>246</v>
      </c>
      <c r="C39" s="94" t="s">
        <v>36</v>
      </c>
      <c r="D39" s="53"/>
      <c r="E39" s="52">
        <v>57899556.14</v>
      </c>
      <c r="F39" s="53"/>
      <c r="G39" s="52">
        <v>3991387.79</v>
      </c>
      <c r="H39" s="53"/>
      <c r="I39" s="52">
        <v>61890943.93</v>
      </c>
      <c r="J39" s="38">
        <f>H37</f>
        <v>650294702.19</v>
      </c>
      <c r="K39" s="33" t="s">
        <v>245</v>
      </c>
      <c r="L39" s="29" t="s">
        <v>246</v>
      </c>
    </row>
    <row r="40" spans="1:12" ht="12" customHeight="1">
      <c r="A40" s="33" t="s">
        <v>247</v>
      </c>
      <c r="B40" s="29" t="s">
        <v>248</v>
      </c>
      <c r="C40" s="94" t="s">
        <v>37</v>
      </c>
      <c r="D40" s="53"/>
      <c r="E40" s="52">
        <v>884355050.55</v>
      </c>
      <c r="F40" s="53"/>
      <c r="G40" s="53"/>
      <c r="H40" s="53"/>
      <c r="I40" s="52">
        <v>884355050.55</v>
      </c>
      <c r="J40" s="38">
        <f>H41</f>
        <v>67432.5</v>
      </c>
      <c r="K40" s="33" t="s">
        <v>247</v>
      </c>
      <c r="L40" s="29" t="s">
        <v>248</v>
      </c>
    </row>
    <row r="41" spans="1:12" ht="23.25" customHeight="1" outlineLevel="1">
      <c r="A41" s="33" t="s">
        <v>249</v>
      </c>
      <c r="B41" s="29" t="s">
        <v>250</v>
      </c>
      <c r="C41" s="93" t="s">
        <v>38</v>
      </c>
      <c r="D41" s="50">
        <v>78671.25</v>
      </c>
      <c r="E41" s="51"/>
      <c r="F41" s="51"/>
      <c r="G41" s="50">
        <v>11238.75</v>
      </c>
      <c r="H41" s="50">
        <v>67432.5</v>
      </c>
      <c r="I41" s="51"/>
      <c r="J41" s="38">
        <f>H44</f>
        <v>872888122</v>
      </c>
      <c r="K41" s="33" t="s">
        <v>249</v>
      </c>
      <c r="L41" s="29" t="s">
        <v>250</v>
      </c>
    </row>
    <row r="42" spans="1:12" ht="23.25" customHeight="1" outlineLevel="1">
      <c r="A42" s="33" t="s">
        <v>251</v>
      </c>
      <c r="B42" s="29" t="s">
        <v>252</v>
      </c>
      <c r="C42" s="94" t="s">
        <v>39</v>
      </c>
      <c r="D42" s="52">
        <v>299700</v>
      </c>
      <c r="E42" s="53"/>
      <c r="F42" s="53"/>
      <c r="G42" s="53"/>
      <c r="H42" s="52">
        <v>299700</v>
      </c>
      <c r="I42" s="53"/>
      <c r="J42" s="38">
        <f>H46</f>
        <v>150051666.2</v>
      </c>
      <c r="K42" s="33" t="s">
        <v>251</v>
      </c>
      <c r="L42" s="29" t="s">
        <v>252</v>
      </c>
    </row>
    <row r="43" spans="1:12" ht="23.25" customHeight="1">
      <c r="A43" s="29"/>
      <c r="B43" s="29"/>
      <c r="C43" s="94" t="s">
        <v>40</v>
      </c>
      <c r="D43" s="53"/>
      <c r="E43" s="52">
        <v>221028.75</v>
      </c>
      <c r="F43" s="53"/>
      <c r="G43" s="52">
        <v>11238.75</v>
      </c>
      <c r="H43" s="53"/>
      <c r="I43" s="52">
        <v>232267.5</v>
      </c>
      <c r="K43" s="29"/>
      <c r="L43" s="29"/>
    </row>
    <row r="44" spans="1:12" ht="34.5" customHeight="1" outlineLevel="1">
      <c r="A44" s="29"/>
      <c r="B44" s="29"/>
      <c r="C44" s="93" t="s">
        <v>41</v>
      </c>
      <c r="D44" s="50">
        <v>872888122</v>
      </c>
      <c r="E44" s="51"/>
      <c r="F44" s="51"/>
      <c r="G44" s="51"/>
      <c r="H44" s="50">
        <v>872888122</v>
      </c>
      <c r="I44" s="51"/>
      <c r="K44" s="29"/>
      <c r="L44" s="29"/>
    </row>
    <row r="45" spans="1:12" ht="23.25" customHeight="1">
      <c r="A45" s="29"/>
      <c r="B45" s="29"/>
      <c r="C45" s="94" t="s">
        <v>42</v>
      </c>
      <c r="D45" s="52">
        <v>872888122</v>
      </c>
      <c r="E45" s="53"/>
      <c r="F45" s="53"/>
      <c r="G45" s="53"/>
      <c r="H45" s="52">
        <v>872888122</v>
      </c>
      <c r="I45" s="53"/>
      <c r="K45" s="29"/>
      <c r="L45" s="29"/>
    </row>
    <row r="46" spans="1:12" ht="23.25" customHeight="1" outlineLevel="1">
      <c r="A46" s="29"/>
      <c r="B46" s="29"/>
      <c r="C46" s="93" t="s">
        <v>43</v>
      </c>
      <c r="D46" s="50">
        <v>147038324.03</v>
      </c>
      <c r="E46" s="51"/>
      <c r="F46" s="50">
        <v>10385281.54</v>
      </c>
      <c r="G46" s="50">
        <v>7371939.37</v>
      </c>
      <c r="H46" s="50">
        <v>150051666.2</v>
      </c>
      <c r="I46" s="51"/>
      <c r="K46" s="29"/>
      <c r="L46" s="29"/>
    </row>
    <row r="47" spans="1:12" ht="23.25" customHeight="1" outlineLevel="1">
      <c r="A47" s="29"/>
      <c r="B47" s="29"/>
      <c r="C47" s="94" t="s">
        <v>44</v>
      </c>
      <c r="D47" s="52">
        <v>26090.4</v>
      </c>
      <c r="E47" s="53"/>
      <c r="F47" s="53"/>
      <c r="G47" s="52">
        <v>6585.51</v>
      </c>
      <c r="H47" s="52">
        <v>19504.89</v>
      </c>
      <c r="I47" s="53"/>
      <c r="K47" s="29"/>
      <c r="L47" s="29"/>
    </row>
    <row r="48" spans="1:12" ht="23.25" customHeight="1" outlineLevel="2">
      <c r="A48" s="29"/>
      <c r="B48" s="29"/>
      <c r="C48" s="95" t="s">
        <v>45</v>
      </c>
      <c r="D48" s="55">
        <v>147012233.63</v>
      </c>
      <c r="E48" s="54"/>
      <c r="F48" s="55">
        <v>10385281.54</v>
      </c>
      <c r="G48" s="55">
        <v>7365353.86</v>
      </c>
      <c r="H48" s="55">
        <v>150032161.31</v>
      </c>
      <c r="I48" s="54"/>
      <c r="K48" s="29"/>
      <c r="L48" s="29"/>
    </row>
    <row r="49" spans="1:12" ht="23.25" customHeight="1" outlineLevel="2">
      <c r="A49" s="34"/>
      <c r="B49" s="34"/>
      <c r="C49" s="96" t="s">
        <v>46</v>
      </c>
      <c r="D49" s="52">
        <v>147012233.63</v>
      </c>
      <c r="E49" s="53"/>
      <c r="F49" s="52">
        <v>3418481.85</v>
      </c>
      <c r="G49" s="52">
        <v>398554.17</v>
      </c>
      <c r="H49" s="52">
        <v>150032161.31</v>
      </c>
      <c r="I49" s="53"/>
      <c r="K49" s="34"/>
      <c r="L49" s="34"/>
    </row>
    <row r="50" spans="1:12" ht="23.25" customHeight="1">
      <c r="A50" s="34"/>
      <c r="B50" s="34"/>
      <c r="C50" s="96" t="s">
        <v>47</v>
      </c>
      <c r="D50" s="53"/>
      <c r="E50" s="53"/>
      <c r="F50" s="52">
        <v>6966799.69</v>
      </c>
      <c r="G50" s="52">
        <v>6966799.69</v>
      </c>
      <c r="H50" s="53"/>
      <c r="I50" s="53"/>
      <c r="K50" s="34"/>
      <c r="L50" s="34"/>
    </row>
    <row r="51" spans="1:12" ht="45.75" customHeight="1" outlineLevel="1">
      <c r="A51" s="34"/>
      <c r="B51" s="34"/>
      <c r="C51" s="93" t="s">
        <v>48</v>
      </c>
      <c r="D51" s="51"/>
      <c r="E51" s="50">
        <v>45441262.74</v>
      </c>
      <c r="F51" s="50">
        <v>23732272.65</v>
      </c>
      <c r="G51" s="50">
        <v>1482092</v>
      </c>
      <c r="H51" s="51"/>
      <c r="I51" s="50">
        <v>23191082.09</v>
      </c>
      <c r="J51" s="38">
        <f>I54</f>
        <v>5857972.3</v>
      </c>
      <c r="K51" s="33" t="s">
        <v>253</v>
      </c>
      <c r="L51" s="29" t="s">
        <v>310</v>
      </c>
    </row>
    <row r="52" spans="1:12" ht="34.5" customHeight="1" outlineLevel="1">
      <c r="A52" s="34"/>
      <c r="B52" s="34"/>
      <c r="C52" s="94" t="s">
        <v>293</v>
      </c>
      <c r="D52" s="53"/>
      <c r="E52" s="52">
        <v>195000</v>
      </c>
      <c r="F52" s="52">
        <v>1109108</v>
      </c>
      <c r="G52" s="52">
        <v>1482092</v>
      </c>
      <c r="H52" s="53"/>
      <c r="I52" s="52">
        <v>567984</v>
      </c>
      <c r="J52" s="38">
        <f>I53+I70</f>
        <v>22849098.09</v>
      </c>
      <c r="K52" s="33" t="s">
        <v>255</v>
      </c>
      <c r="L52" s="29" t="s">
        <v>318</v>
      </c>
    </row>
    <row r="53" spans="1:12" ht="12" customHeight="1">
      <c r="A53" s="34"/>
      <c r="B53" s="34"/>
      <c r="C53" s="94" t="s">
        <v>49</v>
      </c>
      <c r="D53" s="53"/>
      <c r="E53" s="52">
        <v>45246262.74</v>
      </c>
      <c r="F53" s="52">
        <v>22623164.65</v>
      </c>
      <c r="G53" s="53"/>
      <c r="H53" s="53"/>
      <c r="I53" s="52">
        <v>22623098.09</v>
      </c>
      <c r="K53" s="34"/>
      <c r="L53" s="34"/>
    </row>
    <row r="54" spans="1:12" ht="23.25" customHeight="1" outlineLevel="1">
      <c r="A54" s="34"/>
      <c r="B54" s="34"/>
      <c r="C54" s="93" t="s">
        <v>50</v>
      </c>
      <c r="D54" s="51"/>
      <c r="E54" s="50">
        <v>9112451.23</v>
      </c>
      <c r="F54" s="50">
        <v>19900949</v>
      </c>
      <c r="G54" s="50">
        <v>16646470.07</v>
      </c>
      <c r="H54" s="51"/>
      <c r="I54" s="50">
        <v>5857972.3</v>
      </c>
      <c r="K54" s="34"/>
      <c r="L54" s="34"/>
    </row>
    <row r="55" spans="1:12" ht="23.25" customHeight="1" outlineLevel="1">
      <c r="A55" s="34"/>
      <c r="B55" s="34"/>
      <c r="C55" s="94" t="s">
        <v>51</v>
      </c>
      <c r="D55" s="53"/>
      <c r="E55" s="52">
        <v>506806.75</v>
      </c>
      <c r="F55" s="52">
        <v>1752870</v>
      </c>
      <c r="G55" s="52">
        <v>1735508</v>
      </c>
      <c r="H55" s="53"/>
      <c r="I55" s="52">
        <v>489444.75</v>
      </c>
      <c r="K55" s="34"/>
      <c r="L55" s="34"/>
    </row>
    <row r="56" spans="1:12" ht="12" customHeight="1" outlineLevel="1">
      <c r="A56" s="34"/>
      <c r="B56" s="34"/>
      <c r="C56" s="94" t="s">
        <v>52</v>
      </c>
      <c r="D56" s="53"/>
      <c r="E56" s="52">
        <v>8163068.48</v>
      </c>
      <c r="F56" s="52">
        <v>14381078</v>
      </c>
      <c r="G56" s="52">
        <v>11180824.07</v>
      </c>
      <c r="H56" s="53"/>
      <c r="I56" s="52">
        <v>4962814.55</v>
      </c>
      <c r="K56" s="34"/>
      <c r="L56" s="34"/>
    </row>
    <row r="57" spans="1:12" ht="12" customHeight="1" outlineLevel="1">
      <c r="A57" s="34"/>
      <c r="B57" s="34"/>
      <c r="C57" s="94" t="s">
        <v>53</v>
      </c>
      <c r="D57" s="53"/>
      <c r="E57" s="52">
        <v>442576</v>
      </c>
      <c r="F57" s="52">
        <v>1506677</v>
      </c>
      <c r="G57" s="52">
        <v>1469814</v>
      </c>
      <c r="H57" s="53"/>
      <c r="I57" s="52">
        <v>405713</v>
      </c>
      <c r="K57" s="34"/>
      <c r="L57" s="34"/>
    </row>
    <row r="58" spans="1:12" ht="23.25" customHeight="1" outlineLevel="1">
      <c r="A58" s="34"/>
      <c r="B58" s="34"/>
      <c r="C58" s="94" t="s">
        <v>54</v>
      </c>
      <c r="D58" s="53"/>
      <c r="E58" s="53"/>
      <c r="F58" s="52">
        <v>802789</v>
      </c>
      <c r="G58" s="52">
        <v>802789</v>
      </c>
      <c r="H58" s="53"/>
      <c r="I58" s="53"/>
      <c r="K58" s="34"/>
      <c r="L58" s="34"/>
    </row>
    <row r="59" spans="1:12" ht="12" customHeight="1" outlineLevel="1">
      <c r="A59" s="34"/>
      <c r="B59" s="34"/>
      <c r="C59" s="94" t="s">
        <v>321</v>
      </c>
      <c r="D59" s="53"/>
      <c r="E59" s="53"/>
      <c r="F59" s="52">
        <v>250147</v>
      </c>
      <c r="G59" s="52">
        <v>250147</v>
      </c>
      <c r="H59" s="53"/>
      <c r="I59" s="53"/>
      <c r="K59" s="34"/>
      <c r="L59" s="34"/>
    </row>
    <row r="60" spans="1:12" ht="12" customHeight="1" outlineLevel="1">
      <c r="A60" s="34"/>
      <c r="B60" s="34"/>
      <c r="C60" s="94" t="s">
        <v>55</v>
      </c>
      <c r="D60" s="53"/>
      <c r="E60" s="53"/>
      <c r="F60" s="52">
        <v>1207388</v>
      </c>
      <c r="G60" s="52">
        <v>1207388</v>
      </c>
      <c r="H60" s="53"/>
      <c r="I60" s="53"/>
      <c r="K60" s="34"/>
      <c r="L60" s="34"/>
    </row>
    <row r="61" spans="1:12" ht="34.5" customHeight="1">
      <c r="A61" s="34"/>
      <c r="B61" s="34"/>
      <c r="C61" s="93" t="s">
        <v>56</v>
      </c>
      <c r="D61" s="51"/>
      <c r="E61" s="50">
        <v>737366.5</v>
      </c>
      <c r="F61" s="50">
        <v>2311930</v>
      </c>
      <c r="G61" s="50">
        <v>2205074</v>
      </c>
      <c r="H61" s="51"/>
      <c r="I61" s="50">
        <v>630510.5</v>
      </c>
      <c r="J61" s="38">
        <f>I68+I71+I76</f>
        <v>932275563.27</v>
      </c>
      <c r="K61" s="33" t="s">
        <v>257</v>
      </c>
      <c r="L61" s="29" t="s">
        <v>317</v>
      </c>
    </row>
    <row r="62" spans="1:12" ht="23.25" customHeight="1" outlineLevel="1">
      <c r="A62" s="34"/>
      <c r="B62" s="34"/>
      <c r="C62" s="94" t="s">
        <v>57</v>
      </c>
      <c r="D62" s="53"/>
      <c r="E62" s="52">
        <v>146855.5</v>
      </c>
      <c r="F62" s="52">
        <v>408025</v>
      </c>
      <c r="G62" s="52">
        <v>371765</v>
      </c>
      <c r="H62" s="53"/>
      <c r="I62" s="52">
        <v>110595.5</v>
      </c>
      <c r="J62" s="38"/>
      <c r="K62" s="33" t="s">
        <v>258</v>
      </c>
      <c r="L62" s="29" t="s">
        <v>259</v>
      </c>
    </row>
    <row r="63" spans="1:12" ht="23.25" customHeight="1" outlineLevel="1">
      <c r="A63" s="34"/>
      <c r="B63" s="34"/>
      <c r="C63" s="94" t="s">
        <v>58</v>
      </c>
      <c r="D63" s="53"/>
      <c r="E63" s="52">
        <v>586231</v>
      </c>
      <c r="F63" s="52">
        <v>1807827</v>
      </c>
      <c r="G63" s="52">
        <v>1733964</v>
      </c>
      <c r="H63" s="53"/>
      <c r="I63" s="52">
        <v>512368</v>
      </c>
      <c r="J63" s="38">
        <f>I64+I65+I69+I73</f>
        <v>330284549.65999997</v>
      </c>
      <c r="K63" s="33" t="s">
        <v>260</v>
      </c>
      <c r="L63" s="29" t="s">
        <v>311</v>
      </c>
    </row>
    <row r="64" spans="1:12" ht="23.25" customHeight="1" outlineLevel="1">
      <c r="A64" s="34"/>
      <c r="B64" s="34"/>
      <c r="C64" s="94" t="s">
        <v>59</v>
      </c>
      <c r="D64" s="53"/>
      <c r="E64" s="52">
        <v>4280</v>
      </c>
      <c r="F64" s="52">
        <v>96078</v>
      </c>
      <c r="G64" s="52">
        <v>99345</v>
      </c>
      <c r="H64" s="53"/>
      <c r="I64" s="52">
        <v>7547</v>
      </c>
      <c r="J64" s="38">
        <f>I56+I57+I58+I59+I60+I61+I62+I66</f>
        <v>249617312.52</v>
      </c>
      <c r="K64" s="33" t="s">
        <v>261</v>
      </c>
      <c r="L64" s="29" t="s">
        <v>312</v>
      </c>
    </row>
    <row r="65" spans="1:12" ht="23.25" customHeight="1">
      <c r="A65" s="29"/>
      <c r="B65" s="29"/>
      <c r="C65" s="93" t="s">
        <v>60</v>
      </c>
      <c r="D65" s="51"/>
      <c r="E65" s="50">
        <v>306621618.06</v>
      </c>
      <c r="F65" s="50">
        <v>101826586.9</v>
      </c>
      <c r="G65" s="50">
        <v>109356160.55</v>
      </c>
      <c r="H65" s="51"/>
      <c r="I65" s="50">
        <v>314151191.71</v>
      </c>
      <c r="K65" s="29"/>
      <c r="L65" s="29"/>
    </row>
    <row r="66" spans="1:9" ht="34.5" customHeight="1" outlineLevel="1">
      <c r="A66" s="29"/>
      <c r="B66" s="29"/>
      <c r="C66" s="94" t="s">
        <v>61</v>
      </c>
      <c r="D66" s="53"/>
      <c r="E66" s="52">
        <v>234795539.32</v>
      </c>
      <c r="F66" s="52">
        <v>62400165.66</v>
      </c>
      <c r="G66" s="52">
        <v>71112305.31</v>
      </c>
      <c r="H66" s="53"/>
      <c r="I66" s="52">
        <v>243507678.97</v>
      </c>
    </row>
    <row r="67" spans="1:9" ht="23.25" customHeight="1" outlineLevel="1">
      <c r="A67" s="29"/>
      <c r="B67" s="29"/>
      <c r="C67" s="94" t="s">
        <v>62</v>
      </c>
      <c r="D67" s="53"/>
      <c r="E67" s="52">
        <v>1010766</v>
      </c>
      <c r="F67" s="52">
        <v>19131955</v>
      </c>
      <c r="G67" s="52">
        <v>18518089</v>
      </c>
      <c r="H67" s="53"/>
      <c r="I67" s="52">
        <v>396900</v>
      </c>
    </row>
    <row r="68" spans="1:9" ht="23.25" customHeight="1" outlineLevel="1">
      <c r="A68" s="29"/>
      <c r="B68" s="29"/>
      <c r="C68" s="94" t="s">
        <v>63</v>
      </c>
      <c r="D68" s="53"/>
      <c r="E68" s="52">
        <v>70020612.74</v>
      </c>
      <c r="F68" s="52">
        <v>19725766.24</v>
      </c>
      <c r="G68" s="52">
        <v>19725766.24</v>
      </c>
      <c r="H68" s="53"/>
      <c r="I68" s="52">
        <v>70020612.74</v>
      </c>
    </row>
    <row r="69" spans="1:9" ht="23.25" customHeight="1" outlineLevel="1">
      <c r="A69" s="29"/>
      <c r="B69" s="29"/>
      <c r="C69" s="95" t="s">
        <v>64</v>
      </c>
      <c r="D69" s="54"/>
      <c r="E69" s="55">
        <v>794700</v>
      </c>
      <c r="F69" s="55">
        <v>568700</v>
      </c>
      <c r="G69" s="54"/>
      <c r="H69" s="54"/>
      <c r="I69" s="55">
        <v>226000</v>
      </c>
    </row>
    <row r="70" spans="1:12" ht="23.25" customHeight="1" outlineLevel="2">
      <c r="A70" s="29"/>
      <c r="B70" s="29"/>
      <c r="C70" s="96" t="s">
        <v>65</v>
      </c>
      <c r="D70" s="53"/>
      <c r="E70" s="52">
        <v>794700</v>
      </c>
      <c r="F70" s="52">
        <v>568700</v>
      </c>
      <c r="G70" s="53"/>
      <c r="H70" s="53"/>
      <c r="I70" s="52">
        <v>226000</v>
      </c>
      <c r="K70" s="29"/>
      <c r="L70" s="29"/>
    </row>
    <row r="71" spans="1:10" ht="23.25" customHeight="1">
      <c r="A71" s="33" t="s">
        <v>253</v>
      </c>
      <c r="B71" s="29" t="s">
        <v>254</v>
      </c>
      <c r="C71" s="93" t="s">
        <v>66</v>
      </c>
      <c r="D71" s="51"/>
      <c r="E71" s="50">
        <v>900308</v>
      </c>
      <c r="F71" s="50">
        <v>491972.78</v>
      </c>
      <c r="G71" s="51"/>
      <c r="H71" s="51"/>
      <c r="I71" s="50">
        <v>408335.22</v>
      </c>
      <c r="J71" s="38"/>
    </row>
    <row r="72" spans="1:9" ht="34.5" customHeight="1" outlineLevel="1">
      <c r="A72" s="33" t="s">
        <v>255</v>
      </c>
      <c r="B72" s="29" t="s">
        <v>256</v>
      </c>
      <c r="C72" s="94" t="s">
        <v>67</v>
      </c>
      <c r="D72" s="53"/>
      <c r="E72" s="52">
        <v>900308</v>
      </c>
      <c r="F72" s="52">
        <v>491972.78</v>
      </c>
      <c r="G72" s="53"/>
      <c r="H72" s="53"/>
      <c r="I72" s="52">
        <v>408335.22</v>
      </c>
    </row>
    <row r="73" spans="1:9" ht="23.25" customHeight="1">
      <c r="A73" s="33" t="s">
        <v>257</v>
      </c>
      <c r="B73" s="29" t="s">
        <v>290</v>
      </c>
      <c r="C73" s="93" t="s">
        <v>68</v>
      </c>
      <c r="D73" s="51"/>
      <c r="E73" s="50">
        <v>17681391.01</v>
      </c>
      <c r="F73" s="50">
        <v>38892964.94</v>
      </c>
      <c r="G73" s="50">
        <v>37111384.88</v>
      </c>
      <c r="H73" s="51"/>
      <c r="I73" s="50">
        <v>15899810.95</v>
      </c>
    </row>
    <row r="74" spans="1:12" ht="23.25" customHeight="1" outlineLevel="1">
      <c r="A74" s="33"/>
      <c r="B74" s="29"/>
      <c r="C74" s="94" t="s">
        <v>69</v>
      </c>
      <c r="D74" s="53"/>
      <c r="E74" s="52">
        <v>17681391.01</v>
      </c>
      <c r="F74" s="52">
        <v>38892964.94</v>
      </c>
      <c r="G74" s="52">
        <v>37111384.88</v>
      </c>
      <c r="H74" s="53"/>
      <c r="I74" s="52">
        <v>15899810.95</v>
      </c>
      <c r="K74" s="33"/>
      <c r="L74" s="29"/>
    </row>
    <row r="75" spans="1:12" ht="23.25" customHeight="1">
      <c r="A75" s="33"/>
      <c r="B75" s="29"/>
      <c r="C75" s="93" t="s">
        <v>70</v>
      </c>
      <c r="D75" s="51"/>
      <c r="E75" s="50">
        <v>1456046435.3100002</v>
      </c>
      <c r="F75" s="51"/>
      <c r="G75" s="50">
        <v>11727630</v>
      </c>
      <c r="H75" s="51"/>
      <c r="I75" s="50">
        <v>1467774065.3100002</v>
      </c>
      <c r="K75" s="33"/>
      <c r="L75" s="29"/>
    </row>
    <row r="76" spans="1:12" ht="23.25" customHeight="1" outlineLevel="1">
      <c r="A76" s="33"/>
      <c r="B76" s="29"/>
      <c r="C76" s="94" t="s">
        <v>71</v>
      </c>
      <c r="D76" s="53"/>
      <c r="E76" s="52">
        <v>861846615.31</v>
      </c>
      <c r="F76" s="53"/>
      <c r="G76" s="53"/>
      <c r="H76" s="53"/>
      <c r="I76" s="52">
        <v>861846615.31</v>
      </c>
      <c r="K76" s="33"/>
      <c r="L76" s="29"/>
    </row>
    <row r="77" spans="1:12" ht="23.25" customHeight="1" outlineLevel="1">
      <c r="A77" s="33" t="s">
        <v>258</v>
      </c>
      <c r="B77" s="29" t="s">
        <v>259</v>
      </c>
      <c r="C77" s="94" t="s">
        <v>72</v>
      </c>
      <c r="D77" s="53"/>
      <c r="E77" s="52">
        <v>594199820</v>
      </c>
      <c r="F77" s="53"/>
      <c r="G77" s="52">
        <v>11727630</v>
      </c>
      <c r="H77" s="53"/>
      <c r="I77" s="52">
        <v>605927450</v>
      </c>
      <c r="J77" s="38">
        <f>I78</f>
        <v>605927450</v>
      </c>
      <c r="K77" s="33" t="s">
        <v>262</v>
      </c>
      <c r="L77" s="29" t="s">
        <v>313</v>
      </c>
    </row>
    <row r="78" spans="1:12" ht="23.25" customHeight="1" outlineLevel="2">
      <c r="A78" s="33" t="s">
        <v>260</v>
      </c>
      <c r="B78" s="29" t="s">
        <v>289</v>
      </c>
      <c r="C78" s="96" t="s">
        <v>73</v>
      </c>
      <c r="D78" s="53"/>
      <c r="E78" s="52">
        <v>594199820</v>
      </c>
      <c r="F78" s="53"/>
      <c r="G78" s="52">
        <v>11727630</v>
      </c>
      <c r="H78" s="53"/>
      <c r="I78" s="52">
        <v>605927450</v>
      </c>
      <c r="J78" s="38">
        <f>I79</f>
        <v>141500000</v>
      </c>
      <c r="K78" s="33" t="s">
        <v>264</v>
      </c>
      <c r="L78" s="29" t="s">
        <v>265</v>
      </c>
    </row>
    <row r="79" spans="1:12" ht="23.25" customHeight="1">
      <c r="A79" s="33" t="s">
        <v>261</v>
      </c>
      <c r="B79" s="29" t="s">
        <v>288</v>
      </c>
      <c r="C79" s="93" t="s">
        <v>74</v>
      </c>
      <c r="D79" s="51"/>
      <c r="E79" s="50">
        <v>141500000</v>
      </c>
      <c r="F79" s="51"/>
      <c r="G79" s="51"/>
      <c r="H79" s="51"/>
      <c r="I79" s="50">
        <v>141500000</v>
      </c>
      <c r="J79" s="38">
        <f>0</f>
        <v>0</v>
      </c>
      <c r="K79" s="33" t="s">
        <v>266</v>
      </c>
      <c r="L79" s="29" t="s">
        <v>267</v>
      </c>
    </row>
    <row r="80" spans="1:12" ht="45.75" customHeight="1" outlineLevel="1">
      <c r="A80" s="29"/>
      <c r="B80" s="29"/>
      <c r="C80" s="94" t="s">
        <v>75</v>
      </c>
      <c r="D80" s="53"/>
      <c r="E80" s="52">
        <v>2989400</v>
      </c>
      <c r="F80" s="53"/>
      <c r="G80" s="53"/>
      <c r="H80" s="53"/>
      <c r="I80" s="52">
        <v>2989400</v>
      </c>
      <c r="K80" s="29"/>
      <c r="L80" s="29"/>
    </row>
    <row r="81" spans="1:12" ht="12" customHeight="1">
      <c r="A81" s="29"/>
      <c r="B81" s="29"/>
      <c r="C81" s="94" t="s">
        <v>76</v>
      </c>
      <c r="D81" s="53"/>
      <c r="E81" s="52">
        <v>138510600</v>
      </c>
      <c r="F81" s="53"/>
      <c r="G81" s="53"/>
      <c r="H81" s="53"/>
      <c r="I81" s="52">
        <v>138510600</v>
      </c>
      <c r="K81" s="29"/>
      <c r="L81" s="29"/>
    </row>
    <row r="82" spans="1:12" ht="12" customHeight="1" outlineLevel="1">
      <c r="A82" s="29"/>
      <c r="B82" s="29"/>
      <c r="C82" s="93" t="s">
        <v>77</v>
      </c>
      <c r="D82" s="51"/>
      <c r="E82" s="50">
        <v>5909052089.3</v>
      </c>
      <c r="F82" s="50">
        <v>1007774.62</v>
      </c>
      <c r="G82" s="51"/>
      <c r="H82" s="51"/>
      <c r="I82" s="50">
        <v>5908044314.68</v>
      </c>
      <c r="K82" s="29"/>
      <c r="L82" s="29"/>
    </row>
    <row r="83" spans="1:12" ht="12" customHeight="1" outlineLevel="1">
      <c r="A83" s="29"/>
      <c r="B83" s="29"/>
      <c r="C83" s="94" t="s">
        <v>78</v>
      </c>
      <c r="D83" s="53"/>
      <c r="E83" s="52">
        <v>5905491241.3</v>
      </c>
      <c r="F83" s="52">
        <v>1007774.62</v>
      </c>
      <c r="G83" s="53"/>
      <c r="H83" s="53"/>
      <c r="I83" s="52">
        <v>5904483466.68</v>
      </c>
      <c r="K83" s="29"/>
      <c r="L83" s="29"/>
    </row>
    <row r="84" spans="1:12" ht="12" customHeight="1">
      <c r="A84" s="33" t="s">
        <v>262</v>
      </c>
      <c r="B84" s="29" t="s">
        <v>263</v>
      </c>
      <c r="C84" s="94" t="s">
        <v>79</v>
      </c>
      <c r="D84" s="53"/>
      <c r="E84" s="52">
        <v>3560848</v>
      </c>
      <c r="F84" s="53"/>
      <c r="G84" s="53"/>
      <c r="H84" s="53"/>
      <c r="I84" s="52">
        <v>3560848</v>
      </c>
      <c r="J84" s="38">
        <f>I81</f>
        <v>138510600</v>
      </c>
      <c r="K84" s="33" t="s">
        <v>268</v>
      </c>
      <c r="L84" s="29" t="s">
        <v>269</v>
      </c>
    </row>
    <row r="85" spans="1:12" ht="23.25" customHeight="1" outlineLevel="1">
      <c r="A85" s="33" t="s">
        <v>264</v>
      </c>
      <c r="B85" s="29" t="s">
        <v>265</v>
      </c>
      <c r="C85" s="93" t="s">
        <v>80</v>
      </c>
      <c r="D85" s="51"/>
      <c r="E85" s="56">
        <v>-3523734408.29</v>
      </c>
      <c r="F85" s="50">
        <v>597880</v>
      </c>
      <c r="G85" s="50">
        <v>2310273.32</v>
      </c>
      <c r="H85" s="51"/>
      <c r="I85" s="56">
        <v>-3522022014.97</v>
      </c>
      <c r="J85" s="38">
        <f>I84</f>
        <v>3560848</v>
      </c>
      <c r="K85" s="33" t="s">
        <v>270</v>
      </c>
      <c r="L85" s="29" t="s">
        <v>271</v>
      </c>
    </row>
    <row r="86" spans="1:12" ht="12" customHeight="1" outlineLevel="1">
      <c r="A86" s="33" t="s">
        <v>266</v>
      </c>
      <c r="B86" s="29" t="s">
        <v>267</v>
      </c>
      <c r="C86" s="94" t="s">
        <v>81</v>
      </c>
      <c r="D86" s="53"/>
      <c r="E86" s="52">
        <v>54459280.41</v>
      </c>
      <c r="F86" s="53"/>
      <c r="G86" s="52">
        <v>2310273.32</v>
      </c>
      <c r="H86" s="53"/>
      <c r="I86" s="52">
        <v>56769553.73</v>
      </c>
      <c r="J86" s="38">
        <f>I87</f>
        <v>-3578791568.7000003</v>
      </c>
      <c r="K86" s="33" t="s">
        <v>272</v>
      </c>
      <c r="L86" s="29" t="s">
        <v>273</v>
      </c>
    </row>
    <row r="87" spans="1:12" ht="23.25" customHeight="1">
      <c r="A87" s="33"/>
      <c r="B87" s="29"/>
      <c r="C87" s="94" t="s">
        <v>82</v>
      </c>
      <c r="D87" s="53"/>
      <c r="E87" s="57">
        <v>-3578193688.7000003</v>
      </c>
      <c r="F87" s="52">
        <v>597880</v>
      </c>
      <c r="G87" s="53"/>
      <c r="H87" s="53"/>
      <c r="I87" s="57">
        <v>-3578791568.7000003</v>
      </c>
      <c r="K87" s="33"/>
      <c r="L87" s="29"/>
    </row>
    <row r="88" spans="1:12" ht="34.5" customHeight="1" outlineLevel="1">
      <c r="A88" s="33"/>
      <c r="B88" s="29"/>
      <c r="C88" s="93" t="s">
        <v>83</v>
      </c>
      <c r="D88" s="51"/>
      <c r="E88" s="51"/>
      <c r="F88" s="50">
        <v>96946890.4</v>
      </c>
      <c r="G88" s="50">
        <v>96946890.4</v>
      </c>
      <c r="H88" s="51"/>
      <c r="I88" s="51"/>
      <c r="K88" s="33"/>
      <c r="L88" s="29"/>
    </row>
    <row r="89" spans="1:12" ht="34.5" customHeight="1" outlineLevel="1">
      <c r="A89" s="33"/>
      <c r="B89" s="29"/>
      <c r="C89" s="94" t="s">
        <v>84</v>
      </c>
      <c r="D89" s="53"/>
      <c r="E89" s="53"/>
      <c r="F89" s="52">
        <v>96946890.4</v>
      </c>
      <c r="G89" s="52">
        <v>96946890.4</v>
      </c>
      <c r="H89" s="53"/>
      <c r="I89" s="53"/>
      <c r="K89" s="33"/>
      <c r="L89" s="29"/>
    </row>
    <row r="90" spans="1:12" ht="23.25" customHeight="1">
      <c r="A90" s="33"/>
      <c r="B90" s="29"/>
      <c r="C90" s="93" t="s">
        <v>85</v>
      </c>
      <c r="D90" s="51"/>
      <c r="E90" s="51"/>
      <c r="F90" s="50">
        <v>96113533.93</v>
      </c>
      <c r="G90" s="50">
        <v>96113533.93</v>
      </c>
      <c r="H90" s="51"/>
      <c r="I90" s="51"/>
      <c r="K90" s="33"/>
      <c r="L90" s="29"/>
    </row>
    <row r="91" spans="1:12" ht="23.25" customHeight="1" outlineLevel="1">
      <c r="A91" s="33"/>
      <c r="B91" s="29"/>
      <c r="C91" s="94" t="s">
        <v>86</v>
      </c>
      <c r="D91" s="53"/>
      <c r="E91" s="53"/>
      <c r="F91" s="52">
        <v>96113533.93</v>
      </c>
      <c r="G91" s="52">
        <v>96113533.93</v>
      </c>
      <c r="H91" s="53"/>
      <c r="I91" s="53"/>
      <c r="K91" s="33"/>
      <c r="L91" s="29"/>
    </row>
    <row r="92" spans="1:12" ht="23.25" customHeight="1">
      <c r="A92" s="33" t="s">
        <v>268</v>
      </c>
      <c r="B92" s="29" t="s">
        <v>269</v>
      </c>
      <c r="C92" s="93" t="s">
        <v>322</v>
      </c>
      <c r="D92" s="51"/>
      <c r="E92" s="51"/>
      <c r="F92" s="50">
        <v>833356.47</v>
      </c>
      <c r="G92" s="50">
        <v>833356.47</v>
      </c>
      <c r="H92" s="51"/>
      <c r="I92" s="51"/>
      <c r="J92" s="38">
        <f>G93</f>
        <v>833356.47</v>
      </c>
      <c r="K92" s="33" t="s">
        <v>274</v>
      </c>
      <c r="L92" s="29" t="s">
        <v>275</v>
      </c>
    </row>
    <row r="93" spans="1:12" ht="23.25" customHeight="1" outlineLevel="1">
      <c r="A93" s="33" t="s">
        <v>270</v>
      </c>
      <c r="B93" s="29" t="s">
        <v>271</v>
      </c>
      <c r="C93" s="94" t="s">
        <v>323</v>
      </c>
      <c r="D93" s="53"/>
      <c r="E93" s="53"/>
      <c r="F93" s="52">
        <v>833356.47</v>
      </c>
      <c r="G93" s="52">
        <v>833356.47</v>
      </c>
      <c r="H93" s="53"/>
      <c r="I93" s="53"/>
      <c r="J93" s="38">
        <f>G96</f>
        <v>10083510.88</v>
      </c>
      <c r="K93" s="33" t="s">
        <v>276</v>
      </c>
      <c r="L93" s="29" t="s">
        <v>277</v>
      </c>
    </row>
    <row r="94" spans="1:12" ht="12" customHeight="1">
      <c r="A94" s="33" t="s">
        <v>272</v>
      </c>
      <c r="B94" s="29" t="s">
        <v>273</v>
      </c>
      <c r="C94" s="93" t="s">
        <v>306</v>
      </c>
      <c r="D94" s="51"/>
      <c r="E94" s="51"/>
      <c r="F94" s="50">
        <v>3765285.72</v>
      </c>
      <c r="G94" s="50">
        <v>3765285.72</v>
      </c>
      <c r="H94" s="51"/>
      <c r="I94" s="51"/>
      <c r="K94" s="29"/>
      <c r="L94" s="29"/>
    </row>
    <row r="95" spans="1:12" ht="23.25" customHeight="1" outlineLevel="1">
      <c r="A95" s="29"/>
      <c r="B95" s="29"/>
      <c r="C95" s="94" t="s">
        <v>307</v>
      </c>
      <c r="D95" s="53"/>
      <c r="E95" s="53"/>
      <c r="F95" s="52">
        <v>3765285.72</v>
      </c>
      <c r="G95" s="52">
        <v>3765285.72</v>
      </c>
      <c r="H95" s="53"/>
      <c r="I95" s="53"/>
      <c r="K95" s="29"/>
      <c r="L95" s="29"/>
    </row>
    <row r="96" spans="1:12" ht="23.25" customHeight="1" outlineLevel="1">
      <c r="A96" s="29"/>
      <c r="B96" s="29"/>
      <c r="C96" s="93" t="s">
        <v>87</v>
      </c>
      <c r="D96" s="51"/>
      <c r="E96" s="51"/>
      <c r="F96" s="50">
        <v>10083510.88</v>
      </c>
      <c r="G96" s="50">
        <v>10083510.88</v>
      </c>
      <c r="H96" s="51"/>
      <c r="I96" s="51"/>
      <c r="K96" s="29"/>
      <c r="L96" s="29"/>
    </row>
    <row r="97" spans="1:12" ht="12" customHeight="1" outlineLevel="1">
      <c r="A97" s="29"/>
      <c r="B97" s="29"/>
      <c r="C97" s="94" t="s">
        <v>88</v>
      </c>
      <c r="D97" s="53"/>
      <c r="E97" s="53"/>
      <c r="F97" s="52">
        <v>10083510.88</v>
      </c>
      <c r="G97" s="52">
        <v>10083510.88</v>
      </c>
      <c r="H97" s="53"/>
      <c r="I97" s="53"/>
      <c r="K97" s="29"/>
      <c r="L97" s="29"/>
    </row>
    <row r="98" spans="1:12" ht="34.5" customHeight="1">
      <c r="A98" s="29"/>
      <c r="B98" s="29"/>
      <c r="C98" s="93" t="s">
        <v>89</v>
      </c>
      <c r="D98" s="51"/>
      <c r="E98" s="51"/>
      <c r="F98" s="50">
        <v>62069827.86</v>
      </c>
      <c r="G98" s="50">
        <v>62069827.86</v>
      </c>
      <c r="H98" s="51"/>
      <c r="I98" s="51"/>
      <c r="J98" s="38">
        <f>G100</f>
        <v>1192371</v>
      </c>
      <c r="K98" s="33" t="s">
        <v>278</v>
      </c>
      <c r="L98" s="29" t="s">
        <v>279</v>
      </c>
    </row>
    <row r="99" spans="1:12" ht="34.5" customHeight="1" outlineLevel="1">
      <c r="A99" s="29"/>
      <c r="B99" s="29"/>
      <c r="C99" s="94" t="s">
        <v>90</v>
      </c>
      <c r="D99" s="53"/>
      <c r="E99" s="53"/>
      <c r="F99" s="52">
        <v>60877456.86</v>
      </c>
      <c r="G99" s="52">
        <v>60877456.86</v>
      </c>
      <c r="H99" s="53"/>
      <c r="I99" s="53"/>
      <c r="K99" s="29"/>
      <c r="L99" s="29"/>
    </row>
    <row r="100" spans="1:12" ht="23.25" customHeight="1">
      <c r="A100" s="29"/>
      <c r="B100" s="29"/>
      <c r="C100" s="94" t="s">
        <v>91</v>
      </c>
      <c r="D100" s="53"/>
      <c r="E100" s="53"/>
      <c r="F100" s="52">
        <v>1192371</v>
      </c>
      <c r="G100" s="52">
        <v>1192371</v>
      </c>
      <c r="H100" s="53"/>
      <c r="I100" s="53"/>
      <c r="J100" s="38">
        <f>G102</f>
        <v>19725766.24</v>
      </c>
      <c r="K100" s="33" t="s">
        <v>280</v>
      </c>
      <c r="L100" s="29" t="s">
        <v>281</v>
      </c>
    </row>
    <row r="101" spans="1:12" ht="23.25" customHeight="1" outlineLevel="1">
      <c r="A101" s="29"/>
      <c r="B101" s="29"/>
      <c r="C101" s="93" t="s">
        <v>92</v>
      </c>
      <c r="D101" s="51"/>
      <c r="E101" s="51"/>
      <c r="F101" s="50">
        <v>19725766.24</v>
      </c>
      <c r="G101" s="50">
        <v>19725766.24</v>
      </c>
      <c r="H101" s="51"/>
      <c r="I101" s="51"/>
      <c r="J101" s="38">
        <f>G103</f>
        <v>1</v>
      </c>
      <c r="K101" s="33" t="s">
        <v>282</v>
      </c>
      <c r="L101" s="29" t="s">
        <v>283</v>
      </c>
    </row>
    <row r="102" spans="1:12" ht="23.25" customHeight="1">
      <c r="A102" s="29"/>
      <c r="B102" s="29"/>
      <c r="C102" s="94" t="s">
        <v>93</v>
      </c>
      <c r="D102" s="53"/>
      <c r="E102" s="53"/>
      <c r="F102" s="52">
        <v>19725766.24</v>
      </c>
      <c r="G102" s="52">
        <v>19725766.24</v>
      </c>
      <c r="H102" s="53"/>
      <c r="I102" s="53"/>
      <c r="K102" s="29"/>
      <c r="L102" s="29"/>
    </row>
    <row r="103" spans="1:12" ht="23.25" customHeight="1" outlineLevel="1">
      <c r="A103" s="29"/>
      <c r="B103" s="29"/>
      <c r="C103" s="93" t="s">
        <v>94</v>
      </c>
      <c r="D103" s="51"/>
      <c r="E103" s="51"/>
      <c r="F103" s="178">
        <v>1</v>
      </c>
      <c r="G103" s="178">
        <v>1</v>
      </c>
      <c r="H103" s="51"/>
      <c r="I103" s="51"/>
      <c r="J103" s="38">
        <f>G94</f>
        <v>3765285.72</v>
      </c>
      <c r="K103" s="33" t="s">
        <v>225</v>
      </c>
      <c r="L103" s="29" t="s">
        <v>226</v>
      </c>
    </row>
    <row r="104" spans="1:12" ht="23.25" customHeight="1" outlineLevel="1">
      <c r="A104" s="29"/>
      <c r="B104" s="29"/>
      <c r="C104" s="94" t="s">
        <v>316</v>
      </c>
      <c r="D104" s="53"/>
      <c r="E104" s="53"/>
      <c r="F104" s="113">
        <v>1</v>
      </c>
      <c r="G104" s="113">
        <v>1</v>
      </c>
      <c r="H104" s="53"/>
      <c r="I104" s="53"/>
      <c r="J104" s="38" t="e">
        <f>#REF!</f>
        <v>#REF!</v>
      </c>
      <c r="K104" s="33" t="s">
        <v>284</v>
      </c>
      <c r="L104" s="29" t="s">
        <v>285</v>
      </c>
    </row>
    <row r="105" spans="1:12" ht="12" customHeight="1">
      <c r="A105" s="33" t="s">
        <v>274</v>
      </c>
      <c r="B105" s="29" t="s">
        <v>275</v>
      </c>
      <c r="C105" s="97" t="s">
        <v>95</v>
      </c>
      <c r="D105" s="58">
        <v>4363358513.86</v>
      </c>
      <c r="E105" s="58">
        <v>4363358513.86</v>
      </c>
      <c r="F105" s="58">
        <v>811444790.19</v>
      </c>
      <c r="G105" s="58">
        <v>811444790.19</v>
      </c>
      <c r="H105" s="58">
        <v>4355435267.79</v>
      </c>
      <c r="I105" s="58">
        <v>4355435267.79</v>
      </c>
      <c r="J105" s="38" t="e">
        <f>#REF!</f>
        <v>#REF!</v>
      </c>
      <c r="K105" s="33" t="s">
        <v>286</v>
      </c>
      <c r="L105" s="29" t="s">
        <v>287</v>
      </c>
    </row>
    <row r="106" spans="1:2" ht="11.25">
      <c r="A106" s="29"/>
      <c r="B106" s="29"/>
    </row>
    <row r="107" spans="1:2" ht="11.25">
      <c r="A107" s="29"/>
      <c r="B107" s="29"/>
    </row>
    <row r="108" spans="1:12" ht="11.25">
      <c r="A108" s="29"/>
      <c r="B108" s="29"/>
      <c r="K108" s="34"/>
      <c r="L108" s="34"/>
    </row>
    <row r="109" spans="1:12" ht="11.25">
      <c r="A109" s="29"/>
      <c r="B109" s="29"/>
      <c r="K109" s="34"/>
      <c r="L109" s="34"/>
    </row>
    <row r="110" spans="1:12" ht="11.25">
      <c r="A110" s="29"/>
      <c r="B110" s="29"/>
      <c r="K110" s="34"/>
      <c r="L110" s="34"/>
    </row>
    <row r="111" spans="1:12" ht="11.25">
      <c r="A111" s="34"/>
      <c r="B111" s="34"/>
      <c r="K111" s="34"/>
      <c r="L111" s="34"/>
    </row>
    <row r="112" spans="1:12" ht="11.25">
      <c r="A112" s="34"/>
      <c r="B112" s="34"/>
      <c r="K112" s="34"/>
      <c r="L112" s="34"/>
    </row>
    <row r="113" spans="1:12" ht="11.25">
      <c r="A113" s="34"/>
      <c r="B113" s="34"/>
      <c r="K113" s="34"/>
      <c r="L113" s="34"/>
    </row>
    <row r="114" spans="1:12" ht="11.25">
      <c r="A114" s="34"/>
      <c r="B114" s="34"/>
      <c r="K114" s="34"/>
      <c r="L114" s="34"/>
    </row>
    <row r="115" spans="1:12" ht="11.25">
      <c r="A115" s="34"/>
      <c r="B115" s="34"/>
      <c r="K115" s="34"/>
      <c r="L115" s="34"/>
    </row>
    <row r="116" spans="1:12" ht="11.25">
      <c r="A116" s="34"/>
      <c r="B116" s="34"/>
      <c r="K116" s="34"/>
      <c r="L116" s="34"/>
    </row>
    <row r="117" spans="1:12" ht="11.25">
      <c r="A117" s="34"/>
      <c r="B117" s="34"/>
      <c r="K117" s="34"/>
      <c r="L117" s="34"/>
    </row>
    <row r="118" spans="1:12" ht="11.25">
      <c r="A118" s="34"/>
      <c r="B118" s="34"/>
      <c r="K118" s="34"/>
      <c r="L118" s="34"/>
    </row>
    <row r="119" spans="1:12" ht="11.25">
      <c r="A119" s="34"/>
      <c r="B119" s="34"/>
      <c r="K119" s="34"/>
      <c r="L119" s="34"/>
    </row>
    <row r="120" spans="1:12" ht="11.25">
      <c r="A120" s="34"/>
      <c r="B120" s="34"/>
      <c r="K120" s="34"/>
      <c r="L120" s="34"/>
    </row>
    <row r="121" spans="1:2" ht="11.25">
      <c r="A121" s="34"/>
      <c r="B121" s="34"/>
    </row>
    <row r="122" spans="1:2" ht="11.25">
      <c r="A122" s="34"/>
      <c r="B122" s="34"/>
    </row>
    <row r="123" spans="1:2" ht="11.25">
      <c r="A123" s="34"/>
      <c r="B123" s="34"/>
    </row>
  </sheetData>
  <sheetProtection/>
  <mergeCells count="4">
    <mergeCell ref="C4:C5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O107"/>
  <sheetViews>
    <sheetView zoomScalePageLayoutView="0" workbookViewId="0" topLeftCell="A16">
      <selection activeCell="L16" sqref="L1:O16384"/>
    </sheetView>
  </sheetViews>
  <sheetFormatPr defaultColWidth="10.66015625" defaultRowHeight="11.25"/>
  <cols>
    <col min="1" max="1" width="1.5" style="0" customWidth="1"/>
    <col min="2" max="6" width="10.33203125" style="0" customWidth="1"/>
    <col min="7" max="7" width="11" style="0" customWidth="1"/>
    <col min="8" max="8" width="11.5" style="0" customWidth="1"/>
    <col min="9" max="9" width="20.33203125" style="0" customWidth="1"/>
    <col min="10" max="10" width="20.83203125" style="0" customWidth="1"/>
    <col min="11" max="11" width="10.66015625" style="0" customWidth="1"/>
    <col min="12" max="12" width="17" style="0" hidden="1" customWidth="1"/>
    <col min="13" max="13" width="10.66015625" style="0" hidden="1" customWidth="1"/>
    <col min="14" max="14" width="0" style="0" hidden="1" customWidth="1"/>
    <col min="15" max="15" width="13.83203125" style="0" hidden="1" customWidth="1"/>
  </cols>
  <sheetData>
    <row r="1" spans="9:10" ht="45" customHeight="1">
      <c r="I1" s="158" t="s">
        <v>96</v>
      </c>
      <c r="J1" s="158"/>
    </row>
    <row r="2" spans="9:10" ht="54" customHeight="1" hidden="1">
      <c r="I2" s="158" t="s">
        <v>97</v>
      </c>
      <c r="J2" s="158"/>
    </row>
    <row r="3" ht="14.25">
      <c r="J3" s="4" t="s">
        <v>98</v>
      </c>
    </row>
    <row r="4" spans="2:9" ht="12" customHeight="1">
      <c r="B4" s="3" t="s">
        <v>99</v>
      </c>
      <c r="F4" s="159" t="s">
        <v>294</v>
      </c>
      <c r="G4" s="159"/>
      <c r="H4" s="159"/>
      <c r="I4" s="159"/>
    </row>
    <row r="6" spans="2:9" ht="12" customHeight="1">
      <c r="B6" s="3" t="s">
        <v>100</v>
      </c>
      <c r="F6" s="159"/>
      <c r="G6" s="159"/>
      <c r="H6" s="159"/>
      <c r="I6" s="159"/>
    </row>
    <row r="8" spans="2:9" ht="12" customHeight="1">
      <c r="B8" s="3" t="s">
        <v>101</v>
      </c>
      <c r="F8" s="159" t="s">
        <v>102</v>
      </c>
      <c r="G8" s="159"/>
      <c r="H8" s="159"/>
      <c r="I8" s="159"/>
    </row>
    <row r="10" spans="2:9" ht="12" customHeight="1">
      <c r="B10" s="3" t="s">
        <v>103</v>
      </c>
      <c r="F10" s="159"/>
      <c r="G10" s="159"/>
      <c r="H10" s="159"/>
      <c r="I10" s="159"/>
    </row>
    <row r="12" spans="2:9" ht="12" customHeight="1">
      <c r="B12" s="3" t="s">
        <v>104</v>
      </c>
      <c r="H12" s="162">
        <v>0</v>
      </c>
      <c r="I12" s="162"/>
    </row>
    <row r="13" ht="11.25">
      <c r="H13" t="s">
        <v>105</v>
      </c>
    </row>
    <row r="14" ht="3.75" customHeight="1"/>
    <row r="15" spans="2:10" ht="12" customHeight="1">
      <c r="B15" s="3" t="s">
        <v>106</v>
      </c>
      <c r="F15" s="163">
        <v>17</v>
      </c>
      <c r="G15" s="163"/>
      <c r="H15" s="163"/>
      <c r="I15" s="163"/>
      <c r="J15" t="s">
        <v>107</v>
      </c>
    </row>
    <row r="17" spans="2:9" ht="12" customHeight="1">
      <c r="B17" s="3" t="s">
        <v>108</v>
      </c>
      <c r="F17" s="159"/>
      <c r="G17" s="159"/>
      <c r="H17" s="159"/>
      <c r="I17" s="159"/>
    </row>
    <row r="18" ht="11.25">
      <c r="G18" t="s">
        <v>109</v>
      </c>
    </row>
    <row r="19" spans="2:9" ht="23.25" customHeight="1">
      <c r="B19" s="3" t="s">
        <v>110</v>
      </c>
      <c r="F19" s="159" t="s">
        <v>111</v>
      </c>
      <c r="G19" s="159"/>
      <c r="H19" s="159"/>
      <c r="I19" s="159"/>
    </row>
    <row r="20" ht="5.25" customHeight="1"/>
    <row r="21" spans="3:9" ht="15">
      <c r="C21" s="160" t="s">
        <v>301</v>
      </c>
      <c r="D21" s="160"/>
      <c r="E21" s="160"/>
      <c r="F21" s="160"/>
      <c r="G21" s="160"/>
      <c r="H21" s="160"/>
      <c r="I21" s="160"/>
    </row>
    <row r="22" ht="6" customHeight="1"/>
    <row r="23" spans="2:10" ht="15">
      <c r="B23" s="161" t="s">
        <v>327</v>
      </c>
      <c r="C23" s="161"/>
      <c r="D23" s="161"/>
      <c r="E23" s="161"/>
      <c r="F23" s="161"/>
      <c r="G23" s="161"/>
      <c r="H23" s="161"/>
      <c r="I23" s="161"/>
      <c r="J23" s="161"/>
    </row>
    <row r="24" ht="11.25">
      <c r="J24" s="5" t="s">
        <v>112</v>
      </c>
    </row>
    <row r="25" spans="2:10" ht="23.25" customHeight="1">
      <c r="B25" s="166" t="s">
        <v>113</v>
      </c>
      <c r="C25" s="167"/>
      <c r="D25" s="167"/>
      <c r="E25" s="167"/>
      <c r="F25" s="167"/>
      <c r="G25" s="168"/>
      <c r="H25" s="6" t="s">
        <v>114</v>
      </c>
      <c r="I25" s="6" t="s">
        <v>115</v>
      </c>
      <c r="J25" s="6" t="s">
        <v>116</v>
      </c>
    </row>
    <row r="26" spans="2:10" ht="11.25">
      <c r="B26" s="169">
        <v>1</v>
      </c>
      <c r="C26" s="170"/>
      <c r="D26" s="170"/>
      <c r="E26" s="170"/>
      <c r="F26" s="170"/>
      <c r="G26" s="171"/>
      <c r="H26" s="7">
        <v>2</v>
      </c>
      <c r="I26" s="7">
        <v>3</v>
      </c>
      <c r="J26" s="7">
        <v>4</v>
      </c>
    </row>
    <row r="27" spans="2:10" ht="19.5" customHeight="1">
      <c r="B27" s="152" t="s">
        <v>117</v>
      </c>
      <c r="C27" s="153"/>
      <c r="D27" s="153"/>
      <c r="E27" s="153"/>
      <c r="F27" s="153"/>
      <c r="G27" s="154"/>
      <c r="H27" s="8"/>
      <c r="I27" s="8"/>
      <c r="J27" s="8"/>
    </row>
    <row r="28" spans="2:13" ht="12">
      <c r="B28" s="122" t="s">
        <v>118</v>
      </c>
      <c r="C28" s="123"/>
      <c r="D28" s="123"/>
      <c r="E28" s="123"/>
      <c r="F28" s="123"/>
      <c r="G28" s="124"/>
      <c r="H28" s="9">
        <v>10</v>
      </c>
      <c r="I28" s="16">
        <v>11853776.17</v>
      </c>
      <c r="J28" s="16">
        <v>7922000</v>
      </c>
      <c r="L28" s="35">
        <f>осв!J8</f>
        <v>11853776.17</v>
      </c>
      <c r="M28" t="b">
        <f aca="true" t="shared" si="0" ref="M28:M53">I28=L28</f>
        <v>1</v>
      </c>
    </row>
    <row r="29" spans="2:10" ht="12">
      <c r="B29" s="146" t="s">
        <v>119</v>
      </c>
      <c r="C29" s="147"/>
      <c r="D29" s="147"/>
      <c r="E29" s="147"/>
      <c r="F29" s="147"/>
      <c r="G29" s="148"/>
      <c r="H29" s="10">
        <v>11</v>
      </c>
      <c r="I29" s="59" t="s">
        <v>120</v>
      </c>
      <c r="J29" s="59" t="s">
        <v>120</v>
      </c>
    </row>
    <row r="30" spans="2:10" ht="12">
      <c r="B30" s="146" t="s">
        <v>121</v>
      </c>
      <c r="C30" s="147"/>
      <c r="D30" s="147"/>
      <c r="E30" s="147"/>
      <c r="F30" s="147"/>
      <c r="G30" s="148"/>
      <c r="H30" s="10">
        <v>12</v>
      </c>
      <c r="I30" s="59" t="s">
        <v>120</v>
      </c>
      <c r="J30" s="59" t="s">
        <v>120</v>
      </c>
    </row>
    <row r="31" spans="2:10" ht="23.25" customHeight="1">
      <c r="B31" s="155" t="s">
        <v>122</v>
      </c>
      <c r="C31" s="156"/>
      <c r="D31" s="156"/>
      <c r="E31" s="156"/>
      <c r="F31" s="156"/>
      <c r="G31" s="157"/>
      <c r="H31" s="10">
        <v>13</v>
      </c>
      <c r="I31" s="59" t="s">
        <v>120</v>
      </c>
      <c r="J31" s="59" t="s">
        <v>120</v>
      </c>
    </row>
    <row r="32" spans="2:10" ht="12">
      <c r="B32" s="146" t="s">
        <v>123</v>
      </c>
      <c r="C32" s="147"/>
      <c r="D32" s="147"/>
      <c r="E32" s="147"/>
      <c r="F32" s="147"/>
      <c r="G32" s="148"/>
      <c r="H32" s="10">
        <v>14</v>
      </c>
      <c r="I32" s="59" t="s">
        <v>120</v>
      </c>
      <c r="J32" s="59" t="s">
        <v>120</v>
      </c>
    </row>
    <row r="33" spans="2:13" ht="12">
      <c r="B33" s="146" t="s">
        <v>124</v>
      </c>
      <c r="C33" s="147"/>
      <c r="D33" s="147"/>
      <c r="E33" s="147"/>
      <c r="F33" s="147"/>
      <c r="G33" s="148"/>
      <c r="H33" s="10">
        <v>15</v>
      </c>
      <c r="I33" s="60">
        <v>0</v>
      </c>
      <c r="J33" s="60">
        <v>0</v>
      </c>
      <c r="L33">
        <f>осв!J14</f>
        <v>0</v>
      </c>
      <c r="M33" t="b">
        <f t="shared" si="0"/>
        <v>1</v>
      </c>
    </row>
    <row r="34" spans="2:14" ht="12">
      <c r="B34" s="122" t="s">
        <v>125</v>
      </c>
      <c r="C34" s="123"/>
      <c r="D34" s="123"/>
      <c r="E34" s="123"/>
      <c r="F34" s="123"/>
      <c r="G34" s="124"/>
      <c r="H34" s="10">
        <v>16</v>
      </c>
      <c r="I34" s="12">
        <v>233269400</v>
      </c>
      <c r="J34" s="12">
        <v>91497000</v>
      </c>
      <c r="L34" s="35">
        <f>осв!J16</f>
        <v>225012563.75</v>
      </c>
      <c r="M34" t="b">
        <f>N34=L34</f>
        <v>0</v>
      </c>
      <c r="N34" s="12">
        <f>I34-L34</f>
        <v>8256836.25</v>
      </c>
    </row>
    <row r="35" spans="2:14" ht="12">
      <c r="B35" s="122" t="s">
        <v>126</v>
      </c>
      <c r="C35" s="123"/>
      <c r="D35" s="123"/>
      <c r="E35" s="123"/>
      <c r="F35" s="123"/>
      <c r="G35" s="124"/>
      <c r="H35" s="10">
        <v>17</v>
      </c>
      <c r="I35" s="61">
        <v>150050.32</v>
      </c>
      <c r="J35" s="61">
        <v>150050.32</v>
      </c>
      <c r="L35" s="35">
        <f>осв!J18</f>
        <v>150050.32</v>
      </c>
      <c r="M35" t="b">
        <f t="shared" si="0"/>
        <v>1</v>
      </c>
      <c r="N35" s="12">
        <f>I35-L35</f>
        <v>0</v>
      </c>
    </row>
    <row r="36" spans="2:14" ht="12">
      <c r="B36" s="146" t="s">
        <v>127</v>
      </c>
      <c r="C36" s="147"/>
      <c r="D36" s="147"/>
      <c r="E36" s="147"/>
      <c r="F36" s="147"/>
      <c r="G36" s="148"/>
      <c r="H36" s="10">
        <v>18</v>
      </c>
      <c r="I36" s="62">
        <v>15424847.48</v>
      </c>
      <c r="J36" s="62">
        <v>7277000</v>
      </c>
      <c r="L36" s="35">
        <f>осв!J19</f>
        <v>15232411.76</v>
      </c>
      <c r="M36" t="b">
        <f t="shared" si="0"/>
        <v>0</v>
      </c>
      <c r="N36" s="12">
        <f>I36-L36</f>
        <v>192435.72000000067</v>
      </c>
    </row>
    <row r="37" spans="2:14" ht="12">
      <c r="B37" s="122" t="s">
        <v>128</v>
      </c>
      <c r="C37" s="123"/>
      <c r="D37" s="123"/>
      <c r="E37" s="123"/>
      <c r="F37" s="123"/>
      <c r="G37" s="124"/>
      <c r="H37" s="10">
        <v>19</v>
      </c>
      <c r="I37" s="62">
        <v>11790400</v>
      </c>
      <c r="J37" s="62">
        <v>146532000</v>
      </c>
      <c r="L37" s="35">
        <f>осв!J31</f>
        <v>11758505.810000002</v>
      </c>
      <c r="M37" t="b">
        <f t="shared" si="0"/>
        <v>0</v>
      </c>
      <c r="N37" s="12">
        <f>I37-L37</f>
        <v>31894.189999997616</v>
      </c>
    </row>
    <row r="38" spans="2:14" ht="12">
      <c r="B38" s="122" t="s">
        <v>129</v>
      </c>
      <c r="C38" s="123"/>
      <c r="D38" s="123"/>
      <c r="E38" s="123"/>
      <c r="F38" s="123"/>
      <c r="G38" s="124"/>
      <c r="H38" s="11">
        <v>100</v>
      </c>
      <c r="I38" s="63">
        <v>272488473.97</v>
      </c>
      <c r="J38" s="63">
        <v>253378000</v>
      </c>
      <c r="L38" s="35">
        <f>SUM(L28:L37)</f>
        <v>264007307.80999997</v>
      </c>
      <c r="M38" t="b">
        <f t="shared" si="0"/>
        <v>0</v>
      </c>
      <c r="N38" s="12">
        <f>I38-L38</f>
        <v>8481166.160000056</v>
      </c>
    </row>
    <row r="39" spans="2:10" ht="23.25" customHeight="1">
      <c r="B39" s="149" t="s">
        <v>130</v>
      </c>
      <c r="C39" s="150"/>
      <c r="D39" s="150"/>
      <c r="E39" s="150"/>
      <c r="F39" s="150"/>
      <c r="G39" s="151"/>
      <c r="H39" s="13">
        <v>101</v>
      </c>
      <c r="I39" s="64">
        <v>0</v>
      </c>
      <c r="J39" s="64">
        <v>0</v>
      </c>
    </row>
    <row r="40" spans="2:10" ht="18.75" customHeight="1">
      <c r="B40" s="152" t="s">
        <v>131</v>
      </c>
      <c r="C40" s="153"/>
      <c r="D40" s="153"/>
      <c r="E40" s="153"/>
      <c r="F40" s="153"/>
      <c r="G40" s="154"/>
      <c r="H40" s="14"/>
      <c r="I40" s="14"/>
      <c r="J40" s="14"/>
    </row>
    <row r="41" spans="2:10" ht="12">
      <c r="B41" s="122" t="s">
        <v>119</v>
      </c>
      <c r="C41" s="123"/>
      <c r="D41" s="123"/>
      <c r="E41" s="123"/>
      <c r="F41" s="123"/>
      <c r="G41" s="124"/>
      <c r="H41" s="15">
        <v>110</v>
      </c>
      <c r="I41" s="65">
        <v>0</v>
      </c>
      <c r="J41" s="65">
        <v>0</v>
      </c>
    </row>
    <row r="42" spans="2:10" ht="12">
      <c r="B42" s="122" t="s">
        <v>121</v>
      </c>
      <c r="C42" s="123"/>
      <c r="D42" s="123"/>
      <c r="E42" s="123"/>
      <c r="F42" s="123"/>
      <c r="G42" s="124"/>
      <c r="H42" s="15">
        <v>111</v>
      </c>
      <c r="I42" s="65">
        <v>0</v>
      </c>
      <c r="J42" s="65">
        <v>0</v>
      </c>
    </row>
    <row r="43" spans="2:10" ht="23.25" customHeight="1">
      <c r="B43" s="131" t="s">
        <v>122</v>
      </c>
      <c r="C43" s="132"/>
      <c r="D43" s="132"/>
      <c r="E43" s="132"/>
      <c r="F43" s="132"/>
      <c r="G43" s="133"/>
      <c r="H43" s="15">
        <v>112</v>
      </c>
      <c r="I43" s="65">
        <v>0</v>
      </c>
      <c r="J43" s="65">
        <v>0</v>
      </c>
    </row>
    <row r="44" spans="2:10" ht="12">
      <c r="B44" s="122" t="s">
        <v>123</v>
      </c>
      <c r="C44" s="123"/>
      <c r="D44" s="123"/>
      <c r="E44" s="123"/>
      <c r="F44" s="123"/>
      <c r="G44" s="124"/>
      <c r="H44" s="15">
        <v>113</v>
      </c>
      <c r="I44" s="65">
        <v>0</v>
      </c>
      <c r="J44" s="65">
        <v>0</v>
      </c>
    </row>
    <row r="45" spans="2:13" ht="12">
      <c r="B45" s="122" t="s">
        <v>132</v>
      </c>
      <c r="C45" s="123"/>
      <c r="D45" s="123"/>
      <c r="E45" s="123"/>
      <c r="F45" s="123"/>
      <c r="G45" s="124"/>
      <c r="H45" s="15">
        <v>114</v>
      </c>
      <c r="I45" s="16">
        <v>150642849.75</v>
      </c>
      <c r="J45" s="16">
        <v>175122613.28</v>
      </c>
      <c r="L45" s="35">
        <f>осв!J36</f>
        <v>150642849.75</v>
      </c>
      <c r="M45" t="b">
        <f t="shared" si="0"/>
        <v>1</v>
      </c>
    </row>
    <row r="46" spans="2:13" ht="12">
      <c r="B46" s="122" t="s">
        <v>133</v>
      </c>
      <c r="C46" s="123"/>
      <c r="D46" s="123"/>
      <c r="E46" s="123"/>
      <c r="F46" s="123"/>
      <c r="G46" s="124"/>
      <c r="H46" s="15">
        <v>115</v>
      </c>
      <c r="I46" s="49" t="s">
        <v>120</v>
      </c>
      <c r="J46" s="49" t="s">
        <v>120</v>
      </c>
      <c r="L46" s="35"/>
      <c r="M46" t="b">
        <f t="shared" si="0"/>
        <v>0</v>
      </c>
    </row>
    <row r="47" spans="2:13" ht="12">
      <c r="B47" s="122" t="s">
        <v>134</v>
      </c>
      <c r="C47" s="123"/>
      <c r="D47" s="123"/>
      <c r="E47" s="123"/>
      <c r="F47" s="123"/>
      <c r="G47" s="124"/>
      <c r="H47" s="15">
        <v>116</v>
      </c>
      <c r="I47" s="49" t="s">
        <v>120</v>
      </c>
      <c r="J47" s="49" t="s">
        <v>120</v>
      </c>
      <c r="M47" t="b">
        <f t="shared" si="0"/>
        <v>0</v>
      </c>
    </row>
    <row r="48" spans="2:13" ht="12">
      <c r="B48" s="122" t="s">
        <v>135</v>
      </c>
      <c r="C48" s="123"/>
      <c r="D48" s="123"/>
      <c r="E48" s="123"/>
      <c r="F48" s="123"/>
      <c r="G48" s="124"/>
      <c r="H48" s="15">
        <v>117</v>
      </c>
      <c r="I48" s="16">
        <v>2259217433.34</v>
      </c>
      <c r="J48" s="16">
        <v>2255248000</v>
      </c>
      <c r="L48" s="35">
        <f>осв!J38</f>
        <v>2259217433.34</v>
      </c>
      <c r="M48" t="b">
        <f t="shared" si="0"/>
        <v>1</v>
      </c>
    </row>
    <row r="49" spans="2:13" ht="12">
      <c r="B49" s="122" t="s">
        <v>136</v>
      </c>
      <c r="C49" s="123"/>
      <c r="D49" s="123"/>
      <c r="E49" s="123"/>
      <c r="F49" s="123"/>
      <c r="G49" s="124"/>
      <c r="H49" s="15">
        <v>118</v>
      </c>
      <c r="I49" s="16">
        <v>650294702.19</v>
      </c>
      <c r="J49" s="16">
        <v>647978000</v>
      </c>
      <c r="L49" s="35">
        <f>осв!J39</f>
        <v>650294702.19</v>
      </c>
      <c r="M49" t="b">
        <f t="shared" si="0"/>
        <v>1</v>
      </c>
    </row>
    <row r="50" spans="2:10" ht="12">
      <c r="B50" s="122" t="s">
        <v>137</v>
      </c>
      <c r="C50" s="123"/>
      <c r="D50" s="123"/>
      <c r="E50" s="123"/>
      <c r="F50" s="123"/>
      <c r="G50" s="124"/>
      <c r="H50" s="15">
        <v>119</v>
      </c>
      <c r="I50" s="49" t="s">
        <v>120</v>
      </c>
      <c r="J50" s="49" t="s">
        <v>120</v>
      </c>
    </row>
    <row r="51" spans="2:10" ht="12">
      <c r="B51" s="122" t="s">
        <v>138</v>
      </c>
      <c r="C51" s="123"/>
      <c r="D51" s="123"/>
      <c r="E51" s="123"/>
      <c r="F51" s="123"/>
      <c r="G51" s="124"/>
      <c r="H51" s="15">
        <v>120</v>
      </c>
      <c r="I51" s="49" t="s">
        <v>120</v>
      </c>
      <c r="J51" s="49" t="s">
        <v>120</v>
      </c>
    </row>
    <row r="52" spans="2:13" ht="12">
      <c r="B52" s="122" t="s">
        <v>139</v>
      </c>
      <c r="C52" s="123"/>
      <c r="D52" s="123"/>
      <c r="E52" s="123"/>
      <c r="F52" s="123"/>
      <c r="G52" s="124"/>
      <c r="H52" s="15">
        <v>121</v>
      </c>
      <c r="I52" s="66">
        <v>67432.5</v>
      </c>
      <c r="J52" s="66">
        <v>78671.25</v>
      </c>
      <c r="L52" s="35">
        <f>осв!J40</f>
        <v>67432.5</v>
      </c>
      <c r="M52" t="b">
        <f t="shared" si="0"/>
        <v>1</v>
      </c>
    </row>
    <row r="53" spans="2:13" ht="12">
      <c r="B53" s="122" t="s">
        <v>140</v>
      </c>
      <c r="C53" s="123"/>
      <c r="D53" s="123"/>
      <c r="E53" s="123"/>
      <c r="F53" s="123"/>
      <c r="G53" s="124"/>
      <c r="H53" s="15">
        <v>122</v>
      </c>
      <c r="I53" s="16">
        <v>872888122</v>
      </c>
      <c r="J53" s="16">
        <v>872888122</v>
      </c>
      <c r="L53" s="35">
        <f>осв!J41</f>
        <v>872888122</v>
      </c>
      <c r="M53" t="b">
        <f t="shared" si="0"/>
        <v>1</v>
      </c>
    </row>
    <row r="54" spans="2:13" ht="12">
      <c r="B54" s="122" t="s">
        <v>141</v>
      </c>
      <c r="C54" s="123"/>
      <c r="D54" s="123"/>
      <c r="E54" s="123"/>
      <c r="F54" s="123"/>
      <c r="G54" s="124"/>
      <c r="H54" s="15">
        <v>123</v>
      </c>
      <c r="I54" s="16">
        <v>150051666.2</v>
      </c>
      <c r="J54" s="16">
        <v>152227000</v>
      </c>
      <c r="L54" s="35">
        <f>осв!J42</f>
        <v>150051666.2</v>
      </c>
      <c r="M54" t="b">
        <f>I54=L54</f>
        <v>1</v>
      </c>
    </row>
    <row r="55" spans="2:13" ht="12">
      <c r="B55" s="172" t="s">
        <v>142</v>
      </c>
      <c r="C55" s="173"/>
      <c r="D55" s="173"/>
      <c r="E55" s="173"/>
      <c r="F55" s="173"/>
      <c r="G55" s="174"/>
      <c r="H55" s="15">
        <v>200</v>
      </c>
      <c r="I55" s="67">
        <v>4083162205.98</v>
      </c>
      <c r="J55" s="67">
        <v>4103542000</v>
      </c>
      <c r="L55">
        <f>SUM(L40:L54)</f>
        <v>4083162205.98</v>
      </c>
      <c r="M55" t="b">
        <f>I55=L55</f>
        <v>1</v>
      </c>
    </row>
    <row r="56" spans="2:13" ht="12">
      <c r="B56" s="128" t="s">
        <v>143</v>
      </c>
      <c r="C56" s="129"/>
      <c r="D56" s="129"/>
      <c r="E56" s="129"/>
      <c r="F56" s="129"/>
      <c r="G56" s="130"/>
      <c r="H56" s="17"/>
      <c r="I56" s="68">
        <v>4355650679.95</v>
      </c>
      <c r="J56" s="68">
        <v>4356920000</v>
      </c>
      <c r="L56" s="35">
        <f>L55+L38</f>
        <v>4347169513.79</v>
      </c>
      <c r="M56" t="b">
        <f>I56=L56</f>
        <v>0</v>
      </c>
    </row>
    <row r="57" spans="9:13" ht="11.25">
      <c r="I57" s="34"/>
      <c r="J57" s="34"/>
      <c r="M57" t="b">
        <f aca="true" t="shared" si="1" ref="M57:M89">I57=L57</f>
        <v>1</v>
      </c>
    </row>
    <row r="58" spans="9:13" ht="11.25">
      <c r="I58" s="34"/>
      <c r="J58" s="5" t="s">
        <v>112</v>
      </c>
      <c r="M58" t="b">
        <f t="shared" si="1"/>
        <v>1</v>
      </c>
    </row>
    <row r="59" spans="2:10" ht="23.25" customHeight="1">
      <c r="B59" s="140" t="s">
        <v>144</v>
      </c>
      <c r="C59" s="141"/>
      <c r="D59" s="141"/>
      <c r="E59" s="141"/>
      <c r="F59" s="141"/>
      <c r="G59" s="142"/>
      <c r="H59" s="6" t="s">
        <v>114</v>
      </c>
      <c r="I59" s="6" t="s">
        <v>115</v>
      </c>
      <c r="J59" s="6" t="s">
        <v>116</v>
      </c>
    </row>
    <row r="60" spans="2:10" ht="11.25">
      <c r="B60" s="143">
        <v>1</v>
      </c>
      <c r="C60" s="144"/>
      <c r="D60" s="144"/>
      <c r="E60" s="144"/>
      <c r="F60" s="144"/>
      <c r="G60" s="145"/>
      <c r="H60" s="7">
        <v>2</v>
      </c>
      <c r="I60" s="7">
        <v>3</v>
      </c>
      <c r="J60" s="7">
        <v>4</v>
      </c>
    </row>
    <row r="61" spans="2:10" ht="19.5" customHeight="1">
      <c r="B61" s="134" t="s">
        <v>145</v>
      </c>
      <c r="C61" s="135"/>
      <c r="D61" s="135"/>
      <c r="E61" s="135"/>
      <c r="F61" s="135"/>
      <c r="G61" s="136"/>
      <c r="H61" s="18"/>
      <c r="I61" s="19"/>
      <c r="J61" s="19"/>
    </row>
    <row r="62" spans="2:15" ht="12">
      <c r="B62" s="122" t="s">
        <v>146</v>
      </c>
      <c r="C62" s="123"/>
      <c r="D62" s="123"/>
      <c r="E62" s="123"/>
      <c r="F62" s="123"/>
      <c r="G62" s="124"/>
      <c r="H62" s="13">
        <v>210</v>
      </c>
      <c r="I62" s="16">
        <v>22623000</v>
      </c>
      <c r="J62" s="65">
        <v>45246</v>
      </c>
      <c r="L62" s="35">
        <f>осв!J51</f>
        <v>5857972.3</v>
      </c>
      <c r="M62" t="b">
        <f t="shared" si="1"/>
        <v>0</v>
      </c>
      <c r="N62" t="s">
        <v>296</v>
      </c>
      <c r="O62" s="35">
        <f>осв!E50</f>
        <v>0</v>
      </c>
    </row>
    <row r="63" spans="2:10" ht="12">
      <c r="B63" s="122" t="s">
        <v>121</v>
      </c>
      <c r="C63" s="123"/>
      <c r="D63" s="123"/>
      <c r="E63" s="123"/>
      <c r="F63" s="123"/>
      <c r="G63" s="124"/>
      <c r="H63" s="13">
        <v>211</v>
      </c>
      <c r="I63" s="65">
        <v>0</v>
      </c>
      <c r="J63" s="65">
        <v>0</v>
      </c>
    </row>
    <row r="64" spans="2:15" ht="12" customHeight="1">
      <c r="B64" s="131" t="s">
        <v>147</v>
      </c>
      <c r="C64" s="132"/>
      <c r="D64" s="132"/>
      <c r="E64" s="132"/>
      <c r="F64" s="132"/>
      <c r="G64" s="133"/>
      <c r="H64" s="20">
        <v>212</v>
      </c>
      <c r="I64" s="12">
        <v>70589000</v>
      </c>
      <c r="J64" s="69">
        <v>195</v>
      </c>
      <c r="L64" s="35">
        <f>осв!J52</f>
        <v>22849098.09</v>
      </c>
      <c r="M64" t="b">
        <f t="shared" si="1"/>
        <v>0</v>
      </c>
      <c r="N64" t="s">
        <v>302</v>
      </c>
      <c r="O64" s="35">
        <f>осв!E49</f>
        <v>0</v>
      </c>
    </row>
    <row r="65" spans="2:15" ht="12" customHeight="1">
      <c r="B65" s="131" t="s">
        <v>148</v>
      </c>
      <c r="C65" s="132"/>
      <c r="D65" s="132"/>
      <c r="E65" s="132"/>
      <c r="F65" s="132"/>
      <c r="G65" s="133"/>
      <c r="H65" s="20">
        <v>213</v>
      </c>
      <c r="I65" s="12">
        <v>259849000</v>
      </c>
      <c r="J65" s="12">
        <v>314888000</v>
      </c>
      <c r="L65" s="35">
        <f>осв!J61</f>
        <v>932275563.27</v>
      </c>
      <c r="M65" t="b">
        <f t="shared" si="1"/>
        <v>0</v>
      </c>
      <c r="O65" s="35">
        <f>осв!E62+осв!E64+осв!E65+осв!E70</f>
        <v>307567453.56</v>
      </c>
    </row>
    <row r="66" spans="2:10" ht="12" customHeight="1">
      <c r="B66" s="131" t="s">
        <v>149</v>
      </c>
      <c r="C66" s="132"/>
      <c r="D66" s="132"/>
      <c r="E66" s="132"/>
      <c r="F66" s="132"/>
      <c r="G66" s="133"/>
      <c r="H66" s="20">
        <v>214</v>
      </c>
      <c r="I66" s="69" t="s">
        <v>120</v>
      </c>
      <c r="J66" s="69" t="s">
        <v>120</v>
      </c>
    </row>
    <row r="67" spans="2:10" ht="12" customHeight="1">
      <c r="B67" s="131" t="s">
        <v>150</v>
      </c>
      <c r="C67" s="132"/>
      <c r="D67" s="132"/>
      <c r="E67" s="132"/>
      <c r="F67" s="132"/>
      <c r="G67" s="133"/>
      <c r="H67" s="20">
        <v>215</v>
      </c>
      <c r="I67" s="69" t="s">
        <v>120</v>
      </c>
      <c r="J67" s="69" t="s">
        <v>120</v>
      </c>
    </row>
    <row r="68" spans="2:13" ht="12" customHeight="1">
      <c r="B68" s="131" t="s">
        <v>151</v>
      </c>
      <c r="C68" s="132"/>
      <c r="D68" s="132"/>
      <c r="E68" s="132"/>
      <c r="F68" s="132"/>
      <c r="G68" s="133"/>
      <c r="H68" s="20">
        <v>216</v>
      </c>
      <c r="I68" s="12">
        <v>1428000.7272</v>
      </c>
      <c r="J68" s="12">
        <v>2644160.5</v>
      </c>
      <c r="L68" s="35">
        <f>осв!J63</f>
        <v>330284549.65999997</v>
      </c>
      <c r="M68" t="b">
        <f t="shared" si="1"/>
        <v>0</v>
      </c>
    </row>
    <row r="69" spans="2:13" ht="12" customHeight="1">
      <c r="B69" s="131" t="s">
        <v>152</v>
      </c>
      <c r="C69" s="132"/>
      <c r="D69" s="132"/>
      <c r="E69" s="132"/>
      <c r="F69" s="132"/>
      <c r="G69" s="133"/>
      <c r="H69" s="20">
        <v>217</v>
      </c>
      <c r="I69" s="12">
        <v>5865419.33</v>
      </c>
      <c r="J69" s="12">
        <v>9082000</v>
      </c>
      <c r="L69" s="35">
        <f>осв!J64</f>
        <v>249617312.52</v>
      </c>
      <c r="M69" t="b">
        <f t="shared" si="1"/>
        <v>0</v>
      </c>
    </row>
    <row r="70" spans="2:13" ht="12" customHeight="1">
      <c r="B70" s="137" t="s">
        <v>153</v>
      </c>
      <c r="C70" s="138"/>
      <c r="D70" s="138"/>
      <c r="E70" s="138"/>
      <c r="F70" s="138"/>
      <c r="G70" s="139"/>
      <c r="H70" s="21">
        <v>300</v>
      </c>
      <c r="I70" s="68">
        <v>360354420.0572</v>
      </c>
      <c r="J70" s="68">
        <v>372055000</v>
      </c>
      <c r="L70" s="35">
        <f>SUM(L62:L69)</f>
        <v>1540884495.84</v>
      </c>
      <c r="M70" t="b">
        <f t="shared" si="1"/>
        <v>0</v>
      </c>
    </row>
    <row r="71" spans="2:10" ht="23.25" customHeight="1">
      <c r="B71" s="131" t="s">
        <v>154</v>
      </c>
      <c r="C71" s="132"/>
      <c r="D71" s="132"/>
      <c r="E71" s="132"/>
      <c r="F71" s="132"/>
      <c r="G71" s="133"/>
      <c r="H71" s="13">
        <v>301</v>
      </c>
      <c r="I71" s="69" t="s">
        <v>120</v>
      </c>
      <c r="J71" s="69" t="s">
        <v>120</v>
      </c>
    </row>
    <row r="72" spans="2:10" ht="20.25" customHeight="1">
      <c r="B72" s="119" t="s">
        <v>155</v>
      </c>
      <c r="C72" s="120"/>
      <c r="D72" s="120"/>
      <c r="E72" s="120"/>
      <c r="F72" s="120"/>
      <c r="G72" s="121"/>
      <c r="H72" s="22"/>
      <c r="I72" s="22"/>
      <c r="J72" s="22"/>
    </row>
    <row r="73" spans="2:13" ht="12">
      <c r="B73" s="122" t="s">
        <v>146</v>
      </c>
      <c r="C73" s="123"/>
      <c r="D73" s="123"/>
      <c r="E73" s="123"/>
      <c r="F73" s="123"/>
      <c r="G73" s="124"/>
      <c r="H73" s="15">
        <v>310</v>
      </c>
      <c r="I73" s="16">
        <v>861846615.31</v>
      </c>
      <c r="J73" s="16">
        <v>861846615.31</v>
      </c>
      <c r="L73" s="35">
        <f>осв!J77</f>
        <v>605927450</v>
      </c>
      <c r="M73" t="b">
        <f t="shared" si="1"/>
        <v>0</v>
      </c>
    </row>
    <row r="74" spans="2:10" ht="12">
      <c r="B74" s="122" t="s">
        <v>121</v>
      </c>
      <c r="C74" s="123"/>
      <c r="D74" s="123"/>
      <c r="E74" s="123"/>
      <c r="F74" s="123"/>
      <c r="G74" s="124"/>
      <c r="H74" s="15">
        <v>311</v>
      </c>
      <c r="I74" s="49" t="s">
        <v>120</v>
      </c>
      <c r="J74" s="49" t="s">
        <v>120</v>
      </c>
    </row>
    <row r="75" spans="2:13" ht="12">
      <c r="B75" s="122" t="s">
        <v>156</v>
      </c>
      <c r="C75" s="123"/>
      <c r="D75" s="123"/>
      <c r="E75" s="123"/>
      <c r="F75" s="123"/>
      <c r="G75" s="124"/>
      <c r="H75" s="15">
        <v>312</v>
      </c>
      <c r="I75" s="16">
        <v>605927450</v>
      </c>
      <c r="J75" s="16">
        <v>594199820</v>
      </c>
      <c r="L75" s="35">
        <f>осв!J78</f>
        <v>141500000</v>
      </c>
      <c r="M75" t="b">
        <f t="shared" si="1"/>
        <v>0</v>
      </c>
    </row>
    <row r="76" spans="2:10" ht="12">
      <c r="B76" s="122" t="s">
        <v>157</v>
      </c>
      <c r="C76" s="123"/>
      <c r="D76" s="123"/>
      <c r="E76" s="123"/>
      <c r="F76" s="123"/>
      <c r="G76" s="124"/>
      <c r="H76" s="15">
        <v>313</v>
      </c>
      <c r="I76" s="49" t="s">
        <v>120</v>
      </c>
      <c r="J76" s="49" t="s">
        <v>120</v>
      </c>
    </row>
    <row r="77" spans="2:10" ht="12">
      <c r="B77" s="122" t="s">
        <v>158</v>
      </c>
      <c r="C77" s="123"/>
      <c r="D77" s="123"/>
      <c r="E77" s="123"/>
      <c r="F77" s="123"/>
      <c r="G77" s="124"/>
      <c r="H77" s="15">
        <v>314</v>
      </c>
      <c r="I77" s="49" t="s">
        <v>120</v>
      </c>
      <c r="J77" s="49" t="s">
        <v>120</v>
      </c>
    </row>
    <row r="78" spans="2:13" ht="12">
      <c r="B78" s="122" t="s">
        <v>159</v>
      </c>
      <c r="C78" s="123"/>
      <c r="D78" s="123"/>
      <c r="E78" s="123"/>
      <c r="F78" s="123"/>
      <c r="G78" s="124"/>
      <c r="H78" s="15">
        <v>315</v>
      </c>
      <c r="I78" s="65">
        <v>0</v>
      </c>
      <c r="J78" s="65">
        <v>0</v>
      </c>
      <c r="L78" s="35">
        <f>осв!J79</f>
        <v>0</v>
      </c>
      <c r="M78" t="b">
        <f t="shared" si="1"/>
        <v>1</v>
      </c>
    </row>
    <row r="79" spans="2:10" ht="12">
      <c r="B79" s="122" t="s">
        <v>160</v>
      </c>
      <c r="C79" s="123"/>
      <c r="D79" s="123"/>
      <c r="E79" s="123"/>
      <c r="F79" s="123"/>
      <c r="G79" s="124"/>
      <c r="H79" s="15">
        <v>316</v>
      </c>
      <c r="I79" s="65">
        <v>0</v>
      </c>
      <c r="J79" s="65">
        <v>0</v>
      </c>
    </row>
    <row r="80" spans="2:13" ht="12">
      <c r="B80" s="134" t="s">
        <v>161</v>
      </c>
      <c r="C80" s="135"/>
      <c r="D80" s="135"/>
      <c r="E80" s="135"/>
      <c r="F80" s="135"/>
      <c r="G80" s="136"/>
      <c r="H80" s="21">
        <v>400</v>
      </c>
      <c r="I80" s="68">
        <v>1467774065.3100002</v>
      </c>
      <c r="J80" s="68">
        <v>1456046435.3100002</v>
      </c>
      <c r="L80" s="35">
        <f>SUM(L73:L79)</f>
        <v>747427450</v>
      </c>
      <c r="M80" t="b">
        <f t="shared" si="1"/>
        <v>0</v>
      </c>
    </row>
    <row r="81" spans="2:10" ht="19.5" customHeight="1">
      <c r="B81" s="119" t="s">
        <v>162</v>
      </c>
      <c r="C81" s="120"/>
      <c r="D81" s="120"/>
      <c r="E81" s="120"/>
      <c r="F81" s="120"/>
      <c r="G81" s="121"/>
      <c r="H81" s="22"/>
      <c r="I81" s="22"/>
      <c r="J81" s="8"/>
    </row>
    <row r="82" spans="2:13" ht="12">
      <c r="B82" s="122" t="s">
        <v>163</v>
      </c>
      <c r="C82" s="123"/>
      <c r="D82" s="123"/>
      <c r="E82" s="123"/>
      <c r="F82" s="123"/>
      <c r="G82" s="124"/>
      <c r="H82" s="15">
        <v>410</v>
      </c>
      <c r="I82" s="16">
        <v>141500000</v>
      </c>
      <c r="J82" s="16">
        <v>141500000</v>
      </c>
      <c r="L82" s="35">
        <f>осв!J84</f>
        <v>138510600</v>
      </c>
      <c r="M82" t="b">
        <f t="shared" si="1"/>
        <v>0</v>
      </c>
    </row>
    <row r="83" spans="2:10" ht="12">
      <c r="B83" s="122" t="s">
        <v>164</v>
      </c>
      <c r="C83" s="123"/>
      <c r="D83" s="123"/>
      <c r="E83" s="123"/>
      <c r="F83" s="123"/>
      <c r="G83" s="124"/>
      <c r="H83" s="15">
        <v>411</v>
      </c>
      <c r="I83" s="65">
        <v>0</v>
      </c>
      <c r="J83" s="65">
        <v>0</v>
      </c>
    </row>
    <row r="84" spans="2:10" ht="12">
      <c r="B84" s="122" t="s">
        <v>165</v>
      </c>
      <c r="C84" s="123"/>
      <c r="D84" s="123"/>
      <c r="E84" s="123"/>
      <c r="F84" s="123"/>
      <c r="G84" s="124"/>
      <c r="H84" s="13">
        <v>412</v>
      </c>
      <c r="I84" s="65">
        <v>0</v>
      </c>
      <c r="J84" s="65">
        <v>0</v>
      </c>
    </row>
    <row r="85" spans="2:13" ht="12">
      <c r="B85" s="122" t="s">
        <v>166</v>
      </c>
      <c r="C85" s="123"/>
      <c r="D85" s="123"/>
      <c r="E85" s="123"/>
      <c r="F85" s="123"/>
      <c r="G85" s="124"/>
      <c r="H85" s="13">
        <v>413</v>
      </c>
      <c r="I85" s="16">
        <v>5919309000</v>
      </c>
      <c r="J85" s="16">
        <v>5909052089.3</v>
      </c>
      <c r="L85" s="35">
        <f>осв!J85</f>
        <v>3560848</v>
      </c>
      <c r="M85" t="b">
        <f t="shared" si="1"/>
        <v>0</v>
      </c>
    </row>
    <row r="86" spans="2:13" ht="12">
      <c r="B86" s="122" t="s">
        <v>167</v>
      </c>
      <c r="C86" s="123"/>
      <c r="D86" s="123"/>
      <c r="E86" s="123"/>
      <c r="F86" s="123"/>
      <c r="G86" s="124"/>
      <c r="H86" s="13">
        <v>414</v>
      </c>
      <c r="I86" s="116" t="s">
        <v>324</v>
      </c>
      <c r="J86" s="179" t="s">
        <v>325</v>
      </c>
      <c r="L86" s="35">
        <f>осв!J86</f>
        <v>-3578791568.7000003</v>
      </c>
      <c r="M86" t="b">
        <f t="shared" si="1"/>
        <v>0</v>
      </c>
    </row>
    <row r="87" spans="2:13" ht="23.25" customHeight="1">
      <c r="B87" s="131" t="s">
        <v>168</v>
      </c>
      <c r="C87" s="132"/>
      <c r="D87" s="132"/>
      <c r="E87" s="132"/>
      <c r="F87" s="132"/>
      <c r="G87" s="133"/>
      <c r="H87" s="13">
        <v>420</v>
      </c>
      <c r="I87" s="67">
        <v>2527522985.020202</v>
      </c>
      <c r="J87" s="67">
        <v>2528817681.01</v>
      </c>
      <c r="L87" s="35">
        <f>SUM(L82:L86)</f>
        <v>-3436720120.7000003</v>
      </c>
      <c r="M87" t="b">
        <f t="shared" si="1"/>
        <v>0</v>
      </c>
    </row>
    <row r="88" spans="2:10" ht="12">
      <c r="B88" s="122" t="s">
        <v>169</v>
      </c>
      <c r="C88" s="123"/>
      <c r="D88" s="123"/>
      <c r="E88" s="123"/>
      <c r="F88" s="123"/>
      <c r="G88" s="124"/>
      <c r="H88" s="13">
        <v>421</v>
      </c>
      <c r="I88" s="49" t="s">
        <v>120</v>
      </c>
      <c r="J88" s="49" t="s">
        <v>120</v>
      </c>
    </row>
    <row r="89" spans="2:13" ht="12">
      <c r="B89" s="125" t="s">
        <v>170</v>
      </c>
      <c r="C89" s="126"/>
      <c r="D89" s="126"/>
      <c r="E89" s="126"/>
      <c r="F89" s="126"/>
      <c r="G89" s="127"/>
      <c r="H89" s="21">
        <v>500</v>
      </c>
      <c r="I89" s="67">
        <v>2527522985.020202</v>
      </c>
      <c r="J89" s="67">
        <v>2528817681.01</v>
      </c>
      <c r="L89" s="35">
        <f>L87+L88</f>
        <v>-3436720120.7000003</v>
      </c>
      <c r="M89" t="b">
        <f t="shared" si="1"/>
        <v>0</v>
      </c>
    </row>
    <row r="90" spans="2:13" ht="12">
      <c r="B90" s="128" t="s">
        <v>171</v>
      </c>
      <c r="C90" s="129"/>
      <c r="D90" s="129"/>
      <c r="E90" s="129"/>
      <c r="F90" s="129"/>
      <c r="G90" s="130"/>
      <c r="H90" s="17"/>
      <c r="I90" s="68">
        <v>4355651470.39</v>
      </c>
      <c r="J90" s="68">
        <v>4356920000.86</v>
      </c>
      <c r="L90" s="35">
        <f>L70+L71+L80+L89</f>
        <v>-1148408174.8600001</v>
      </c>
      <c r="M90" t="b">
        <f>I90=L90</f>
        <v>0</v>
      </c>
    </row>
    <row r="92" spans="2:7" ht="11.25">
      <c r="B92" t="s">
        <v>291</v>
      </c>
      <c r="F92" s="36">
        <f>(I56-I52-I70-I80-2989400)/5770000</f>
        <v>437.5156606729289</v>
      </c>
      <c r="G92" t="s">
        <v>292</v>
      </c>
    </row>
    <row r="94" spans="2:8" ht="11.25">
      <c r="B94" t="s">
        <v>297</v>
      </c>
      <c r="F94" s="36"/>
      <c r="G94" s="36">
        <f>(598+2989)/59.79</f>
        <v>59.9933099180465</v>
      </c>
      <c r="H94" t="s">
        <v>292</v>
      </c>
    </row>
    <row r="95" spans="2:8" ht="11.25">
      <c r="B95" s="34"/>
      <c r="C95" s="34"/>
      <c r="D95" s="34"/>
      <c r="E95" s="34"/>
      <c r="F95" s="34"/>
      <c r="G95" s="34"/>
      <c r="H95" s="34"/>
    </row>
    <row r="99" spans="2:10" ht="12" customHeight="1">
      <c r="B99" s="23" t="s">
        <v>172</v>
      </c>
      <c r="D99" s="165" t="s">
        <v>173</v>
      </c>
      <c r="E99" s="165"/>
      <c r="F99" s="165"/>
      <c r="G99" s="165"/>
      <c r="I99" s="24"/>
      <c r="J99" s="24"/>
    </row>
    <row r="100" spans="4:10" ht="11.25">
      <c r="D100" s="164" t="s">
        <v>174</v>
      </c>
      <c r="E100" s="164"/>
      <c r="F100" s="164"/>
      <c r="I100" s="164" t="s">
        <v>175</v>
      </c>
      <c r="J100" s="164"/>
    </row>
    <row r="103" spans="2:10" ht="12">
      <c r="B103" s="25" t="s">
        <v>176</v>
      </c>
      <c r="D103" s="165" t="s">
        <v>177</v>
      </c>
      <c r="E103" s="165"/>
      <c r="F103" s="165"/>
      <c r="G103" s="165"/>
      <c r="I103" s="24"/>
      <c r="J103" s="24"/>
    </row>
    <row r="104" spans="4:10" ht="11.25">
      <c r="D104" s="175" t="s">
        <v>174</v>
      </c>
      <c r="E104" s="175"/>
      <c r="F104" s="175"/>
      <c r="I104" s="175" t="s">
        <v>175</v>
      </c>
      <c r="J104" s="175"/>
    </row>
    <row r="107" ht="11.25">
      <c r="B107" t="s">
        <v>178</v>
      </c>
    </row>
  </sheetData>
  <sheetProtection/>
  <mergeCells count="82">
    <mergeCell ref="D104:F104"/>
    <mergeCell ref="I104:J104"/>
    <mergeCell ref="D99:G99"/>
    <mergeCell ref="D100:F100"/>
    <mergeCell ref="F17:I17"/>
    <mergeCell ref="F19:I19"/>
    <mergeCell ref="B41:G41"/>
    <mergeCell ref="B42:G42"/>
    <mergeCell ref="B63:G63"/>
    <mergeCell ref="B64:G64"/>
    <mergeCell ref="I100:J100"/>
    <mergeCell ref="D103:G103"/>
    <mergeCell ref="B25:G25"/>
    <mergeCell ref="B26:G26"/>
    <mergeCell ref="B27:G27"/>
    <mergeCell ref="B28:G28"/>
    <mergeCell ref="B55:G55"/>
    <mergeCell ref="B56:G56"/>
    <mergeCell ref="B49:G49"/>
    <mergeCell ref="B50:G50"/>
    <mergeCell ref="I1:J1"/>
    <mergeCell ref="I2:J2"/>
    <mergeCell ref="F4:I4"/>
    <mergeCell ref="F6:I6"/>
    <mergeCell ref="C21:I21"/>
    <mergeCell ref="B23:J23"/>
    <mergeCell ref="F8:I8"/>
    <mergeCell ref="F10:I10"/>
    <mergeCell ref="H12:I12"/>
    <mergeCell ref="F15:I15"/>
    <mergeCell ref="B51:G51"/>
    <mergeCell ref="B52:G52"/>
    <mergeCell ref="B53:G53"/>
    <mergeCell ref="B54:G54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3:G43"/>
    <mergeCell ref="B44:G44"/>
    <mergeCell ref="B45:G45"/>
    <mergeCell ref="B46:G46"/>
    <mergeCell ref="B47:G47"/>
    <mergeCell ref="B48:G48"/>
    <mergeCell ref="B59:G59"/>
    <mergeCell ref="B60:G60"/>
    <mergeCell ref="B65:G65"/>
    <mergeCell ref="B66:G66"/>
    <mergeCell ref="B67:G67"/>
    <mergeCell ref="B68:G68"/>
    <mergeCell ref="B61:G61"/>
    <mergeCell ref="B62:G62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9:G89"/>
    <mergeCell ref="B90:G90"/>
    <mergeCell ref="B83:G83"/>
    <mergeCell ref="B84:G84"/>
    <mergeCell ref="B85:G85"/>
    <mergeCell ref="B86:G86"/>
    <mergeCell ref="B87:G87"/>
    <mergeCell ref="B88:G8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9"/>
  <sheetViews>
    <sheetView tabSelected="1" zoomScalePageLayoutView="0" workbookViewId="0" topLeftCell="A21">
      <selection activeCell="F16" sqref="F16"/>
    </sheetView>
  </sheetViews>
  <sheetFormatPr defaultColWidth="10.66015625" defaultRowHeight="11.25"/>
  <cols>
    <col min="1" max="1" width="2.5" style="0" customWidth="1"/>
    <col min="2" max="2" width="56" style="0" customWidth="1"/>
    <col min="3" max="3" width="12" style="0" customWidth="1"/>
    <col min="4" max="4" width="18.83203125" style="0" customWidth="1"/>
    <col min="5" max="5" width="16" style="0" customWidth="1"/>
    <col min="6" max="6" width="10.66015625" style="0" customWidth="1"/>
    <col min="7" max="7" width="13.83203125" style="0" hidden="1" customWidth="1"/>
    <col min="8" max="10" width="10.66015625" style="0" hidden="1" customWidth="1"/>
    <col min="11" max="13" width="0" style="0" hidden="1" customWidth="1"/>
  </cols>
  <sheetData>
    <row r="2" spans="4:5" ht="71.25" customHeight="1">
      <c r="D2" s="176" t="s">
        <v>185</v>
      </c>
      <c r="E2" s="177"/>
    </row>
    <row r="3" ht="11.25" customHeight="1" hidden="1"/>
    <row r="4" ht="43.5" customHeight="1" hidden="1"/>
    <row r="5" ht="11.25" customHeight="1" hidden="1"/>
    <row r="6" ht="15" customHeight="1">
      <c r="B6" s="3" t="s">
        <v>99</v>
      </c>
    </row>
    <row r="7" ht="12.75" customHeight="1">
      <c r="B7" s="101" t="s">
        <v>294</v>
      </c>
    </row>
    <row r="8" ht="12" customHeight="1"/>
    <row r="9" ht="11.25" customHeight="1">
      <c r="B9" s="87" t="s">
        <v>298</v>
      </c>
    </row>
    <row r="10" ht="15" customHeight="1">
      <c r="B10" s="102" t="s">
        <v>326</v>
      </c>
    </row>
    <row r="11" ht="11.25" customHeight="1">
      <c r="B11" s="102"/>
    </row>
    <row r="12" ht="11.25" customHeight="1" thickBot="1">
      <c r="C12" s="99" t="s">
        <v>112</v>
      </c>
    </row>
    <row r="13" spans="2:5" ht="23.25" customHeight="1">
      <c r="B13" s="103" t="s">
        <v>186</v>
      </c>
      <c r="C13" s="40" t="s">
        <v>114</v>
      </c>
      <c r="D13" s="40" t="s">
        <v>187</v>
      </c>
      <c r="E13" s="41" t="s">
        <v>188</v>
      </c>
    </row>
    <row r="14" spans="2:5" ht="11.25" customHeight="1">
      <c r="B14" s="104">
        <v>1</v>
      </c>
      <c r="C14" s="42">
        <v>2</v>
      </c>
      <c r="D14" s="42">
        <v>3</v>
      </c>
      <c r="E14" s="43">
        <v>4</v>
      </c>
    </row>
    <row r="15" spans="2:10" ht="12" customHeight="1">
      <c r="B15" s="105" t="s">
        <v>189</v>
      </c>
      <c r="C15" s="45">
        <v>10</v>
      </c>
      <c r="D15" s="70">
        <v>96113533.93</v>
      </c>
      <c r="E15" s="71">
        <v>89657000</v>
      </c>
      <c r="G15" s="35">
        <f>осв!J92</f>
        <v>833356.47</v>
      </c>
      <c r="H15" t="b">
        <f>D15=G15</f>
        <v>0</v>
      </c>
      <c r="I15" s="33" t="s">
        <v>274</v>
      </c>
      <c r="J15" s="29" t="s">
        <v>275</v>
      </c>
    </row>
    <row r="16" spans="2:10" ht="12" customHeight="1">
      <c r="B16" s="106" t="s">
        <v>190</v>
      </c>
      <c r="C16" s="45">
        <v>11</v>
      </c>
      <c r="D16" s="114">
        <v>3765285.72</v>
      </c>
      <c r="E16" s="180">
        <v>16000</v>
      </c>
      <c r="G16" s="35">
        <f>осв!J98</f>
        <v>1192371</v>
      </c>
      <c r="H16" t="b">
        <f aca="true" t="shared" si="0" ref="H16:H29">D16=G16</f>
        <v>0</v>
      </c>
      <c r="I16" s="33" t="s">
        <v>278</v>
      </c>
      <c r="J16" s="29" t="s">
        <v>279</v>
      </c>
    </row>
    <row r="17" spans="2:10" ht="12" customHeight="1">
      <c r="B17" s="105" t="s">
        <v>191</v>
      </c>
      <c r="C17" s="46">
        <v>12</v>
      </c>
      <c r="D17" s="72">
        <v>92348248.21</v>
      </c>
      <c r="E17" s="73">
        <v>89641000</v>
      </c>
      <c r="G17" s="35">
        <f>G15-G16</f>
        <v>-359014.53</v>
      </c>
      <c r="H17" t="b">
        <f t="shared" si="0"/>
        <v>0</v>
      </c>
      <c r="I17" s="29"/>
      <c r="J17" s="29"/>
    </row>
    <row r="18" spans="2:10" ht="12" customHeight="1">
      <c r="B18" s="106" t="s">
        <v>192</v>
      </c>
      <c r="C18" s="45">
        <v>13</v>
      </c>
      <c r="D18" s="70">
        <v>10083510.88</v>
      </c>
      <c r="E18" s="71">
        <v>9705000</v>
      </c>
      <c r="G18" s="35">
        <f>осв!J100</f>
        <v>19725766.24</v>
      </c>
      <c r="H18" t="b">
        <f t="shared" si="0"/>
        <v>0</v>
      </c>
      <c r="I18" s="33" t="s">
        <v>280</v>
      </c>
      <c r="J18" s="29" t="s">
        <v>281</v>
      </c>
    </row>
    <row r="19" spans="2:11" ht="12" customHeight="1">
      <c r="B19" s="105" t="s">
        <v>193</v>
      </c>
      <c r="C19" s="45">
        <v>14</v>
      </c>
      <c r="D19" s="70">
        <v>62069827.86</v>
      </c>
      <c r="E19" s="71">
        <v>43710000</v>
      </c>
      <c r="G19" s="35">
        <f>осв!J101</f>
        <v>1</v>
      </c>
      <c r="H19" t="b">
        <f t="shared" si="0"/>
        <v>0</v>
      </c>
      <c r="I19" s="33" t="s">
        <v>282</v>
      </c>
      <c r="J19" s="29" t="s">
        <v>283</v>
      </c>
      <c r="K19" t="s">
        <v>299</v>
      </c>
    </row>
    <row r="20" spans="2:10" ht="12" customHeight="1">
      <c r="B20" s="107" t="s">
        <v>194</v>
      </c>
      <c r="C20" s="45">
        <v>15</v>
      </c>
      <c r="D20" s="181">
        <v>1</v>
      </c>
      <c r="E20" s="182">
        <v>617</v>
      </c>
      <c r="G20" s="35" t="e">
        <f>осв!J105</f>
        <v>#REF!</v>
      </c>
      <c r="H20" t="e">
        <f t="shared" si="0"/>
        <v>#REF!</v>
      </c>
      <c r="I20" s="33" t="s">
        <v>286</v>
      </c>
      <c r="J20" s="29" t="s">
        <v>287</v>
      </c>
    </row>
    <row r="21" spans="2:11" ht="12" customHeight="1">
      <c r="B21" s="107" t="s">
        <v>195</v>
      </c>
      <c r="C21" s="47">
        <v>16</v>
      </c>
      <c r="D21" s="77">
        <v>0</v>
      </c>
      <c r="E21" s="71">
        <v>1313000</v>
      </c>
      <c r="G21" s="35">
        <f>осв!J93</f>
        <v>10083510.88</v>
      </c>
      <c r="H21" t="b">
        <f t="shared" si="0"/>
        <v>0</v>
      </c>
      <c r="I21" s="33" t="s">
        <v>276</v>
      </c>
      <c r="J21" s="29" t="s">
        <v>277</v>
      </c>
      <c r="K21" t="s">
        <v>300</v>
      </c>
    </row>
    <row r="22" spans="2:10" ht="23.25" customHeight="1">
      <c r="B22" s="107" t="s">
        <v>196</v>
      </c>
      <c r="C22" s="46">
        <v>20</v>
      </c>
      <c r="D22" s="72">
        <v>20194908.47</v>
      </c>
      <c r="E22" s="73">
        <v>36922000</v>
      </c>
      <c r="G22" s="35" t="e">
        <f>G17-G18-G19-G20+G21</f>
        <v>#REF!</v>
      </c>
      <c r="H22" t="e">
        <f t="shared" si="0"/>
        <v>#REF!</v>
      </c>
      <c r="I22" s="29"/>
      <c r="J22" s="29"/>
    </row>
    <row r="23" spans="2:10" ht="12" customHeight="1">
      <c r="B23" s="105" t="s">
        <v>197</v>
      </c>
      <c r="C23" s="45">
        <v>21</v>
      </c>
      <c r="D23" s="115">
        <v>833356.47</v>
      </c>
      <c r="E23" s="75" t="s">
        <v>120</v>
      </c>
      <c r="G23">
        <f>осв!J103</f>
        <v>3765285.72</v>
      </c>
      <c r="H23" t="b">
        <f t="shared" si="0"/>
        <v>0</v>
      </c>
      <c r="I23" s="33" t="s">
        <v>225</v>
      </c>
      <c r="J23" s="29" t="s">
        <v>226</v>
      </c>
    </row>
    <row r="24" spans="2:10" ht="12" customHeight="1">
      <c r="B24" s="105" t="s">
        <v>198</v>
      </c>
      <c r="C24" s="45">
        <v>22</v>
      </c>
      <c r="D24" s="70">
        <v>19725766.24</v>
      </c>
      <c r="E24" s="71">
        <v>17079000</v>
      </c>
      <c r="G24" s="35" t="e">
        <f>осв!J104</f>
        <v>#REF!</v>
      </c>
      <c r="H24" t="e">
        <f t="shared" si="0"/>
        <v>#REF!</v>
      </c>
      <c r="I24" s="33" t="s">
        <v>284</v>
      </c>
      <c r="J24" s="29" t="s">
        <v>285</v>
      </c>
    </row>
    <row r="25" spans="2:10" ht="34.5" customHeight="1">
      <c r="B25" s="105" t="s">
        <v>199</v>
      </c>
      <c r="C25" s="45">
        <v>23</v>
      </c>
      <c r="D25" s="74" t="s">
        <v>120</v>
      </c>
      <c r="E25" s="75" t="s">
        <v>120</v>
      </c>
      <c r="H25" t="b">
        <f t="shared" si="0"/>
        <v>0</v>
      </c>
      <c r="I25" s="110"/>
      <c r="J25" s="110"/>
    </row>
    <row r="26" spans="2:10" ht="12" customHeight="1">
      <c r="B26" s="105" t="s">
        <v>200</v>
      </c>
      <c r="C26" s="45">
        <v>24</v>
      </c>
      <c r="D26" s="74" t="s">
        <v>120</v>
      </c>
      <c r="E26" s="75" t="s">
        <v>120</v>
      </c>
      <c r="H26" t="b">
        <f t="shared" si="0"/>
        <v>0</v>
      </c>
      <c r="I26" s="109"/>
      <c r="J26" s="109"/>
    </row>
    <row r="27" spans="2:10" ht="12" customHeight="1">
      <c r="B27" s="105" t="s">
        <v>201</v>
      </c>
      <c r="C27" s="45">
        <v>25</v>
      </c>
      <c r="D27" s="74" t="s">
        <v>120</v>
      </c>
      <c r="E27" s="75" t="s">
        <v>120</v>
      </c>
      <c r="H27" t="b">
        <f t="shared" si="0"/>
        <v>0</v>
      </c>
      <c r="I27" s="109"/>
      <c r="J27" s="109"/>
    </row>
    <row r="28" spans="2:10" ht="12" customHeight="1">
      <c r="B28" s="105" t="s">
        <v>202</v>
      </c>
      <c r="C28" s="39">
        <v>100</v>
      </c>
      <c r="D28" s="72">
        <v>1302498.7</v>
      </c>
      <c r="E28" s="73">
        <v>19843000</v>
      </c>
      <c r="G28" s="35" t="e">
        <f>G15-G16-G18-G19-G20+G21+G23-G24</f>
        <v>#REF!</v>
      </c>
      <c r="H28" t="e">
        <f t="shared" si="0"/>
        <v>#REF!</v>
      </c>
      <c r="I28" s="110"/>
      <c r="J28" s="110"/>
    </row>
    <row r="29" spans="2:10" ht="12" customHeight="1">
      <c r="B29" s="105" t="s">
        <v>203</v>
      </c>
      <c r="C29" s="44">
        <v>101</v>
      </c>
      <c r="D29" s="74" t="s">
        <v>120</v>
      </c>
      <c r="E29" s="75" t="s">
        <v>120</v>
      </c>
      <c r="H29" t="b">
        <f t="shared" si="0"/>
        <v>0</v>
      </c>
      <c r="I29" s="110"/>
      <c r="J29" s="110"/>
    </row>
    <row r="30" spans="2:10" ht="38.25" customHeight="1">
      <c r="B30" s="105" t="s">
        <v>204</v>
      </c>
      <c r="C30" s="39">
        <v>200</v>
      </c>
      <c r="D30" s="72">
        <v>1302498.7</v>
      </c>
      <c r="E30" s="73">
        <v>19843000</v>
      </c>
      <c r="I30" s="109"/>
      <c r="J30" s="109"/>
    </row>
    <row r="31" spans="2:10" ht="23.25" customHeight="1">
      <c r="B31" s="105" t="s">
        <v>205</v>
      </c>
      <c r="C31" s="44">
        <v>201</v>
      </c>
      <c r="D31" s="74" t="s">
        <v>120</v>
      </c>
      <c r="E31" s="75" t="s">
        <v>120</v>
      </c>
      <c r="I31" s="111"/>
      <c r="J31" s="110"/>
    </row>
    <row r="32" spans="2:10" ht="12" customHeight="1">
      <c r="B32" s="105" t="s">
        <v>206</v>
      </c>
      <c r="C32" s="39">
        <v>300</v>
      </c>
      <c r="D32" s="72">
        <v>1302498.7</v>
      </c>
      <c r="E32" s="73">
        <v>19843000</v>
      </c>
      <c r="I32" s="110"/>
      <c r="J32" s="110"/>
    </row>
    <row r="33" spans="2:10" ht="12" customHeight="1">
      <c r="B33" s="105" t="s">
        <v>207</v>
      </c>
      <c r="C33" s="48"/>
      <c r="D33" s="74" t="s">
        <v>120</v>
      </c>
      <c r="E33" s="75" t="s">
        <v>120</v>
      </c>
      <c r="I33" s="110"/>
      <c r="J33" s="110"/>
    </row>
    <row r="34" spans="2:10" ht="12" customHeight="1">
      <c r="B34" s="105" t="s">
        <v>208</v>
      </c>
      <c r="C34" s="48"/>
      <c r="D34" s="74" t="s">
        <v>120</v>
      </c>
      <c r="E34" s="75" t="s">
        <v>120</v>
      </c>
      <c r="I34" s="110"/>
      <c r="J34" s="110"/>
    </row>
    <row r="35" spans="2:10" ht="33" customHeight="1">
      <c r="B35" s="105" t="s">
        <v>209</v>
      </c>
      <c r="C35" s="39">
        <v>400</v>
      </c>
      <c r="D35" s="76">
        <v>0</v>
      </c>
      <c r="E35" s="112">
        <v>0</v>
      </c>
      <c r="I35" s="110"/>
      <c r="J35" s="110"/>
    </row>
    <row r="36" spans="2:10" ht="12" customHeight="1">
      <c r="B36" s="105" t="s">
        <v>179</v>
      </c>
      <c r="C36" s="48"/>
      <c r="D36" s="74"/>
      <c r="E36" s="75"/>
      <c r="I36" s="109"/>
      <c r="J36" s="109"/>
    </row>
    <row r="37" spans="2:5" ht="12" customHeight="1">
      <c r="B37" s="105" t="s">
        <v>210</v>
      </c>
      <c r="C37" s="44">
        <v>410</v>
      </c>
      <c r="D37" s="74" t="s">
        <v>120</v>
      </c>
      <c r="E37" s="75" t="s">
        <v>120</v>
      </c>
    </row>
    <row r="38" spans="2:5" ht="23.25" customHeight="1">
      <c r="B38" s="105" t="s">
        <v>211</v>
      </c>
      <c r="C38" s="44">
        <v>411</v>
      </c>
      <c r="D38" s="74" t="s">
        <v>120</v>
      </c>
      <c r="E38" s="75" t="s">
        <v>120</v>
      </c>
    </row>
    <row r="39" spans="2:5" ht="34.5" customHeight="1">
      <c r="B39" s="105" t="s">
        <v>180</v>
      </c>
      <c r="C39" s="44">
        <v>412</v>
      </c>
      <c r="D39" s="74" t="s">
        <v>120</v>
      </c>
      <c r="E39" s="75" t="s">
        <v>120</v>
      </c>
    </row>
    <row r="40" spans="2:5" ht="12" customHeight="1">
      <c r="B40" s="105" t="s">
        <v>181</v>
      </c>
      <c r="C40" s="44">
        <v>413</v>
      </c>
      <c r="D40" s="74" t="s">
        <v>120</v>
      </c>
      <c r="E40" s="75" t="s">
        <v>120</v>
      </c>
    </row>
    <row r="41" spans="2:5" ht="23.25" customHeight="1">
      <c r="B41" s="105" t="s">
        <v>182</v>
      </c>
      <c r="C41" s="44">
        <v>414</v>
      </c>
      <c r="D41" s="74" t="s">
        <v>120</v>
      </c>
      <c r="E41" s="75" t="s">
        <v>120</v>
      </c>
    </row>
    <row r="42" spans="2:5" ht="12" customHeight="1">
      <c r="B42" s="105" t="s">
        <v>212</v>
      </c>
      <c r="C42" s="44">
        <v>415</v>
      </c>
      <c r="D42" s="74" t="s">
        <v>120</v>
      </c>
      <c r="E42" s="75" t="s">
        <v>120</v>
      </c>
    </row>
    <row r="43" spans="2:5" ht="12" customHeight="1">
      <c r="B43" s="105" t="s">
        <v>183</v>
      </c>
      <c r="C43" s="44">
        <v>416</v>
      </c>
      <c r="D43" s="74" t="s">
        <v>120</v>
      </c>
      <c r="E43" s="75" t="s">
        <v>120</v>
      </c>
    </row>
    <row r="44" spans="2:5" ht="12" customHeight="1">
      <c r="B44" s="105" t="s">
        <v>184</v>
      </c>
      <c r="C44" s="44">
        <v>417</v>
      </c>
      <c r="D44" s="77">
        <v>0</v>
      </c>
      <c r="E44" s="78">
        <v>0</v>
      </c>
    </row>
    <row r="45" spans="2:5" s="27" customFormat="1" ht="12" customHeight="1">
      <c r="B45" s="105" t="s">
        <v>213</v>
      </c>
      <c r="C45" s="44">
        <v>418</v>
      </c>
      <c r="D45" s="77">
        <v>0</v>
      </c>
      <c r="E45" s="78">
        <v>0</v>
      </c>
    </row>
    <row r="46" spans="2:5" ht="12" customHeight="1">
      <c r="B46" s="105" t="s">
        <v>214</v>
      </c>
      <c r="C46" s="44">
        <v>419</v>
      </c>
      <c r="D46" s="77">
        <v>0</v>
      </c>
      <c r="E46" s="78">
        <v>0</v>
      </c>
    </row>
    <row r="47" spans="2:5" ht="12" customHeight="1">
      <c r="B47" s="105" t="s">
        <v>215</v>
      </c>
      <c r="C47" s="44">
        <v>420</v>
      </c>
      <c r="D47" s="77">
        <v>0</v>
      </c>
      <c r="E47" s="78">
        <v>0</v>
      </c>
    </row>
    <row r="48" spans="2:5" ht="12" customHeight="1">
      <c r="B48" s="105" t="s">
        <v>216</v>
      </c>
      <c r="C48" s="39">
        <v>500</v>
      </c>
      <c r="D48" s="72">
        <v>1302498.7</v>
      </c>
      <c r="E48" s="73">
        <v>19843000</v>
      </c>
    </row>
    <row r="49" spans="2:3" ht="11.25" customHeight="1" thickBot="1">
      <c r="B49" s="98"/>
      <c r="C49" s="5" t="s">
        <v>112</v>
      </c>
    </row>
    <row r="50" spans="2:5" ht="23.25" customHeight="1">
      <c r="B50" s="88" t="s">
        <v>186</v>
      </c>
      <c r="C50" s="40" t="s">
        <v>114</v>
      </c>
      <c r="D50" s="40" t="s">
        <v>187</v>
      </c>
      <c r="E50" s="41" t="s">
        <v>188</v>
      </c>
    </row>
    <row r="51" spans="2:5" ht="11.25" customHeight="1">
      <c r="B51" s="85">
        <v>1</v>
      </c>
      <c r="C51" s="42">
        <v>2</v>
      </c>
      <c r="D51" s="42">
        <v>3</v>
      </c>
      <c r="E51" s="43">
        <v>4</v>
      </c>
    </row>
    <row r="52" spans="2:5" s="26" customFormat="1" ht="12" customHeight="1">
      <c r="B52" s="86" t="s">
        <v>217</v>
      </c>
      <c r="C52" s="79"/>
      <c r="D52" s="80">
        <v>0</v>
      </c>
      <c r="E52" s="81">
        <v>0</v>
      </c>
    </row>
    <row r="53" spans="2:5" ht="12" customHeight="1">
      <c r="B53" s="86" t="s">
        <v>218</v>
      </c>
      <c r="C53" s="48"/>
      <c r="D53" s="77">
        <v>0</v>
      </c>
      <c r="E53" s="78">
        <v>0</v>
      </c>
    </row>
    <row r="54" spans="2:5" s="26" customFormat="1" ht="12" customHeight="1">
      <c r="B54" s="86" t="s">
        <v>219</v>
      </c>
      <c r="C54" s="79"/>
      <c r="D54" s="77">
        <v>0</v>
      </c>
      <c r="E54" s="78">
        <v>0</v>
      </c>
    </row>
    <row r="55" spans="2:5" s="26" customFormat="1" ht="12" customHeight="1">
      <c r="B55" s="86" t="s">
        <v>220</v>
      </c>
      <c r="C55" s="39">
        <v>600</v>
      </c>
      <c r="D55" s="100">
        <f>(D48-567949)/5830000</f>
        <v>0.12599480274442537</v>
      </c>
      <c r="E55" s="100">
        <f>(E48-567949)/5830000</f>
        <v>3.306183704974271</v>
      </c>
    </row>
    <row r="56" spans="2:5" ht="12" customHeight="1">
      <c r="B56" s="89" t="s">
        <v>221</v>
      </c>
      <c r="C56" s="48"/>
      <c r="D56" s="100"/>
      <c r="E56" s="78">
        <v>0</v>
      </c>
    </row>
    <row r="57" spans="2:5" ht="12" customHeight="1">
      <c r="B57" s="89" t="s">
        <v>222</v>
      </c>
      <c r="C57" s="48"/>
      <c r="D57" s="100">
        <f>(D48-567949)/5830000</f>
        <v>0.12599480274442537</v>
      </c>
      <c r="E57" s="100">
        <f>(E48-567949)/5830000</f>
        <v>3.306183704974271</v>
      </c>
    </row>
    <row r="58" spans="2:5" ht="12" customHeight="1">
      <c r="B58" s="89" t="s">
        <v>223</v>
      </c>
      <c r="C58" s="48"/>
      <c r="D58" s="77">
        <v>0</v>
      </c>
      <c r="E58" s="78">
        <v>0</v>
      </c>
    </row>
    <row r="59" spans="2:5" ht="12" customHeight="1">
      <c r="B59" s="89" t="s">
        <v>224</v>
      </c>
      <c r="C59" s="48"/>
      <c r="D59" s="77">
        <v>0</v>
      </c>
      <c r="E59" s="78">
        <v>0</v>
      </c>
    </row>
    <row r="60" spans="2:5" ht="12" customHeight="1">
      <c r="B60" s="89" t="s">
        <v>222</v>
      </c>
      <c r="C60" s="48"/>
      <c r="D60" s="77">
        <v>0</v>
      </c>
      <c r="E60" s="78">
        <v>0</v>
      </c>
    </row>
    <row r="61" spans="2:5" ht="12" customHeight="1" thickBot="1">
      <c r="B61" s="91" t="s">
        <v>223</v>
      </c>
      <c r="C61" s="82"/>
      <c r="D61" s="83">
        <v>0</v>
      </c>
      <c r="E61" s="84">
        <v>0</v>
      </c>
    </row>
    <row r="62" ht="11.25" customHeight="1"/>
    <row r="63" ht="6" customHeight="1"/>
    <row r="64" spans="2:5" ht="23.25" customHeight="1">
      <c r="B64" s="23" t="s">
        <v>172</v>
      </c>
      <c r="C64" s="165" t="s">
        <v>173</v>
      </c>
      <c r="D64" s="165"/>
      <c r="E64" s="165"/>
    </row>
    <row r="65" spans="3:5" ht="11.25" customHeight="1">
      <c r="C65" s="90" t="s">
        <v>174</v>
      </c>
      <c r="E65" s="28" t="s">
        <v>175</v>
      </c>
    </row>
    <row r="66" ht="11.25" customHeight="1"/>
    <row r="67" ht="11.25" customHeight="1"/>
    <row r="68" spans="2:5" ht="12" customHeight="1">
      <c r="B68" s="25" t="s">
        <v>176</v>
      </c>
      <c r="C68" s="165" t="s">
        <v>177</v>
      </c>
      <c r="D68" s="165"/>
      <c r="E68" s="165"/>
    </row>
    <row r="69" spans="3:5" ht="11.25" customHeight="1">
      <c r="C69" s="90" t="s">
        <v>174</v>
      </c>
      <c r="E69" s="28" t="s">
        <v>175</v>
      </c>
    </row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sheetProtection/>
  <mergeCells count="3">
    <mergeCell ref="D2:E2"/>
    <mergeCell ref="C64:E64"/>
    <mergeCell ref="C68:E68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2"/>
  <rowBreaks count="1" manualBreakCount="1">
    <brk id="48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2013-10-30T12:21:50Z</cp:lastPrinted>
  <dcterms:created xsi:type="dcterms:W3CDTF">2012-08-15T05:19:58Z</dcterms:created>
  <dcterms:modified xsi:type="dcterms:W3CDTF">2013-10-30T12:46:18Z</dcterms:modified>
  <cp:category/>
  <cp:version/>
  <cp:contentType/>
  <cp:contentStatus/>
  <cp:revision>1</cp:revision>
</cp:coreProperties>
</file>