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O:\Almaty\ACCOUNTING DEPARTMENT\Financial Reporting Subdivision\Отдел отчетности\5. Bank and KASE\2023Y\1Q\KASE AA\"/>
    </mc:Choice>
  </mc:AlternateContent>
  <xr:revisionPtr revIDLastSave="0" documentId="13_ncr:1_{389E1F14-8FEA-4878-94E2-91A92AD9D21B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IS" sheetId="1" r:id="rId1"/>
    <sheet name="BS" sheetId="2" r:id="rId2"/>
    <sheet name="Eq" sheetId="3" r:id="rId3"/>
    <sheet name="CF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4" l="1"/>
  <c r="F18" i="4"/>
  <c r="H63" i="4"/>
  <c r="H62" i="4"/>
  <c r="H61" i="4"/>
  <c r="F63" i="4"/>
  <c r="F62" i="4"/>
  <c r="F61" i="4"/>
  <c r="H57" i="4"/>
  <c r="H56" i="4"/>
  <c r="H55" i="4"/>
  <c r="H54" i="4"/>
  <c r="H53" i="4"/>
  <c r="F57" i="4"/>
  <c r="F56" i="4"/>
  <c r="F55" i="4"/>
  <c r="F54" i="4"/>
  <c r="F53" i="4"/>
  <c r="F52" i="4"/>
  <c r="H45" i="4"/>
  <c r="H44" i="4"/>
  <c r="H43" i="4"/>
  <c r="F48" i="4"/>
  <c r="H48" i="4"/>
  <c r="H47" i="4"/>
  <c r="F47" i="4"/>
  <c r="H46" i="4"/>
  <c r="F46" i="4"/>
  <c r="F45" i="4"/>
  <c r="F44" i="4"/>
  <c r="F43" i="4"/>
  <c r="F39" i="4"/>
  <c r="H39" i="4"/>
  <c r="H35" i="4"/>
  <c r="H58" i="4" l="1"/>
  <c r="F58" i="4"/>
  <c r="F49" i="4"/>
  <c r="H49" i="4"/>
  <c r="H36" i="4"/>
  <c r="H34" i="4"/>
  <c r="H33" i="4"/>
  <c r="H32" i="4"/>
  <c r="H31" i="4"/>
  <c r="H30" i="4"/>
  <c r="H29" i="4"/>
  <c r="H28" i="4"/>
  <c r="H24" i="4"/>
  <c r="H23" i="4"/>
  <c r="H20" i="4"/>
  <c r="H19" i="4"/>
  <c r="H18" i="4"/>
  <c r="H17" i="4"/>
  <c r="H16" i="4"/>
  <c r="H15" i="4"/>
  <c r="H14" i="4"/>
  <c r="H13" i="4"/>
  <c r="H21" i="4"/>
  <c r="H10" i="4"/>
  <c r="K16" i="3"/>
  <c r="I16" i="3"/>
  <c r="J16" i="3" s="1"/>
  <c r="L16" i="3" s="1"/>
  <c r="K11" i="3"/>
  <c r="K12" i="3" s="1"/>
  <c r="K9" i="3"/>
  <c r="I11" i="3"/>
  <c r="I12" i="3" s="1"/>
  <c r="J12" i="3" s="1"/>
  <c r="I9" i="3"/>
  <c r="J9" i="3" s="1"/>
  <c r="L12" i="3" l="1"/>
  <c r="K14" i="3"/>
  <c r="I14" i="3"/>
  <c r="L9" i="3"/>
  <c r="H25" i="4"/>
  <c r="H37" i="4" s="1"/>
  <c r="H40" i="4" s="1"/>
  <c r="H60" i="4" s="1"/>
  <c r="H64" i="4" s="1"/>
  <c r="J14" i="3"/>
  <c r="J11" i="3"/>
  <c r="L11" i="3" s="1"/>
  <c r="L14" i="3" l="1"/>
  <c r="M14" i="3"/>
  <c r="O14" i="3"/>
  <c r="K18" i="3" l="1"/>
  <c r="K19" i="3" s="1"/>
  <c r="K21" i="3" s="1"/>
  <c r="F19" i="4" l="1"/>
  <c r="F20" i="4" l="1"/>
  <c r="F35" i="4" l="1"/>
  <c r="F23" i="4" l="1"/>
  <c r="F24" i="4" l="1"/>
  <c r="F13" i="4" l="1"/>
  <c r="F17" i="4" l="1"/>
  <c r="F21" i="4" l="1"/>
  <c r="F14" i="4" l="1"/>
  <c r="F16" i="4" l="1"/>
  <c r="F15" i="4" l="1"/>
  <c r="F34" i="4" l="1"/>
  <c r="F33" i="4"/>
  <c r="F36" i="4" l="1"/>
  <c r="F29" i="4" l="1"/>
  <c r="F30" i="4" l="1"/>
  <c r="F31" i="4" l="1"/>
  <c r="F32" i="4" l="1"/>
  <c r="F28" i="4" l="1"/>
  <c r="F22" i="4" l="1"/>
  <c r="I18" i="3" l="1"/>
  <c r="J18" i="3" l="1"/>
  <c r="I19" i="3"/>
  <c r="I21" i="3" s="1"/>
  <c r="J19" i="3" l="1"/>
  <c r="L18" i="3"/>
  <c r="F10" i="4"/>
  <c r="F25" i="4" s="1"/>
  <c r="F37" i="4" s="1"/>
  <c r="F40" i="4" s="1"/>
  <c r="F60" i="4" s="1"/>
  <c r="F64" i="4" s="1"/>
  <c r="F65" i="4" s="1"/>
  <c r="L19" i="3" l="1"/>
  <c r="L21" i="3" s="1"/>
  <c r="J21" i="3"/>
  <c r="M21" i="3" l="1"/>
  <c r="O21" i="3"/>
</calcChain>
</file>

<file path=xl/sharedStrings.xml><?xml version="1.0" encoding="utf-8"?>
<sst xmlns="http://schemas.openxmlformats.org/spreadsheetml/2006/main" count="240" uniqueCount="164">
  <si>
    <t>XXXXXXXXXXXXXXXXXXXXXXXXXXXXXXXXXXXXXXXXX</t>
  </si>
  <si>
    <t>X</t>
  </si>
  <si>
    <t>XXXXX</t>
  </si>
  <si>
    <t>XXXXXXXXXXXXX</t>
  </si>
  <si>
    <t>Прим.</t>
  </si>
  <si>
    <t xml:space="preserve">2022 года </t>
  </si>
  <si>
    <t>Общие и административные расходы</t>
  </si>
  <si>
    <t>Финансовые доходы</t>
  </si>
  <si>
    <t>Долгосрочные активы</t>
  </si>
  <si>
    <t>Основные средства</t>
  </si>
  <si>
    <t>Краткосрочные активы</t>
  </si>
  <si>
    <t>Активы по налогам, помимо подоходного налога</t>
  </si>
  <si>
    <t>Денежные средства и их эквиваленты</t>
  </si>
  <si>
    <t>Капитал</t>
  </si>
  <si>
    <t>Акционерный капитал</t>
  </si>
  <si>
    <t>Краткосрочные обязательства</t>
  </si>
  <si>
    <t>Торговая и прочая кредиторская задолженность</t>
  </si>
  <si>
    <t>XXXXXXXXXXXXXXX</t>
  </si>
  <si>
    <t>XXXXXXXX</t>
  </si>
  <si>
    <t>Приходится на акционеров материнской компании</t>
  </si>
  <si>
    <t>Итого</t>
  </si>
  <si>
    <t>На 1 января 2022 года</t>
  </si>
  <si>
    <t>2022 года</t>
  </si>
  <si>
    <t>Денежные потоки от операционной деятельности</t>
  </si>
  <si>
    <t>Корректировки на:</t>
  </si>
  <si>
    <t>Изменение в оборотном капитале</t>
  </si>
  <si>
    <t>Изменение в активах по налогам, помимо подоходного налога</t>
  </si>
  <si>
    <t>Изменение в торговой и прочей кредиторской задолженности</t>
  </si>
  <si>
    <t>Изменение в обязательствах по налогам, помимо подоходного налога</t>
  </si>
  <si>
    <t>Подоходный налог уплаченный</t>
  </si>
  <si>
    <t>Чистые денежные потоки от операционной деятельности</t>
  </si>
  <si>
    <t>Денежные потоки от инвестиционной деятельности</t>
  </si>
  <si>
    <t>Вознаграждения, полученные по депозитам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</si>
  <si>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</si>
  <si>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</si>
  <si>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</si>
  <si>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>Чистые денежные потоки, использованные в операционной деятельности</t>
  </si>
  <si>
    <t>Прибыль на акцию</t>
  </si>
  <si>
    <t>Количество простых акций</t>
  </si>
  <si>
    <t>Объявленные дивиденды по привилегированным акциям в тыс.тг</t>
  </si>
  <si>
    <t>Базовая прибыль на акцию в тенге</t>
  </si>
  <si>
    <t>Разводненная прибыль на акцию в тенге</t>
  </si>
  <si>
    <t>Базовая и разводнённая, в отношении прибыли за период, приходящейся на держателей на простых акций материнской организации, в тенге</t>
  </si>
  <si>
    <t>(В тысячах тенге)</t>
  </si>
  <si>
    <t>АКТИВЫ</t>
  </si>
  <si>
    <t>ИТОГО АКТИВЫ</t>
  </si>
  <si>
    <t>КАПИТАЛ И ОБЯЗАТЕЛЬСТВА</t>
  </si>
  <si>
    <t>ИТОГО КАПИТАЛ</t>
  </si>
  <si>
    <t>ИТОГО ОБЯЗАТЕЛЬСТВА</t>
  </si>
  <si>
    <t>ИТОГО КАПИТАЛ И ОБЯЗАТЕЛЬСТВА</t>
  </si>
  <si>
    <t>АО "АК Алтыналмас"</t>
  </si>
  <si>
    <t>Рахишов К.К.</t>
  </si>
  <si>
    <t>Главный исполнительный директор по финансам</t>
  </si>
  <si>
    <t>Директор департамента учета и отчетности</t>
  </si>
  <si>
    <t>Демегенова Д.А.</t>
  </si>
  <si>
    <t>Выручка по договорам с покупателями</t>
  </si>
  <si>
    <t>Валовая прибыль</t>
  </si>
  <si>
    <t>Расходы по реализации</t>
  </si>
  <si>
    <t>Операционная прибыль</t>
  </si>
  <si>
    <t>Финансовые расходы</t>
  </si>
  <si>
    <t>Прибыль до налогообложения</t>
  </si>
  <si>
    <t>Расходы по подоходному налогу</t>
  </si>
  <si>
    <t>Прочий совокупный доход</t>
  </si>
  <si>
    <t>Акционеров материнской компании</t>
  </si>
  <si>
    <t>Неконтролирующие доли участия</t>
  </si>
  <si>
    <t>Активы в форме права пользования</t>
  </si>
  <si>
    <t>Активы по разведке и оценке</t>
  </si>
  <si>
    <t>Нематериальные активы</t>
  </si>
  <si>
    <t>Авансы, выданные за долгосрочные активы</t>
  </si>
  <si>
    <t>Займы выданные, долгосрочные</t>
  </si>
  <si>
    <t>Активы по отложенному налогу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</si>
  <si>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</si>
  <si>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</si>
  <si>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</si>
  <si>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Займы выданные</t>
  </si>
  <si>
    <t>Предоплата по корпоративному подоходному налогу</t>
  </si>
  <si>
    <t>Прочие краткосрочные активы</t>
  </si>
  <si>
    <t>Контрактные активы</t>
  </si>
  <si>
    <t>Активы, предназначенные для продажи</t>
  </si>
  <si>
    <t>Дополнительный оплаченный капитал</t>
  </si>
  <si>
    <t>Выкупленные привилегированные акции</t>
  </si>
  <si>
    <t>Нераспределенная прибыль</t>
  </si>
  <si>
    <t>Капитал, приходящийся на акционеров материнской компании</t>
  </si>
  <si>
    <t>Итого капитал</t>
  </si>
  <si>
    <t>Долгосрочные обязательства</t>
  </si>
  <si>
    <t>Займы, долгосрочные</t>
  </si>
  <si>
    <t>Обязательства по аренде, долгосрочные</t>
  </si>
  <si>
    <t>Финансовые обязательства по контрактам на недропользование</t>
  </si>
  <si>
    <t>Прочие долгосрочные обязательства</t>
  </si>
  <si>
    <t>Оценочные обязательства</t>
  </si>
  <si>
    <t>Обязательства по договорам с покупателями, долгосрочные</t>
  </si>
  <si>
    <t>Торговая кредиторская задолженность-долгосрочная</t>
  </si>
  <si>
    <t>Обязательства по вознаграждениям работникам 
с установленными выплатами</t>
  </si>
  <si>
    <t>Обязательства по отложенному налогу</t>
  </si>
  <si>
    <t>Займы, краткосрочные</t>
  </si>
  <si>
    <t>Обязательства по аренде, краткосрочные</t>
  </si>
  <si>
    <t>Обязательства по финансовой аренде, краткосрочные</t>
  </si>
  <si>
    <t>Обязательство по подоходному налогу</t>
  </si>
  <si>
    <t>Обязательства по налогам, помимо подоходного налога</t>
  </si>
  <si>
    <t>Прочие финансовые обязательства</t>
  </si>
  <si>
    <t xml:space="preserve">Обязательства по договорам с покупателями, краткосрочные </t>
  </si>
  <si>
    <t>Дополни-
тельный оплачен-
ный капитал</t>
  </si>
  <si>
    <t>Выкуп
ленные 
акции</t>
  </si>
  <si>
    <t>Нераспре-
деленная 
прибыль</t>
  </si>
  <si>
    <t>Неконт-
рольные 
доли 
участия</t>
  </si>
  <si>
    <t>Прибыль за период</t>
  </si>
  <si>
    <t>Износ и амортизацию</t>
  </si>
  <si>
    <t>Изменение в резервах по нетрудоспособности</t>
  </si>
  <si>
    <t>Убыток от выбытия основных средств</t>
  </si>
  <si>
    <t>Денежные потоки от операционной деятельности до изменений в оборотном капитале</t>
  </si>
  <si>
    <t>Изменение в товарно-материальных запасах</t>
  </si>
  <si>
    <t>Изменение в торговой и прочей дебиторской задолженности</t>
  </si>
  <si>
    <t>Изменение в прочих краткосрочных и долгосрочных активах</t>
  </si>
  <si>
    <t>Изменения в обязательствах по договорам с покупателями</t>
  </si>
  <si>
    <t>Изменение в прочих краткосрочных и долгосрочных обязательствах</t>
  </si>
  <si>
    <t>Приобретение основных средств</t>
  </si>
  <si>
    <t>Приобретение активов по разведке и оценке</t>
  </si>
  <si>
    <t>Приобретение нематериальных активов</t>
  </si>
  <si>
    <t>Погашение займов выданных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</si>
  <si>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</si>
  <si>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</si>
  <si>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Получение банковских займов</t>
  </si>
  <si>
    <t>Погашение займов</t>
  </si>
  <si>
    <t>Выплата процентов по банковским займам</t>
  </si>
  <si>
    <t>Погашение обязательств по контрактам</t>
  </si>
  <si>
    <t>Выплата процентов по договорам аренды</t>
  </si>
  <si>
    <t>Платежи по договорам аренды</t>
  </si>
  <si>
    <t>Чистые денежные потоки от финансовой деятельности</t>
  </si>
  <si>
    <t>Эффект от курсовой разницы на денежные средства и их эквиваленты</t>
  </si>
  <si>
    <t>Изменение в резерве под ожидаемые кредитные убытки</t>
  </si>
  <si>
    <t>Начисление резерва по неиспользованным отпускам</t>
  </si>
  <si>
    <t>Нереализованная положительная курсовая разница</t>
  </si>
  <si>
    <t>Итого совокупная прибыль за период</t>
  </si>
  <si>
    <t>Изменения в контрактных активах</t>
  </si>
  <si>
    <t>Восстановление резерва по ожидаемым кредитным убыткам</t>
  </si>
  <si>
    <t>Восстановление убытка от обесценения финансовых активов, нетто</t>
  </si>
  <si>
    <t>Прибыль за период после налогообложения</t>
  </si>
  <si>
    <t>Итого совокупный доход за период, приходящийся на:</t>
  </si>
  <si>
    <t>Консолидированный отчет о прибылях и убытках и прочем совокупном доходе
за период, закончившийся 31 марта 2023 года</t>
  </si>
  <si>
    <t xml:space="preserve">2023 года </t>
  </si>
  <si>
    <t>Консолидированный отчет о финансовом положении
по состоянию на 31 марта 2023 года</t>
  </si>
  <si>
    <t>31 марта
2023 года</t>
  </si>
  <si>
    <t>31 декабря
2022 года</t>
  </si>
  <si>
    <t>Консолидированный отчет об изменениях в капитале
за период, закончившийся 31 марта 2023 года</t>
  </si>
  <si>
    <t>На 31 марта 2022 года</t>
  </si>
  <si>
    <t>На 1 января 2023 года</t>
  </si>
  <si>
    <t>На 31 марта 2023 года</t>
  </si>
  <si>
    <t>Консолидированный отчет о движении денежных средств
за период, закончившийся 31 марта 2023 года</t>
  </si>
  <si>
    <t>2023 года</t>
  </si>
  <si>
    <t>Начисление убытка от обесценения основных средств</t>
  </si>
  <si>
    <t>Начисление резерва по бонусам</t>
  </si>
  <si>
    <t>Переводы в денежные средства, ограниченные в использовании</t>
  </si>
  <si>
    <t>5, 6</t>
  </si>
  <si>
    <t>Прочие доходы, нетто</t>
  </si>
  <si>
    <t>Прочие расходы, нетто</t>
  </si>
  <si>
    <t>Положительная/ (отрицательная) курсовая разница, нетто</t>
  </si>
  <si>
    <t>Восстановление/(начисление) убытка от обесценения нефинансовых активов</t>
  </si>
  <si>
    <t>Себестоимость реализованной продукции без учета обесценения</t>
  </si>
  <si>
    <t>Итого совокупный доход за период</t>
  </si>
  <si>
    <t>(Восстановление)/начисление резерва по авансам выданным</t>
  </si>
  <si>
    <t>Восстановление резерва по неликвидным товарно-материальным запасам</t>
  </si>
  <si>
    <t>10,11,12</t>
  </si>
  <si>
    <t>Восстановление/(начисление) убытка от обесценения нефинансовых активов, нетто</t>
  </si>
  <si>
    <t>За три месяца, закончившихся 31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</si>
</sst>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[$-419]mmm\ yy;@"/>
    <numFmt numFmtId="167" formatCode="_(* #,##0.00_);_(* \(#,##0.00\);_(* &quot;-&quot;_);_(@_)"/>
    <numFmt numFmtId="168" formatCode="_-* #,##0\ _₽_-;\-* #,##0\ _₽_-;_-* &quot;-&quot;??\ _₽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indexed="12"/>
      <name val="Arial"/>
      <family val="2"/>
      <charset val="204"/>
    </font>
    <font>
      <sz val="10"/>
      <color theme="0" tint="-4.9989318521683403E-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0" tint="-4.9989318521683403E-2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2"/>
      <color theme="1"/>
      <name val="Calibri  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6" fontId="1" fillId="0" borderId="0"/>
    <xf numFmtId="0" fontId="1" fillId="0" borderId="0"/>
    <xf numFmtId="0" fontId="1" fillId="0" borderId="0"/>
  </cellStyleXfs>
  <cellXfs count="184">
    <xf numFmtId="0" fontId="0" fillId="0" borderId="0" xfId="0"/>
    <xf numFmtId="165" fontId="3" fillId="0" borderId="0" xfId="2" applyNumberFormat="1" applyFont="1" applyAlignment="1">
      <alignment horizontal="left"/>
    </xf>
    <xf numFmtId="0" fontId="4" fillId="0" borderId="0" xfId="3" applyFont="1"/>
    <xf numFmtId="167" fontId="4" fillId="0" borderId="0" xfId="3" applyNumberFormat="1" applyFont="1"/>
    <xf numFmtId="0" fontId="5" fillId="0" borderId="0" xfId="0" applyFont="1"/>
    <xf numFmtId="14" fontId="3" fillId="0" borderId="0" xfId="2" applyNumberFormat="1" applyFont="1" applyAlignment="1">
      <alignment horizontal="left"/>
    </xf>
    <xf numFmtId="167" fontId="6" fillId="0" borderId="0" xfId="0" applyNumberFormat="1" applyFont="1"/>
    <xf numFmtId="166" fontId="8" fillId="0" borderId="0" xfId="2" applyFont="1" applyAlignment="1">
      <alignment horizontal="left"/>
    </xf>
    <xf numFmtId="164" fontId="11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/>
    <xf numFmtId="164" fontId="7" fillId="0" borderId="1" xfId="0" applyNumberFormat="1" applyFont="1" applyBorder="1" applyAlignment="1">
      <alignment vertical="center"/>
    </xf>
    <xf numFmtId="0" fontId="6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67" fontId="11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/>
    <xf numFmtId="16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164" fontId="6" fillId="0" borderId="0" xfId="1" applyNumberFormat="1" applyFont="1" applyFill="1"/>
    <xf numFmtId="164" fontId="5" fillId="0" borderId="0" xfId="0" applyNumberFormat="1" applyFont="1"/>
    <xf numFmtId="3" fontId="12" fillId="2" borderId="0" xfId="0" applyNumberFormat="1" applyFont="1" applyFill="1" applyAlignment="1">
      <alignment vertical="center" wrapText="1"/>
    </xf>
    <xf numFmtId="164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4" fontId="10" fillId="0" borderId="0" xfId="1" applyNumberFormat="1" applyFont="1" applyFill="1" applyAlignment="1">
      <alignment horizontal="center" vertical="center"/>
    </xf>
    <xf numFmtId="164" fontId="11" fillId="0" borderId="0" xfId="1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10" fillId="0" borderId="0" xfId="4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10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vertical="center"/>
    </xf>
    <xf numFmtId="164" fontId="11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/>
    </xf>
    <xf numFmtId="0" fontId="6" fillId="0" borderId="0" xfId="3" applyFont="1"/>
    <xf numFmtId="0" fontId="9" fillId="0" borderId="0" xfId="0" applyFont="1" applyAlignment="1">
      <alignment vertical="center"/>
    </xf>
    <xf numFmtId="49" fontId="4" fillId="0" borderId="0" xfId="3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7" fillId="0" borderId="0" xfId="0" applyNumberFormat="1" applyFont="1"/>
    <xf numFmtId="167" fontId="7" fillId="0" borderId="0" xfId="0" applyNumberFormat="1" applyFont="1"/>
    <xf numFmtId="164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wrapText="1"/>
    </xf>
    <xf numFmtId="167" fontId="6" fillId="0" borderId="0" xfId="0" applyNumberFormat="1" applyFont="1" applyAlignment="1">
      <alignment horizontal="left"/>
    </xf>
    <xf numFmtId="167" fontId="7" fillId="0" borderId="0" xfId="0" applyNumberFormat="1" applyFont="1" applyAlignment="1">
      <alignment horizontal="center"/>
    </xf>
    <xf numFmtId="0" fontId="14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4" applyNumberFormat="1" applyFont="1" applyBorder="1" applyAlignment="1">
      <alignment horizontal="center" vertical="center" wrapText="1"/>
    </xf>
    <xf numFmtId="3" fontId="7" fillId="0" borderId="1" xfId="4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/>
    <xf numFmtId="167" fontId="4" fillId="0" borderId="0" xfId="3" applyNumberFormat="1" applyFont="1" applyFill="1"/>
    <xf numFmtId="0" fontId="5" fillId="0" borderId="0" xfId="0" applyFont="1" applyFill="1"/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vertical="center"/>
    </xf>
    <xf numFmtId="0" fontId="16" fillId="0" borderId="0" xfId="0" applyFont="1"/>
    <xf numFmtId="0" fontId="5" fillId="0" borderId="0" xfId="0" applyFont="1" applyBorder="1"/>
    <xf numFmtId="164" fontId="17" fillId="0" borderId="0" xfId="0" applyNumberFormat="1" applyFont="1"/>
    <xf numFmtId="164" fontId="18" fillId="0" borderId="0" xfId="0" applyNumberFormat="1" applyFont="1"/>
    <xf numFmtId="167" fontId="1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/>
    <xf numFmtId="164" fontId="7" fillId="0" borderId="1" xfId="0" applyNumberFormat="1" applyFont="1" applyBorder="1"/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7" fontId="7" fillId="0" borderId="1" xfId="4" applyNumberFormat="1" applyFont="1" applyFill="1" applyBorder="1" applyAlignment="1">
      <alignment horizontal="right"/>
    </xf>
    <xf numFmtId="0" fontId="6" fillId="0" borderId="1" xfId="4" applyFont="1" applyBorder="1" applyAlignment="1">
      <alignment horizontal="right"/>
    </xf>
    <xf numFmtId="0" fontId="6" fillId="0" borderId="0" xfId="0" applyFont="1" applyBorder="1"/>
    <xf numFmtId="0" fontId="6" fillId="0" borderId="1" xfId="0" applyFont="1" applyBorder="1"/>
    <xf numFmtId="0" fontId="10" fillId="0" borderId="1" xfId="0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9" fillId="0" borderId="0" xfId="0" applyFont="1"/>
    <xf numFmtId="0" fontId="0" fillId="0" borderId="0" xfId="0" applyAlignment="1">
      <alignment horizontal="center"/>
    </xf>
    <xf numFmtId="167" fontId="11" fillId="0" borderId="0" xfId="0" applyNumberFormat="1" applyFont="1" applyAlignment="1">
      <alignment horizontal="left" vertical="center"/>
    </xf>
    <xf numFmtId="3" fontId="7" fillId="0" borderId="1" xfId="0" applyNumberFormat="1" applyFont="1" applyBorder="1" applyAlignment="1">
      <alignment horizontal="center"/>
    </xf>
    <xf numFmtId="164" fontId="11" fillId="0" borderId="1" xfId="4" applyNumberFormat="1" applyFont="1" applyBorder="1" applyAlignment="1">
      <alignment horizontal="right" vertical="center" wrapText="1"/>
    </xf>
    <xf numFmtId="164" fontId="7" fillId="0" borderId="1" xfId="4" applyNumberFormat="1" applyFont="1" applyBorder="1" applyAlignment="1">
      <alignment horizontal="right" vertical="center"/>
    </xf>
    <xf numFmtId="0" fontId="4" fillId="0" borderId="1" xfId="3" applyFont="1" applyBorder="1"/>
    <xf numFmtId="167" fontId="4" fillId="0" borderId="1" xfId="3" applyNumberFormat="1" applyFont="1" applyBorder="1"/>
    <xf numFmtId="0" fontId="21" fillId="0" borderId="0" xfId="0" applyFont="1" applyAlignment="1">
      <alignment vertical="center"/>
    </xf>
    <xf numFmtId="3" fontId="10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/>
    <xf numFmtId="3" fontId="10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164" fontId="7" fillId="0" borderId="2" xfId="0" applyNumberFormat="1" applyFont="1" applyFill="1" applyBorder="1"/>
    <xf numFmtId="164" fontId="11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20" fillId="0" borderId="0" xfId="0" applyFont="1"/>
    <xf numFmtId="0" fontId="9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1" xfId="0" applyFont="1" applyBorder="1"/>
    <xf numFmtId="0" fontId="11" fillId="0" borderId="1" xfId="0" applyFont="1" applyBorder="1" applyAlignment="1">
      <alignment horizontal="center" wrapText="1"/>
    </xf>
    <xf numFmtId="167" fontId="11" fillId="0" borderId="1" xfId="4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1" xfId="4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2" xfId="0" applyNumberFormat="1" applyFont="1" applyBorder="1"/>
    <xf numFmtId="164" fontId="6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7" fillId="0" borderId="2" xfId="0" applyFont="1" applyBorder="1"/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7" fillId="0" borderId="2" xfId="0" applyNumberFormat="1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/>
    <xf numFmtId="0" fontId="10" fillId="0" borderId="3" xfId="0" applyFont="1" applyBorder="1" applyAlignment="1">
      <alignment vertical="center"/>
    </xf>
    <xf numFmtId="3" fontId="11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/>
    <xf numFmtId="167" fontId="6" fillId="0" borderId="0" xfId="0" applyNumberFormat="1" applyFont="1" applyBorder="1"/>
    <xf numFmtId="0" fontId="7" fillId="0" borderId="0" xfId="0" applyFont="1" applyBorder="1"/>
    <xf numFmtId="3" fontId="6" fillId="0" borderId="0" xfId="0" applyNumberFormat="1" applyFont="1" applyBorder="1"/>
    <xf numFmtId="167" fontId="7" fillId="0" borderId="2" xfId="0" applyNumberFormat="1" applyFont="1" applyBorder="1" applyAlignment="1"/>
    <xf numFmtId="0" fontId="10" fillId="0" borderId="0" xfId="0" applyFont="1" applyAlignment="1">
      <alignment vertical="center" wrapText="1"/>
    </xf>
    <xf numFmtId="167" fontId="10" fillId="0" borderId="1" xfId="0" applyNumberFormat="1" applyFont="1" applyBorder="1" applyAlignment="1">
      <alignment horizontal="left" vertical="top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wrapText="1"/>
    </xf>
    <xf numFmtId="3" fontId="6" fillId="0" borderId="1" xfId="0" applyNumberFormat="1" applyFont="1" applyBorder="1" applyAlignment="1">
      <alignment horizontal="center"/>
    </xf>
    <xf numFmtId="0" fontId="10" fillId="0" borderId="0" xfId="0" applyFont="1" applyFill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4" fillId="0" borderId="0" xfId="0" applyNumberFormat="1" applyFont="1"/>
    <xf numFmtId="0" fontId="24" fillId="0" borderId="0" xfId="0" applyFont="1"/>
    <xf numFmtId="168" fontId="6" fillId="0" borderId="0" xfId="1" applyNumberFormat="1" applyFont="1" applyFill="1"/>
    <xf numFmtId="0" fontId="4" fillId="0" borderId="0" xfId="3" applyFont="1" applyFill="1"/>
    <xf numFmtId="0" fontId="6" fillId="0" borderId="0" xfId="0" applyFont="1" applyFill="1" applyBorder="1"/>
    <xf numFmtId="0" fontId="6" fillId="0" borderId="1" xfId="0" applyFont="1" applyFill="1" applyBorder="1"/>
    <xf numFmtId="3" fontId="7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/>
    <xf numFmtId="167" fontId="11" fillId="0" borderId="1" xfId="0" applyNumberFormat="1" applyFont="1" applyFill="1" applyBorder="1" applyAlignment="1">
      <alignment horizontal="center"/>
    </xf>
    <xf numFmtId="0" fontId="15" fillId="0" borderId="0" xfId="3" applyFont="1" applyFill="1"/>
    <xf numFmtId="0" fontId="15" fillId="0" borderId="1" xfId="3" applyFont="1" applyFill="1" applyBorder="1"/>
    <xf numFmtId="3" fontId="7" fillId="0" borderId="1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6" fillId="0" borderId="0" xfId="0" applyFont="1" applyFill="1"/>
    <xf numFmtId="0" fontId="6" fillId="0" borderId="0" xfId="0" applyFont="1" applyFill="1" applyAlignment="1">
      <alignment horizontal="center"/>
    </xf>
    <xf numFmtId="3" fontId="25" fillId="0" borderId="0" xfId="0" applyNumberFormat="1" applyFont="1" applyAlignment="1">
      <alignment vertical="center" wrapText="1"/>
    </xf>
    <xf numFmtId="3" fontId="5" fillId="0" borderId="0" xfId="0" applyNumberFormat="1" applyFont="1"/>
    <xf numFmtId="3" fontId="25" fillId="0" borderId="0" xfId="0" applyNumberFormat="1" applyFont="1" applyAlignment="1">
      <alignment horizontal="right" vertical="center" wrapText="1" indent="6"/>
    </xf>
    <xf numFmtId="3" fontId="25" fillId="0" borderId="0" xfId="0" applyNumberFormat="1" applyFont="1" applyAlignment="1">
      <alignment horizontal="right" vertical="center" wrapText="1"/>
    </xf>
    <xf numFmtId="167" fontId="10" fillId="0" borderId="1" xfId="0" applyNumberFormat="1" applyFont="1" applyBorder="1" applyAlignment="1">
      <alignment horizontal="left" vertical="top" wrapText="1"/>
    </xf>
    <xf numFmtId="0" fontId="7" fillId="0" borderId="0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0" fillId="0" borderId="1" xfId="0" applyFont="1" applyBorder="1" applyAlignment="1">
      <alignment vertical="center" wrapText="1"/>
    </xf>
  </cellXfs>
  <cellStyles count="5">
    <cellStyle name="Comma" xfId="1" builtinId="3"/>
    <cellStyle name="Normal" xfId="0" builtinId="0"/>
    <cellStyle name="Normal 13" xfId="2" xr:uid="{1C0544B8-1E07-4C2E-80EF-48B565075600}"/>
    <cellStyle name="Normal 2" xfId="3" xr:uid="{6B90910D-8ED4-4BE2-940C-7FED9C79EB07}"/>
    <cellStyle name="Normal 2 2 8" xfId="4" xr:uid="{9EBF2F12-B709-4D67-9A1B-B962750B0A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maty/ACCOUNTING%20DEPARTMENT/Financial%20Reporting%20Subdivision/&#1054;&#1090;&#1076;&#1077;&#1083;%20&#1086;&#1090;&#1095;&#1077;&#1090;&#1085;&#1086;&#1089;&#1090;&#1080;/5.%20Bank%20and%20KASE/2023Y/1Q/1.%20Altynalmas%20Group%20Conso%20TT_1Q_202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АЕ ТТ 30.04"/>
      <sheetName val="ААЕ_31.05"/>
      <sheetName val="check"/>
      <sheetName val="index"/>
      <sheetName val="mapping"/>
      <sheetName val="Балансы на 31.05 AAE"/>
      <sheetName val="PPA_AAE "/>
      <sheetName val="PPA_KAS"/>
      <sheetName val="forex for CF"/>
      <sheetName val="CF"/>
      <sheetName val="Sheet1"/>
      <sheetName val="13 пер"/>
      <sheetName val="13пер+"/>
      <sheetName val="TT для сверки"/>
      <sheetName val="сверка TB"/>
      <sheetName val="ADJ"/>
      <sheetName val="TT"/>
      <sheetName val="FS "/>
      <sheetName val="Imp"/>
      <sheetName val="CIT"/>
      <sheetName val="сверка гарантий"/>
      <sheetName val="5610"/>
      <sheetName val="j3"/>
      <sheetName val="Adv"/>
      <sheetName val="Capital"/>
      <sheetName val="IA"/>
      <sheetName val="SSU"/>
      <sheetName val="PPE"/>
      <sheetName val="EBO"/>
      <sheetName val="EE"/>
      <sheetName val="Lease"/>
      <sheetName val="Loans"/>
      <sheetName val="ТТ 02.09"/>
      <sheetName val="FS AA"/>
      <sheetName val="Forex"/>
      <sheetName val="Rev"/>
      <sheetName val="CoS"/>
      <sheetName val="Sell"/>
      <sheetName val="Other"/>
      <sheetName val="Fin"/>
      <sheetName val="GnA"/>
      <sheetName val="AP"/>
      <sheetName val="Contr"/>
      <sheetName val="Cash"/>
      <sheetName val="Other non-curr.assets"/>
      <sheetName val="Other curr.assets"/>
      <sheetName val="AR"/>
      <sheetName val="Tax"/>
      <sheetName val="Inv"/>
      <sheetName val="Loans Rec"/>
      <sheetName val="Other LT liab"/>
      <sheetName val="Other ST liab"/>
      <sheetName val="RP"/>
      <sheetName val="IFRS 7"/>
      <sheetName val="Segments"/>
      <sheetName val="от ОБ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9">
          <cell r="N129">
            <v>128281767</v>
          </cell>
          <cell r="R129">
            <v>4289</v>
          </cell>
        </row>
        <row r="131">
          <cell r="N131">
            <v>5787861</v>
          </cell>
          <cell r="R131">
            <v>-17319</v>
          </cell>
        </row>
        <row r="138">
          <cell r="N138">
            <v>241453655</v>
          </cell>
          <cell r="R138">
            <v>44007</v>
          </cell>
        </row>
        <row r="140">
          <cell r="N140">
            <v>11757607</v>
          </cell>
          <cell r="R140">
            <v>-60052</v>
          </cell>
        </row>
        <row r="158">
          <cell r="H158">
            <v>13245735</v>
          </cell>
          <cell r="J158">
            <v>5927905</v>
          </cell>
        </row>
        <row r="161">
          <cell r="H161">
            <v>16198657</v>
          </cell>
          <cell r="J161">
            <v>18725562</v>
          </cell>
        </row>
        <row r="163">
          <cell r="H163">
            <v>-1805</v>
          </cell>
          <cell r="J163">
            <v>-355485</v>
          </cell>
        </row>
        <row r="164">
          <cell r="H164">
            <v>-213891</v>
          </cell>
          <cell r="J164">
            <v>10629</v>
          </cell>
        </row>
        <row r="165">
          <cell r="H165">
            <v>-554751</v>
          </cell>
          <cell r="J165">
            <v>-26200</v>
          </cell>
        </row>
        <row r="166">
          <cell r="H166">
            <v>1137029</v>
          </cell>
          <cell r="J166">
            <v>1948098</v>
          </cell>
        </row>
        <row r="167">
          <cell r="H167">
            <v>216669</v>
          </cell>
          <cell r="J167">
            <v>318709</v>
          </cell>
        </row>
        <row r="168">
          <cell r="H168">
            <v>-15425</v>
          </cell>
        </row>
        <row r="169">
          <cell r="H169">
            <v>0</v>
          </cell>
          <cell r="J169">
            <v>1251</v>
          </cell>
        </row>
        <row r="170">
          <cell r="H170">
            <v>184562</v>
          </cell>
          <cell r="J170">
            <v>9565</v>
          </cell>
        </row>
        <row r="177">
          <cell r="J177">
            <v>46937</v>
          </cell>
        </row>
        <row r="181">
          <cell r="H181">
            <v>-933497</v>
          </cell>
          <cell r="J181">
            <v>19909462</v>
          </cell>
        </row>
        <row r="182">
          <cell r="H182">
            <v>-2055352</v>
          </cell>
          <cell r="J182">
            <v>-406792</v>
          </cell>
        </row>
        <row r="183">
          <cell r="H183">
            <v>8878724</v>
          </cell>
          <cell r="J183">
            <v>7272940</v>
          </cell>
        </row>
        <row r="189">
          <cell r="H189">
            <v>-3430601</v>
          </cell>
          <cell r="J189">
            <v>-6929222</v>
          </cell>
        </row>
        <row r="190">
          <cell r="H190">
            <v>-8332895</v>
          </cell>
          <cell r="J190">
            <v>-11684363</v>
          </cell>
        </row>
        <row r="191">
          <cell r="H191">
            <v>-2393745</v>
          </cell>
          <cell r="J191">
            <v>4061986</v>
          </cell>
        </row>
        <row r="192">
          <cell r="H192">
            <v>6749821</v>
          </cell>
          <cell r="J192">
            <v>-17156625</v>
          </cell>
        </row>
        <row r="193">
          <cell r="H193">
            <v>8444374</v>
          </cell>
          <cell r="J193">
            <v>-8503265</v>
          </cell>
        </row>
        <row r="194">
          <cell r="H194">
            <v>1495961</v>
          </cell>
          <cell r="J194">
            <v>-4987353</v>
          </cell>
        </row>
        <row r="195">
          <cell r="H195">
            <v>-4731886</v>
          </cell>
          <cell r="J195">
            <v>21228666</v>
          </cell>
        </row>
        <row r="196">
          <cell r="H196">
            <v>790576</v>
          </cell>
        </row>
        <row r="197">
          <cell r="H197">
            <v>487429</v>
          </cell>
          <cell r="J197">
            <v>3152916</v>
          </cell>
        </row>
        <row r="200">
          <cell r="H200">
            <v>-3838649</v>
          </cell>
          <cell r="J200">
            <v>-4237196</v>
          </cell>
        </row>
        <row r="209">
          <cell r="H209">
            <v>-9853027</v>
          </cell>
          <cell r="J209">
            <v>-8774761</v>
          </cell>
        </row>
        <row r="211">
          <cell r="H211">
            <v>-543275</v>
          </cell>
          <cell r="J211">
            <v>-636907</v>
          </cell>
        </row>
        <row r="212">
          <cell r="H212">
            <v>-555704</v>
          </cell>
          <cell r="J212">
            <v>-197486</v>
          </cell>
        </row>
        <row r="215">
          <cell r="H215">
            <v>7742</v>
          </cell>
          <cell r="J215">
            <v>9710</v>
          </cell>
        </row>
        <row r="216">
          <cell r="H216">
            <v>1065</v>
          </cell>
        </row>
        <row r="218">
          <cell r="H218">
            <v>-1094053</v>
          </cell>
          <cell r="J218">
            <v>-4109848</v>
          </cell>
        </row>
        <row r="221">
          <cell r="H221">
            <v>341002</v>
          </cell>
          <cell r="J221">
            <v>406792</v>
          </cell>
        </row>
        <row r="231">
          <cell r="H231">
            <v>2847601</v>
          </cell>
        </row>
        <row r="232">
          <cell r="H232">
            <v>-33550134</v>
          </cell>
          <cell r="J232">
            <v>-12300019</v>
          </cell>
        </row>
        <row r="233">
          <cell r="H233">
            <v>-5325818</v>
          </cell>
          <cell r="J233">
            <v>-149697</v>
          </cell>
        </row>
        <row r="234">
          <cell r="H234">
            <v>-219977</v>
          </cell>
          <cell r="J234">
            <v>-15780</v>
          </cell>
        </row>
        <row r="235">
          <cell r="H235">
            <v>-88919</v>
          </cell>
          <cell r="J235">
            <v>-160229</v>
          </cell>
        </row>
        <row r="236">
          <cell r="H236">
            <v>-1160833</v>
          </cell>
          <cell r="J236">
            <v>-1276681</v>
          </cell>
        </row>
        <row r="240">
          <cell r="H240">
            <v>893519</v>
          </cell>
          <cell r="J240">
            <v>3349706</v>
          </cell>
        </row>
        <row r="241">
          <cell r="H241">
            <v>71415</v>
          </cell>
          <cell r="J241">
            <v>36026</v>
          </cell>
        </row>
        <row r="242">
          <cell r="H242">
            <v>26441530</v>
          </cell>
          <cell r="J242">
            <v>54191892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showGridLines="0" topLeftCell="A10" zoomScale="70" zoomScaleNormal="70" workbookViewId="0">
      <selection activeCell="F10" sqref="F10"/>
    </sheetView>
  </sheetViews>
  <sheetFormatPr defaultColWidth="8.88671875" defaultRowHeight="13.2"/>
  <cols>
    <col min="1" max="1" width="9.44140625" style="4" customWidth="1"/>
    <col min="2" max="2" width="56.88671875" style="4" customWidth="1"/>
    <col min="3" max="3" width="2.33203125" style="4" bestFit="1" customWidth="1"/>
    <col min="4" max="4" width="7.6640625" style="60" bestFit="1" customWidth="1"/>
    <col min="5" max="5" width="2.33203125" style="4" bestFit="1" customWidth="1"/>
    <col min="6" max="6" width="19.88671875" style="60" bestFit="1" customWidth="1"/>
    <col min="7" max="7" width="2.33203125" style="4" bestFit="1" customWidth="1"/>
    <col min="8" max="8" width="19.88671875" style="60" bestFit="1" customWidth="1"/>
    <col min="9" max="9" width="2.33203125" style="4" bestFit="1" customWidth="1"/>
    <col min="10" max="10" width="18.5546875" style="4" bestFit="1" customWidth="1"/>
    <col min="11" max="11" width="2.33203125" style="4" bestFit="1" customWidth="1"/>
    <col min="12" max="12" width="18.5546875" style="4" bestFit="1" customWidth="1"/>
    <col min="13" max="13" width="2.33203125" style="4" bestFit="1" customWidth="1"/>
    <col min="14" max="16384" width="8.88671875" style="4"/>
  </cols>
  <sheetData>
    <row r="1" spans="1:13">
      <c r="A1" s="1"/>
      <c r="B1" s="2" t="s">
        <v>0</v>
      </c>
      <c r="C1" s="2" t="s">
        <v>1</v>
      </c>
      <c r="D1" s="154" t="s">
        <v>2</v>
      </c>
      <c r="E1" s="2" t="s">
        <v>1</v>
      </c>
      <c r="F1" s="59" t="s">
        <v>3</v>
      </c>
      <c r="G1" s="2" t="s">
        <v>1</v>
      </c>
      <c r="H1" s="59" t="s">
        <v>3</v>
      </c>
      <c r="I1" s="2" t="s">
        <v>1</v>
      </c>
      <c r="J1" s="2" t="s">
        <v>3</v>
      </c>
      <c r="K1" s="2" t="s">
        <v>1</v>
      </c>
      <c r="L1" s="2" t="s">
        <v>3</v>
      </c>
      <c r="M1" s="2" t="s">
        <v>1</v>
      </c>
    </row>
    <row r="2" spans="1:13" ht="15.6">
      <c r="A2" s="1"/>
      <c r="B2" s="107" t="s">
        <v>50</v>
      </c>
      <c r="C2" s="2"/>
      <c r="D2" s="154"/>
      <c r="E2" s="2"/>
      <c r="F2" s="59"/>
      <c r="G2" s="2"/>
      <c r="H2" s="59"/>
      <c r="I2" s="2"/>
      <c r="J2" s="2"/>
      <c r="K2" s="2"/>
      <c r="L2" s="2"/>
      <c r="M2" s="2"/>
    </row>
    <row r="3" spans="1:13" ht="13.2" customHeight="1">
      <c r="A3" s="1"/>
      <c r="B3" s="180" t="s">
        <v>138</v>
      </c>
      <c r="C3" s="180"/>
      <c r="D3" s="180"/>
      <c r="E3" s="180"/>
      <c r="F3" s="180"/>
      <c r="G3" s="180"/>
      <c r="H3" s="180"/>
    </row>
    <row r="4" spans="1:13" ht="22.8" customHeight="1">
      <c r="A4" s="1"/>
      <c r="B4" s="180"/>
      <c r="C4" s="180"/>
      <c r="D4" s="180"/>
      <c r="E4" s="180"/>
      <c r="F4" s="180"/>
      <c r="G4" s="180"/>
      <c r="H4" s="180"/>
    </row>
    <row r="5" spans="1:13">
      <c r="A5" s="1"/>
    </row>
    <row r="6" spans="1:13">
      <c r="A6" s="1"/>
    </row>
    <row r="7" spans="1:13" ht="13.2" customHeight="1">
      <c r="A7" s="5"/>
    </row>
    <row r="8" spans="1:13" ht="13.2" customHeight="1">
      <c r="A8" s="7"/>
      <c r="B8" s="78"/>
      <c r="C8" s="78"/>
      <c r="D8" s="155"/>
      <c r="E8" s="78"/>
      <c r="F8" s="178" t="s">
        <v>163</v>
      </c>
      <c r="G8" s="178"/>
      <c r="H8" s="178"/>
    </row>
    <row r="9" spans="1:13" ht="15" customHeight="1" thickBot="1">
      <c r="B9" s="79"/>
      <c r="C9" s="79"/>
      <c r="D9" s="156"/>
      <c r="E9" s="79"/>
      <c r="F9" s="179"/>
      <c r="G9" s="179"/>
      <c r="H9" s="179"/>
    </row>
    <row r="10" spans="1:13" ht="13.8" thickBot="1">
      <c r="B10" s="80" t="s">
        <v>43</v>
      </c>
      <c r="C10" s="75"/>
      <c r="D10" s="157" t="s">
        <v>4</v>
      </c>
      <c r="E10" s="51"/>
      <c r="F10" s="76" t="s">
        <v>139</v>
      </c>
      <c r="G10" s="77"/>
      <c r="H10" s="76" t="s">
        <v>5</v>
      </c>
    </row>
    <row r="11" spans="1:13">
      <c r="B11" s="14"/>
      <c r="C11" s="14"/>
      <c r="D11" s="158"/>
      <c r="E11" s="15"/>
      <c r="F11" s="18"/>
      <c r="G11" s="8"/>
      <c r="H11" s="18"/>
    </row>
    <row r="12" spans="1:13">
      <c r="B12" s="17"/>
      <c r="C12" s="17"/>
      <c r="D12" s="159"/>
      <c r="E12" s="16"/>
      <c r="F12" s="20"/>
      <c r="G12" s="10"/>
      <c r="H12" s="20"/>
    </row>
    <row r="13" spans="1:13">
      <c r="B13" s="14" t="s">
        <v>55</v>
      </c>
      <c r="C13" s="17"/>
      <c r="D13" s="159">
        <v>4</v>
      </c>
      <c r="E13" s="16"/>
      <c r="F13" s="20">
        <v>103334239</v>
      </c>
      <c r="G13" s="10"/>
      <c r="H13" s="20">
        <v>97541704</v>
      </c>
    </row>
    <row r="14" spans="1:13">
      <c r="B14" s="14" t="s">
        <v>157</v>
      </c>
      <c r="C14" s="17"/>
      <c r="D14" s="159">
        <v>5</v>
      </c>
      <c r="E14" s="16"/>
      <c r="F14" s="20">
        <v>-75747124</v>
      </c>
      <c r="G14" s="10"/>
      <c r="H14" s="20">
        <v>-50860836</v>
      </c>
    </row>
    <row r="15" spans="1:13">
      <c r="B15" s="14" t="s">
        <v>156</v>
      </c>
      <c r="C15" s="17"/>
      <c r="D15" s="159"/>
      <c r="E15" s="16"/>
      <c r="F15" s="20">
        <v>735146</v>
      </c>
      <c r="G15" s="10"/>
      <c r="H15" s="20">
        <v>-20737</v>
      </c>
    </row>
    <row r="16" spans="1:13" ht="13.8" thickBot="1">
      <c r="B16" s="61" t="s">
        <v>56</v>
      </c>
      <c r="C16" s="62"/>
      <c r="D16" s="160"/>
      <c r="E16" s="62"/>
      <c r="F16" s="63">
        <v>28322261</v>
      </c>
      <c r="G16" s="12"/>
      <c r="H16" s="63">
        <v>46660131</v>
      </c>
    </row>
    <row r="17" spans="2:8">
      <c r="B17" s="71"/>
      <c r="C17" s="72"/>
      <c r="D17" s="161"/>
      <c r="E17" s="72"/>
      <c r="F17" s="73"/>
      <c r="G17" s="74"/>
      <c r="H17" s="73"/>
    </row>
    <row r="18" spans="2:8">
      <c r="B18" s="14" t="s">
        <v>6</v>
      </c>
      <c r="C18" s="14"/>
      <c r="D18" s="159">
        <v>6</v>
      </c>
      <c r="E18" s="16"/>
      <c r="F18" s="19">
        <v>-8377926</v>
      </c>
      <c r="G18" s="10"/>
      <c r="H18" s="19">
        <v>-7865539</v>
      </c>
    </row>
    <row r="19" spans="2:8">
      <c r="B19" s="14" t="s">
        <v>57</v>
      </c>
      <c r="C19" s="14"/>
      <c r="D19" s="159"/>
      <c r="E19" s="16"/>
      <c r="F19" s="19">
        <v>-197748</v>
      </c>
      <c r="G19" s="10"/>
      <c r="H19" s="19">
        <v>-264359</v>
      </c>
    </row>
    <row r="20" spans="2:8">
      <c r="B20" s="14" t="s">
        <v>153</v>
      </c>
      <c r="C20" s="14"/>
      <c r="D20" s="159">
        <v>7</v>
      </c>
      <c r="E20" s="16"/>
      <c r="F20" s="19">
        <v>1110002</v>
      </c>
      <c r="G20" s="10"/>
      <c r="H20" s="19">
        <v>803096</v>
      </c>
    </row>
    <row r="21" spans="2:8">
      <c r="B21" s="14" t="s">
        <v>154</v>
      </c>
      <c r="C21" s="14"/>
      <c r="D21" s="159">
        <v>7</v>
      </c>
      <c r="E21" s="16"/>
      <c r="F21" s="19">
        <v>-1751242</v>
      </c>
      <c r="G21" s="10"/>
      <c r="H21" s="19">
        <v>-5218436</v>
      </c>
    </row>
    <row r="22" spans="2:8">
      <c r="B22" s="144" t="s">
        <v>135</v>
      </c>
      <c r="C22" s="14"/>
      <c r="D22" s="159"/>
      <c r="E22" s="16"/>
      <c r="F22" s="19">
        <v>1805</v>
      </c>
      <c r="G22" s="10"/>
      <c r="H22" s="19">
        <v>355485</v>
      </c>
    </row>
    <row r="23" spans="2:8" ht="27.6" customHeight="1" thickBot="1">
      <c r="B23" s="183" t="s">
        <v>162</v>
      </c>
      <c r="C23" s="80"/>
      <c r="D23" s="160"/>
      <c r="E23" s="62"/>
      <c r="F23" s="81">
        <v>28901</v>
      </c>
      <c r="G23" s="12"/>
      <c r="H23" s="81">
        <v>-10629</v>
      </c>
    </row>
    <row r="24" spans="2:8" ht="13.8" thickBot="1">
      <c r="B24" s="61" t="s">
        <v>58</v>
      </c>
      <c r="C24" s="61"/>
      <c r="D24" s="160"/>
      <c r="E24" s="62"/>
      <c r="F24" s="63">
        <v>19136053</v>
      </c>
      <c r="G24" s="12"/>
      <c r="H24" s="63">
        <v>34459749</v>
      </c>
    </row>
    <row r="25" spans="2:8">
      <c r="B25" s="14"/>
      <c r="C25" s="14"/>
      <c r="D25" s="159"/>
      <c r="E25" s="16"/>
      <c r="F25" s="20"/>
      <c r="G25" s="10"/>
      <c r="H25" s="20"/>
    </row>
    <row r="26" spans="2:8">
      <c r="B26" s="14" t="s">
        <v>7</v>
      </c>
      <c r="C26" s="14"/>
      <c r="D26" s="159">
        <v>8</v>
      </c>
      <c r="E26" s="16"/>
      <c r="F26" s="20">
        <v>2055352</v>
      </c>
      <c r="G26" s="10"/>
      <c r="H26" s="20">
        <v>406792</v>
      </c>
    </row>
    <row r="27" spans="2:8">
      <c r="B27" s="14" t="s">
        <v>59</v>
      </c>
      <c r="C27" s="14"/>
      <c r="D27" s="159">
        <v>8</v>
      </c>
      <c r="E27" s="16"/>
      <c r="F27" s="20">
        <v>-8878724</v>
      </c>
      <c r="G27" s="10"/>
      <c r="H27" s="20">
        <v>-7272940</v>
      </c>
    </row>
    <row r="28" spans="2:8" ht="13.8" thickBot="1">
      <c r="B28" s="80" t="s">
        <v>155</v>
      </c>
      <c r="C28" s="80"/>
      <c r="D28" s="160"/>
      <c r="E28" s="62"/>
      <c r="F28" s="81">
        <v>933054</v>
      </c>
      <c r="G28" s="12"/>
      <c r="H28" s="81">
        <v>-21665696</v>
      </c>
    </row>
    <row r="29" spans="2:8" ht="13.8" thickBot="1">
      <c r="B29" s="61" t="s">
        <v>60</v>
      </c>
      <c r="C29" s="62"/>
      <c r="D29" s="160"/>
      <c r="E29" s="62"/>
      <c r="F29" s="63">
        <v>13245735</v>
      </c>
      <c r="G29" s="12"/>
      <c r="H29" s="63">
        <v>5927905</v>
      </c>
    </row>
    <row r="30" spans="2:8">
      <c r="B30" s="128"/>
      <c r="C30" s="129"/>
      <c r="D30" s="162"/>
      <c r="E30" s="129"/>
      <c r="F30" s="130"/>
      <c r="G30" s="131"/>
      <c r="H30" s="130"/>
    </row>
    <row r="31" spans="2:8" s="65" customFormat="1" ht="13.8" thickBot="1">
      <c r="B31" s="80" t="s">
        <v>61</v>
      </c>
      <c r="C31" s="80"/>
      <c r="D31" s="160">
        <v>9</v>
      </c>
      <c r="E31" s="62"/>
      <c r="F31" s="81">
        <v>-1548180</v>
      </c>
      <c r="G31" s="12"/>
      <c r="H31" s="81">
        <v>-157363</v>
      </c>
    </row>
    <row r="32" spans="2:8" s="65" customFormat="1" ht="13.8" thickBot="1">
      <c r="B32" s="61" t="s">
        <v>136</v>
      </c>
      <c r="C32" s="62"/>
      <c r="D32" s="160"/>
      <c r="E32" s="62"/>
      <c r="F32" s="63">
        <v>11697555</v>
      </c>
      <c r="G32" s="12"/>
      <c r="H32" s="63">
        <v>5770542</v>
      </c>
    </row>
    <row r="33" spans="2:8">
      <c r="B33" s="132"/>
      <c r="C33" s="72"/>
      <c r="D33" s="161"/>
      <c r="E33" s="72"/>
      <c r="F33" s="133"/>
      <c r="G33" s="74"/>
      <c r="H33" s="133"/>
    </row>
    <row r="34" spans="2:8" s="65" customFormat="1" ht="13.8" thickBot="1">
      <c r="B34" s="80" t="s">
        <v>62</v>
      </c>
      <c r="C34" s="80"/>
      <c r="D34" s="160"/>
      <c r="E34" s="62"/>
      <c r="F34" s="81">
        <v>0</v>
      </c>
      <c r="G34" s="12"/>
      <c r="H34" s="81">
        <v>0</v>
      </c>
    </row>
    <row r="35" spans="2:8" ht="13.8" thickBot="1">
      <c r="B35" s="61" t="s">
        <v>158</v>
      </c>
      <c r="C35" s="62"/>
      <c r="D35" s="160"/>
      <c r="E35" s="62"/>
      <c r="F35" s="63">
        <v>11697555</v>
      </c>
      <c r="G35" s="63"/>
      <c r="H35" s="63">
        <v>5770542</v>
      </c>
    </row>
    <row r="36" spans="2:8">
      <c r="B36" s="71"/>
      <c r="C36" s="72"/>
      <c r="D36" s="161"/>
      <c r="E36" s="72"/>
      <c r="F36" s="73"/>
      <c r="G36" s="74"/>
      <c r="H36" s="73"/>
    </row>
    <row r="37" spans="2:8">
      <c r="B37" s="71" t="s">
        <v>137</v>
      </c>
      <c r="C37" s="72"/>
      <c r="D37" s="161"/>
      <c r="E37" s="72"/>
      <c r="F37" s="73"/>
      <c r="G37" s="74"/>
      <c r="H37" s="73"/>
    </row>
    <row r="38" spans="2:8">
      <c r="B38" s="132" t="s">
        <v>63</v>
      </c>
      <c r="C38" s="72"/>
      <c r="D38" s="161"/>
      <c r="E38" s="72"/>
      <c r="F38" s="133">
        <v>11757607</v>
      </c>
      <c r="G38" s="74"/>
      <c r="H38" s="133">
        <v>5787861</v>
      </c>
    </row>
    <row r="39" spans="2:8" ht="13.8" thickBot="1">
      <c r="B39" s="80" t="s">
        <v>64</v>
      </c>
      <c r="C39" s="80"/>
      <c r="D39" s="160"/>
      <c r="E39" s="62"/>
      <c r="F39" s="81">
        <v>-60052</v>
      </c>
      <c r="G39" s="12"/>
      <c r="H39" s="81">
        <v>-17319</v>
      </c>
    </row>
    <row r="40" spans="2:8" ht="13.8" thickBot="1">
      <c r="B40" s="61" t="s">
        <v>158</v>
      </c>
      <c r="C40" s="62"/>
      <c r="D40" s="160"/>
      <c r="E40" s="62"/>
      <c r="F40" s="63">
        <v>11697555</v>
      </c>
      <c r="G40" s="63"/>
      <c r="H40" s="63">
        <v>5770542</v>
      </c>
    </row>
    <row r="41" spans="2:8">
      <c r="B41" s="71"/>
      <c r="C41" s="72"/>
      <c r="D41" s="161"/>
      <c r="E41" s="72"/>
      <c r="F41" s="150">
        <v>0</v>
      </c>
      <c r="G41" s="74"/>
      <c r="H41" s="150">
        <v>0</v>
      </c>
    </row>
    <row r="42" spans="2:8">
      <c r="B42" s="85" t="s">
        <v>37</v>
      </c>
      <c r="C42" s="48"/>
      <c r="D42" s="163"/>
      <c r="E42" s="6"/>
      <c r="F42" s="66"/>
      <c r="G42" s="66"/>
      <c r="H42" s="66"/>
    </row>
    <row r="43" spans="2:8">
      <c r="B43" s="48" t="s">
        <v>38</v>
      </c>
      <c r="C43" s="48"/>
      <c r="D43" s="163"/>
      <c r="E43" s="6"/>
      <c r="F43" s="9">
        <v>10833333</v>
      </c>
      <c r="G43" s="9"/>
      <c r="H43" s="9">
        <v>10833333</v>
      </c>
    </row>
    <row r="44" spans="2:8">
      <c r="B44" s="48" t="s">
        <v>39</v>
      </c>
      <c r="C44" s="48"/>
      <c r="D44" s="163"/>
      <c r="E44" s="6"/>
      <c r="F44" s="67">
        <v>0</v>
      </c>
      <c r="G44" s="67"/>
      <c r="H44" s="67">
        <v>0</v>
      </c>
    </row>
    <row r="45" spans="2:8">
      <c r="B45" s="48" t="s">
        <v>40</v>
      </c>
      <c r="C45" s="48"/>
      <c r="D45" s="163"/>
      <c r="E45" s="6"/>
      <c r="F45" s="11">
        <v>1085</v>
      </c>
      <c r="G45" s="9"/>
      <c r="H45" s="11">
        <v>534</v>
      </c>
    </row>
    <row r="46" spans="2:8">
      <c r="B46" s="48" t="s">
        <v>41</v>
      </c>
      <c r="C46" s="48"/>
      <c r="D46" s="163"/>
      <c r="E46" s="6"/>
      <c r="F46" s="9">
        <v>1085</v>
      </c>
      <c r="G46" s="9"/>
      <c r="H46" s="11">
        <v>534</v>
      </c>
    </row>
    <row r="47" spans="2:8" ht="29.4" customHeight="1" thickBot="1">
      <c r="B47" s="177" t="s">
        <v>42</v>
      </c>
      <c r="C47" s="177"/>
      <c r="D47" s="164"/>
      <c r="E47" s="68"/>
      <c r="F47" s="69">
        <v>1085</v>
      </c>
      <c r="G47" s="70"/>
      <c r="H47" s="69">
        <v>534</v>
      </c>
    </row>
    <row r="49" spans="2:8" ht="28.95" customHeight="1"/>
    <row r="50" spans="2:8" ht="14.4">
      <c r="B50" s="83" t="s">
        <v>52</v>
      </c>
      <c r="C50" s="84"/>
      <c r="F50" s="83"/>
      <c r="H50" s="83" t="s">
        <v>51</v>
      </c>
    </row>
    <row r="51" spans="2:8" ht="14.4">
      <c r="B51"/>
      <c r="C51" s="84"/>
      <c r="F51"/>
      <c r="H51"/>
    </row>
    <row r="52" spans="2:8" ht="14.4">
      <c r="B52" s="83" t="s">
        <v>53</v>
      </c>
      <c r="C52" s="84"/>
      <c r="F52" s="83"/>
      <c r="H52" s="83" t="s">
        <v>54</v>
      </c>
    </row>
    <row r="53" spans="2:8" ht="13.95" customHeight="1"/>
    <row r="58" spans="2:8" ht="13.95" customHeight="1"/>
  </sheetData>
  <mergeCells count="3">
    <mergeCell ref="B47:C47"/>
    <mergeCell ref="F8:H9"/>
    <mergeCell ref="B3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8977-43AF-4CED-B442-89D786E7A28B}">
  <dimension ref="A1:N74"/>
  <sheetViews>
    <sheetView showGridLines="0" topLeftCell="A29" zoomScale="80" zoomScaleNormal="80" workbookViewId="0">
      <selection activeCell="F23" sqref="F23"/>
    </sheetView>
  </sheetViews>
  <sheetFormatPr defaultColWidth="8.88671875" defaultRowHeight="13.2"/>
  <cols>
    <col min="1" max="1" width="9.44140625" style="4" customWidth="1"/>
    <col min="2" max="2" width="51.33203125" style="4" customWidth="1"/>
    <col min="3" max="3" width="2.33203125" style="4" bestFit="1" customWidth="1"/>
    <col min="4" max="4" width="7.6640625" style="171" bestFit="1" customWidth="1"/>
    <col min="5" max="5" width="2.33203125" style="4" bestFit="1" customWidth="1"/>
    <col min="6" max="6" width="17.33203125" style="4" customWidth="1"/>
    <col min="7" max="7" width="2.33203125" style="4" bestFit="1" customWidth="1"/>
    <col min="8" max="8" width="16.44140625" style="4" customWidth="1"/>
    <col min="9" max="9" width="18.5546875" style="4" bestFit="1" customWidth="1"/>
    <col min="10" max="10" width="2.33203125" style="4" bestFit="1" customWidth="1"/>
    <col min="11" max="11" width="18.5546875" style="4" bestFit="1" customWidth="1"/>
    <col min="12" max="12" width="2.33203125" style="4" bestFit="1" customWidth="1"/>
    <col min="13" max="13" width="18.5546875" style="4" bestFit="1" customWidth="1"/>
    <col min="14" max="14" width="2.33203125" style="4" bestFit="1" customWidth="1"/>
    <col min="15" max="16384" width="8.88671875" style="4"/>
  </cols>
  <sheetData>
    <row r="1" spans="1:14">
      <c r="A1" s="1"/>
      <c r="B1" s="2" t="s">
        <v>0</v>
      </c>
      <c r="C1" s="2" t="s">
        <v>1</v>
      </c>
      <c r="D1" s="165" t="s">
        <v>2</v>
      </c>
      <c r="E1" s="2" t="s">
        <v>1</v>
      </c>
      <c r="F1" s="3" t="s">
        <v>3</v>
      </c>
      <c r="G1" s="2" t="s">
        <v>1</v>
      </c>
      <c r="H1" s="2" t="s">
        <v>3</v>
      </c>
      <c r="I1" s="2" t="s">
        <v>3</v>
      </c>
      <c r="J1" s="2" t="s">
        <v>1</v>
      </c>
      <c r="K1" s="2" t="s">
        <v>3</v>
      </c>
      <c r="L1" s="2" t="s">
        <v>1</v>
      </c>
      <c r="M1" s="2" t="s">
        <v>3</v>
      </c>
      <c r="N1" s="2" t="s">
        <v>1</v>
      </c>
    </row>
    <row r="2" spans="1:14" ht="15.6">
      <c r="A2" s="1"/>
      <c r="B2" s="107" t="s">
        <v>50</v>
      </c>
      <c r="C2" s="2"/>
      <c r="D2" s="154"/>
      <c r="E2" s="2"/>
      <c r="F2" s="59"/>
      <c r="G2" s="2"/>
      <c r="H2" s="2"/>
      <c r="I2" s="2"/>
      <c r="J2" s="2"/>
      <c r="K2" s="2"/>
      <c r="L2" s="2"/>
      <c r="M2" s="2"/>
      <c r="N2" s="2"/>
    </row>
    <row r="3" spans="1:14" ht="13.2" customHeight="1">
      <c r="A3" s="1"/>
      <c r="B3" s="180" t="s">
        <v>140</v>
      </c>
      <c r="C3" s="180"/>
      <c r="D3" s="180"/>
      <c r="E3" s="180"/>
      <c r="F3" s="180"/>
      <c r="G3" s="180"/>
      <c r="H3" s="180"/>
      <c r="I3" s="2"/>
      <c r="J3" s="2"/>
      <c r="K3" s="2"/>
      <c r="L3" s="2"/>
      <c r="M3" s="2"/>
      <c r="N3" s="2"/>
    </row>
    <row r="4" spans="1:14" ht="13.2" customHeight="1">
      <c r="A4" s="1"/>
      <c r="B4" s="180"/>
      <c r="C4" s="180"/>
      <c r="D4" s="180"/>
      <c r="E4" s="180"/>
      <c r="F4" s="180"/>
      <c r="G4" s="180"/>
      <c r="H4" s="180"/>
      <c r="I4" s="2"/>
      <c r="J4" s="2"/>
      <c r="K4" s="2"/>
      <c r="L4" s="2"/>
      <c r="M4" s="2"/>
      <c r="N4" s="2"/>
    </row>
    <row r="5" spans="1:14" ht="13.8" thickBot="1">
      <c r="A5" s="1"/>
      <c r="B5" s="89"/>
      <c r="C5" s="89"/>
      <c r="D5" s="166"/>
      <c r="E5" s="89"/>
      <c r="F5" s="90"/>
      <c r="G5" s="89"/>
      <c r="H5" s="89"/>
      <c r="I5" s="2"/>
      <c r="J5" s="2"/>
      <c r="K5" s="2"/>
      <c r="L5" s="2"/>
      <c r="M5" s="2"/>
      <c r="N5" s="2"/>
    </row>
    <row r="6" spans="1:14" ht="27" thickBot="1">
      <c r="A6" s="1"/>
      <c r="B6" s="80" t="s">
        <v>43</v>
      </c>
      <c r="C6" s="75"/>
      <c r="D6" s="167" t="s">
        <v>4</v>
      </c>
      <c r="E6" s="51"/>
      <c r="F6" s="87" t="s">
        <v>141</v>
      </c>
      <c r="G6" s="88"/>
      <c r="H6" s="87" t="s">
        <v>142</v>
      </c>
    </row>
    <row r="7" spans="1:14">
      <c r="A7" s="1"/>
      <c r="B7" s="14"/>
      <c r="C7" s="14"/>
      <c r="D7" s="159"/>
      <c r="E7" s="30"/>
      <c r="F7" s="21"/>
      <c r="G7" s="21"/>
      <c r="H7" s="22"/>
    </row>
    <row r="8" spans="1:14">
      <c r="A8" s="1"/>
      <c r="B8" s="91" t="s">
        <v>44</v>
      </c>
      <c r="C8" s="17"/>
      <c r="D8" s="159"/>
      <c r="E8" s="30"/>
      <c r="F8" s="21"/>
      <c r="G8" s="21"/>
      <c r="H8" s="22"/>
    </row>
    <row r="9" spans="1:14">
      <c r="A9" s="1"/>
      <c r="B9" s="17" t="s">
        <v>8</v>
      </c>
      <c r="C9" s="17"/>
      <c r="D9" s="159"/>
      <c r="E9" s="30"/>
      <c r="F9" s="21"/>
      <c r="G9" s="21"/>
      <c r="H9" s="22"/>
    </row>
    <row r="10" spans="1:14">
      <c r="A10" s="1"/>
      <c r="B10" s="14" t="s">
        <v>9</v>
      </c>
      <c r="C10" s="17"/>
      <c r="D10" s="159">
        <v>10</v>
      </c>
      <c r="E10" s="30"/>
      <c r="F10" s="21">
        <v>303652115</v>
      </c>
      <c r="G10" s="21"/>
      <c r="H10" s="22">
        <v>304905699</v>
      </c>
    </row>
    <row r="11" spans="1:14">
      <c r="A11" s="1"/>
      <c r="B11" s="14" t="s">
        <v>65</v>
      </c>
      <c r="C11" s="17"/>
      <c r="D11" s="159">
        <v>11</v>
      </c>
      <c r="E11" s="30"/>
      <c r="F11" s="21">
        <v>11994555</v>
      </c>
      <c r="G11" s="21"/>
      <c r="H11" s="22">
        <v>12792528</v>
      </c>
    </row>
    <row r="12" spans="1:14">
      <c r="A12" s="1"/>
      <c r="B12" s="14" t="s">
        <v>66</v>
      </c>
      <c r="C12" s="17"/>
      <c r="D12" s="159">
        <v>12</v>
      </c>
      <c r="E12" s="30"/>
      <c r="F12" s="21">
        <v>20408692</v>
      </c>
      <c r="G12" s="21"/>
      <c r="H12" s="22">
        <v>19906121</v>
      </c>
    </row>
    <row r="13" spans="1:14">
      <c r="A13" s="1"/>
      <c r="B13" s="14" t="s">
        <v>67</v>
      </c>
      <c r="C13" s="17"/>
      <c r="D13" s="159">
        <v>13</v>
      </c>
      <c r="E13" s="30"/>
      <c r="F13" s="21">
        <v>96210651</v>
      </c>
      <c r="G13" s="21"/>
      <c r="H13" s="22">
        <v>98712884</v>
      </c>
    </row>
    <row r="14" spans="1:14">
      <c r="A14" s="1"/>
      <c r="B14" s="14" t="s">
        <v>68</v>
      </c>
      <c r="C14" s="17"/>
      <c r="D14" s="159">
        <v>14</v>
      </c>
      <c r="E14" s="30"/>
      <c r="F14" s="21">
        <v>5044162</v>
      </c>
      <c r="G14" s="21"/>
      <c r="H14" s="22">
        <v>4941022</v>
      </c>
    </row>
    <row r="15" spans="1:14">
      <c r="A15" s="1"/>
      <c r="B15" s="14" t="s">
        <v>69</v>
      </c>
      <c r="C15" s="17"/>
      <c r="D15" s="159">
        <v>18</v>
      </c>
      <c r="E15" s="30"/>
      <c r="F15" s="21">
        <v>76853</v>
      </c>
      <c r="G15" s="21"/>
      <c r="H15" s="22">
        <v>87344</v>
      </c>
    </row>
    <row r="16" spans="1:14">
      <c r="A16" s="1"/>
      <c r="B16" s="14" t="s">
        <v>70</v>
      </c>
      <c r="C16" s="17"/>
      <c r="D16" s="159"/>
      <c r="E16" s="30"/>
      <c r="F16" s="21">
        <v>16174733</v>
      </c>
      <c r="G16" s="21"/>
      <c r="H16" s="22">
        <v>16228221</v>
      </c>
    </row>
    <row r="17" spans="1:9" ht="13.8" thickBot="1">
      <c r="A17" s="1"/>
      <c r="B17" s="145" t="s">
        <v>71</v>
      </c>
      <c r="C17" s="61"/>
      <c r="D17" s="160">
        <v>15</v>
      </c>
      <c r="E17" s="92"/>
      <c r="F17" s="81">
        <v>30144840</v>
      </c>
      <c r="G17" s="94"/>
      <c r="H17" s="95">
        <v>29181585</v>
      </c>
    </row>
    <row r="18" spans="1:9" ht="13.8" thickBot="1">
      <c r="A18" s="5"/>
      <c r="B18" s="61"/>
      <c r="C18" s="61"/>
      <c r="D18" s="160"/>
      <c r="E18" s="92"/>
      <c r="F18" s="63">
        <v>483706601</v>
      </c>
      <c r="G18" s="93"/>
      <c r="H18" s="63">
        <v>486755404</v>
      </c>
    </row>
    <row r="19" spans="1:9">
      <c r="A19" s="7"/>
      <c r="B19" s="31"/>
      <c r="C19" s="31"/>
      <c r="D19" s="159"/>
      <c r="E19" s="30"/>
      <c r="F19" s="23"/>
      <c r="G19" s="36"/>
      <c r="H19" s="20"/>
    </row>
    <row r="20" spans="1:9">
      <c r="B20" s="17" t="s">
        <v>10</v>
      </c>
      <c r="C20" s="31"/>
      <c r="D20" s="159"/>
      <c r="E20" s="30"/>
      <c r="F20" s="23"/>
      <c r="G20" s="36"/>
      <c r="H20" s="20"/>
    </row>
    <row r="21" spans="1:9">
      <c r="B21" s="14" t="s">
        <v>72</v>
      </c>
      <c r="C21" s="31"/>
      <c r="D21" s="159">
        <v>16</v>
      </c>
      <c r="E21" s="30"/>
      <c r="F21" s="23">
        <v>120286669</v>
      </c>
      <c r="G21" s="36"/>
      <c r="H21" s="20">
        <v>111397370</v>
      </c>
    </row>
    <row r="22" spans="1:9">
      <c r="B22" s="14" t="s">
        <v>73</v>
      </c>
      <c r="C22" s="31"/>
      <c r="D22" s="159">
        <v>17</v>
      </c>
      <c r="E22" s="30"/>
      <c r="F22" s="23">
        <v>12540899</v>
      </c>
      <c r="G22" s="36"/>
      <c r="H22" s="20">
        <v>10183760</v>
      </c>
    </row>
    <row r="23" spans="1:9">
      <c r="B23" s="14" t="s">
        <v>74</v>
      </c>
      <c r="C23" s="31"/>
      <c r="D23" s="159">
        <v>18</v>
      </c>
      <c r="E23" s="30"/>
      <c r="F23" s="23">
        <v>25359990</v>
      </c>
      <c r="G23" s="36"/>
      <c r="H23" s="20">
        <v>23675404</v>
      </c>
    </row>
    <row r="24" spans="1:9">
      <c r="B24" s="14" t="s">
        <v>75</v>
      </c>
      <c r="C24" s="31"/>
      <c r="D24" s="159"/>
      <c r="E24" s="30"/>
      <c r="F24" s="23">
        <v>12262978</v>
      </c>
      <c r="G24" s="36"/>
      <c r="H24" s="20">
        <v>9406166</v>
      </c>
    </row>
    <row r="25" spans="1:9">
      <c r="B25" s="14" t="s">
        <v>11</v>
      </c>
      <c r="C25" s="31"/>
      <c r="D25" s="159">
        <v>19</v>
      </c>
      <c r="E25" s="30"/>
      <c r="F25" s="23">
        <v>42427374</v>
      </c>
      <c r="G25" s="36"/>
      <c r="H25" s="20">
        <v>39549255</v>
      </c>
    </row>
    <row r="26" spans="1:9">
      <c r="B26" s="14" t="s">
        <v>76</v>
      </c>
      <c r="C26" s="14"/>
      <c r="D26" s="159">
        <v>21</v>
      </c>
      <c r="E26" s="16"/>
      <c r="F26" s="19">
        <v>22061239</v>
      </c>
      <c r="G26" s="38"/>
      <c r="H26" s="20">
        <v>29826783</v>
      </c>
    </row>
    <row r="27" spans="1:9">
      <c r="B27" s="14" t="s">
        <v>77</v>
      </c>
      <c r="C27" s="14"/>
      <c r="D27" s="159">
        <v>4</v>
      </c>
      <c r="E27" s="16"/>
      <c r="F27" s="19">
        <v>11372052</v>
      </c>
      <c r="G27" s="38"/>
      <c r="H27" s="20">
        <v>12162628</v>
      </c>
    </row>
    <row r="28" spans="1:9" ht="13.8" thickBot="1">
      <c r="B28" s="80" t="s">
        <v>12</v>
      </c>
      <c r="C28" s="80"/>
      <c r="D28" s="157">
        <v>20</v>
      </c>
      <c r="E28" s="62"/>
      <c r="F28" s="81">
        <v>9539174</v>
      </c>
      <c r="G28" s="93"/>
      <c r="H28" s="96">
        <v>26441530</v>
      </c>
    </row>
    <row r="29" spans="1:9" ht="13.8" thickBot="1">
      <c r="B29" s="82"/>
      <c r="C29" s="82"/>
      <c r="D29" s="168"/>
      <c r="E29" s="97"/>
      <c r="F29" s="98">
        <v>255850375</v>
      </c>
      <c r="G29" s="99"/>
      <c r="H29" s="98">
        <v>262642896</v>
      </c>
    </row>
    <row r="30" spans="1:9" ht="13.8" thickBot="1">
      <c r="B30" s="80" t="s">
        <v>78</v>
      </c>
      <c r="C30" s="61"/>
      <c r="D30" s="160"/>
      <c r="E30" s="92"/>
      <c r="F30" s="81">
        <v>78408</v>
      </c>
      <c r="G30" s="93"/>
      <c r="H30" s="81">
        <v>80061</v>
      </c>
    </row>
    <row r="31" spans="1:9" ht="13.8" thickBot="1">
      <c r="B31" s="61" t="s">
        <v>45</v>
      </c>
      <c r="C31" s="61"/>
      <c r="D31" s="160"/>
      <c r="E31" s="92"/>
      <c r="F31" s="63">
        <v>739635384</v>
      </c>
      <c r="G31" s="93"/>
      <c r="H31" s="63">
        <v>749478361</v>
      </c>
    </row>
    <row r="32" spans="1:9">
      <c r="B32" s="13"/>
      <c r="C32" s="13"/>
      <c r="D32" s="169"/>
      <c r="E32" s="32"/>
      <c r="F32" s="20"/>
      <c r="G32" s="39"/>
      <c r="H32" s="20"/>
      <c r="I32" s="24"/>
    </row>
    <row r="33" spans="2:9">
      <c r="B33" s="17" t="s">
        <v>46</v>
      </c>
      <c r="C33" s="17"/>
      <c r="D33" s="159"/>
      <c r="E33" s="30"/>
      <c r="F33" s="36"/>
      <c r="G33" s="36"/>
      <c r="H33" s="37"/>
      <c r="I33" s="25"/>
    </row>
    <row r="34" spans="2:9">
      <c r="B34" s="17" t="s">
        <v>13</v>
      </c>
      <c r="C34" s="17"/>
      <c r="D34" s="159"/>
      <c r="E34" s="30"/>
      <c r="F34" s="28"/>
      <c r="G34" s="36"/>
      <c r="H34" s="37"/>
    </row>
    <row r="35" spans="2:9">
      <c r="B35" s="33" t="s">
        <v>14</v>
      </c>
      <c r="C35" s="14"/>
      <c r="D35" s="159">
        <v>22</v>
      </c>
      <c r="E35" s="16"/>
      <c r="F35" s="19">
        <v>27114488</v>
      </c>
      <c r="G35" s="19"/>
      <c r="H35" s="20">
        <v>27114488</v>
      </c>
    </row>
    <row r="36" spans="2:9">
      <c r="B36" s="33" t="s">
        <v>79</v>
      </c>
      <c r="C36" s="14"/>
      <c r="D36" s="159"/>
      <c r="E36" s="16"/>
      <c r="F36" s="19">
        <v>5656940</v>
      </c>
      <c r="G36" s="19"/>
      <c r="H36" s="20">
        <v>5656940</v>
      </c>
    </row>
    <row r="37" spans="2:9">
      <c r="B37" s="33" t="s">
        <v>80</v>
      </c>
      <c r="C37" s="14"/>
      <c r="D37" s="159"/>
      <c r="E37" s="16"/>
      <c r="F37" s="19">
        <v>-24150</v>
      </c>
      <c r="G37" s="19"/>
      <c r="H37" s="20">
        <v>-24150</v>
      </c>
    </row>
    <row r="38" spans="2:9" ht="13.8" thickBot="1">
      <c r="B38" s="80" t="s">
        <v>81</v>
      </c>
      <c r="C38" s="80"/>
      <c r="D38" s="160"/>
      <c r="E38" s="62"/>
      <c r="F38" s="81">
        <v>253211262</v>
      </c>
      <c r="G38" s="81"/>
      <c r="H38" s="96">
        <v>241453655</v>
      </c>
    </row>
    <row r="39" spans="2:9" ht="13.8" thickBot="1">
      <c r="B39" s="61" t="s">
        <v>82</v>
      </c>
      <c r="C39" s="61"/>
      <c r="D39" s="160"/>
      <c r="E39" s="62"/>
      <c r="F39" s="63">
        <v>285958540</v>
      </c>
      <c r="G39" s="63"/>
      <c r="H39" s="63">
        <v>274200933</v>
      </c>
    </row>
    <row r="40" spans="2:9" ht="13.8" thickBot="1">
      <c r="B40" s="80" t="s">
        <v>64</v>
      </c>
      <c r="C40" s="80"/>
      <c r="D40" s="160"/>
      <c r="E40" s="62"/>
      <c r="F40" s="81">
        <v>-16045</v>
      </c>
      <c r="G40" s="81"/>
      <c r="H40" s="96">
        <v>44007</v>
      </c>
    </row>
    <row r="41" spans="2:9" ht="13.8" thickBot="1">
      <c r="B41" s="61" t="s">
        <v>47</v>
      </c>
      <c r="C41" s="61"/>
      <c r="D41" s="160"/>
      <c r="E41" s="62"/>
      <c r="F41" s="63">
        <v>285942495</v>
      </c>
      <c r="G41" s="63"/>
      <c r="H41" s="63">
        <v>274244940</v>
      </c>
    </row>
    <row r="42" spans="2:9">
      <c r="B42" s="14"/>
      <c r="C42" s="14"/>
      <c r="D42" s="159"/>
      <c r="E42" s="16"/>
      <c r="F42" s="29"/>
      <c r="G42" s="38"/>
      <c r="H42" s="36"/>
    </row>
    <row r="43" spans="2:9">
      <c r="B43" s="17" t="s">
        <v>84</v>
      </c>
      <c r="C43" s="14"/>
      <c r="D43" s="159"/>
      <c r="E43" s="16"/>
      <c r="F43" s="29"/>
      <c r="G43" s="38"/>
      <c r="H43" s="36"/>
    </row>
    <row r="44" spans="2:9">
      <c r="B44" s="14" t="s">
        <v>85</v>
      </c>
      <c r="C44" s="14"/>
      <c r="D44" s="159">
        <v>23</v>
      </c>
      <c r="E44" s="16"/>
      <c r="F44" s="28">
        <v>123435818</v>
      </c>
      <c r="G44" s="38"/>
      <c r="H44" s="36">
        <v>179942446</v>
      </c>
    </row>
    <row r="45" spans="2:9">
      <c r="B45" s="14" t="s">
        <v>86</v>
      </c>
      <c r="C45" s="14"/>
      <c r="D45" s="159">
        <v>11</v>
      </c>
      <c r="E45" s="16"/>
      <c r="F45" s="28">
        <v>479117</v>
      </c>
      <c r="G45" s="38"/>
      <c r="H45" s="36">
        <v>739431</v>
      </c>
    </row>
    <row r="46" spans="2:9">
      <c r="B46" s="14" t="s">
        <v>87</v>
      </c>
      <c r="C46" s="14"/>
      <c r="D46" s="159">
        <v>24</v>
      </c>
      <c r="E46" s="16"/>
      <c r="F46" s="28">
        <v>590743</v>
      </c>
      <c r="G46" s="38"/>
      <c r="H46" s="36">
        <v>311825</v>
      </c>
    </row>
    <row r="47" spans="2:9">
      <c r="B47" s="14" t="s">
        <v>91</v>
      </c>
      <c r="C47" s="14"/>
      <c r="D47" s="159">
        <v>26</v>
      </c>
      <c r="E47" s="16"/>
      <c r="F47" s="28">
        <v>563161</v>
      </c>
      <c r="G47" s="38"/>
      <c r="H47" s="36">
        <v>600121</v>
      </c>
    </row>
    <row r="48" spans="2:9">
      <c r="B48" s="149" t="s">
        <v>88</v>
      </c>
      <c r="C48" s="14"/>
      <c r="D48" s="159"/>
      <c r="E48" s="16"/>
      <c r="F48" s="28">
        <v>436239</v>
      </c>
      <c r="G48" s="38"/>
      <c r="H48" s="36">
        <v>436239</v>
      </c>
    </row>
    <row r="49" spans="2:8" ht="26.4">
      <c r="B49" s="144" t="s">
        <v>92</v>
      </c>
      <c r="C49" s="14"/>
      <c r="D49" s="159"/>
      <c r="E49" s="16"/>
      <c r="F49" s="28">
        <v>223992</v>
      </c>
      <c r="G49" s="38"/>
      <c r="H49" s="36">
        <v>226035</v>
      </c>
    </row>
    <row r="50" spans="2:8">
      <c r="B50" s="14" t="s">
        <v>89</v>
      </c>
      <c r="C50" s="14"/>
      <c r="D50" s="159">
        <v>25</v>
      </c>
      <c r="E50" s="16"/>
      <c r="F50" s="28">
        <v>15193057</v>
      </c>
      <c r="G50" s="38"/>
      <c r="H50" s="36">
        <v>15031528</v>
      </c>
    </row>
    <row r="51" spans="2:8" hidden="1">
      <c r="B51" s="14" t="s">
        <v>90</v>
      </c>
      <c r="C51" s="14"/>
      <c r="D51" s="159"/>
      <c r="E51" s="16"/>
      <c r="F51" s="28">
        <v>0</v>
      </c>
      <c r="G51" s="38"/>
      <c r="H51" s="36">
        <v>0</v>
      </c>
    </row>
    <row r="52" spans="2:8" ht="13.8" thickBot="1">
      <c r="B52" s="100" t="s">
        <v>93</v>
      </c>
      <c r="C52" s="100"/>
      <c r="D52" s="160"/>
      <c r="E52" s="62"/>
      <c r="F52" s="81">
        <v>16970551</v>
      </c>
      <c r="G52" s="93"/>
      <c r="H52" s="96">
        <v>16252857</v>
      </c>
    </row>
    <row r="53" spans="2:8" ht="13.8" thickBot="1">
      <c r="B53" s="101"/>
      <c r="C53" s="101"/>
      <c r="D53" s="170"/>
      <c r="E53" s="102"/>
      <c r="F53" s="103">
        <v>157892678</v>
      </c>
      <c r="G53" s="104"/>
      <c r="H53" s="103">
        <v>213540482</v>
      </c>
    </row>
    <row r="54" spans="2:8">
      <c r="B54" s="14"/>
      <c r="C54" s="14"/>
      <c r="D54" s="159"/>
      <c r="E54" s="16"/>
      <c r="F54" s="29"/>
      <c r="G54" s="38"/>
      <c r="H54" s="36"/>
    </row>
    <row r="55" spans="2:8">
      <c r="B55" s="34" t="s">
        <v>15</v>
      </c>
      <c r="C55" s="34"/>
      <c r="D55" s="159"/>
      <c r="E55" s="16"/>
      <c r="F55" s="29"/>
      <c r="G55" s="38"/>
      <c r="H55" s="36"/>
    </row>
    <row r="56" spans="2:8">
      <c r="B56" s="35" t="s">
        <v>94</v>
      </c>
      <c r="C56" s="35"/>
      <c r="D56" s="159">
        <v>23</v>
      </c>
      <c r="E56" s="16"/>
      <c r="F56" s="19">
        <v>165865821</v>
      </c>
      <c r="G56" s="38"/>
      <c r="H56" s="20">
        <v>138700271</v>
      </c>
    </row>
    <row r="57" spans="2:8">
      <c r="B57" s="35" t="s">
        <v>16</v>
      </c>
      <c r="C57" s="35"/>
      <c r="D57" s="159">
        <v>26</v>
      </c>
      <c r="E57" s="16"/>
      <c r="F57" s="19">
        <v>52262613</v>
      </c>
      <c r="G57" s="38"/>
      <c r="H57" s="20">
        <v>42529159</v>
      </c>
    </row>
    <row r="58" spans="2:8">
      <c r="B58" s="35" t="s">
        <v>95</v>
      </c>
      <c r="C58" s="35"/>
      <c r="D58" s="159">
        <v>11</v>
      </c>
      <c r="E58" s="16"/>
      <c r="F58" s="19">
        <v>4898351</v>
      </c>
      <c r="G58" s="38"/>
      <c r="H58" s="20">
        <v>5681234</v>
      </c>
    </row>
    <row r="59" spans="2:8" hidden="1">
      <c r="B59" s="35" t="s">
        <v>96</v>
      </c>
      <c r="C59" s="35"/>
      <c r="D59" s="159"/>
      <c r="E59" s="16"/>
      <c r="F59" s="19">
        <v>0</v>
      </c>
      <c r="G59" s="38"/>
      <c r="H59" s="20">
        <v>0</v>
      </c>
    </row>
    <row r="60" spans="2:8">
      <c r="B60" s="35" t="s">
        <v>100</v>
      </c>
      <c r="C60" s="35"/>
      <c r="D60" s="159">
        <v>4</v>
      </c>
      <c r="E60" s="16"/>
      <c r="F60" s="19">
        <v>42018076</v>
      </c>
      <c r="G60" s="38"/>
      <c r="H60" s="20">
        <v>46749962</v>
      </c>
    </row>
    <row r="61" spans="2:8">
      <c r="B61" s="35" t="s">
        <v>97</v>
      </c>
      <c r="C61" s="35"/>
      <c r="D61" s="159"/>
      <c r="E61" s="16"/>
      <c r="F61" s="19">
        <v>625026</v>
      </c>
      <c r="G61" s="38"/>
      <c r="H61" s="20">
        <v>829865</v>
      </c>
    </row>
    <row r="62" spans="2:8">
      <c r="B62" s="35" t="s">
        <v>98</v>
      </c>
      <c r="C62" s="35"/>
      <c r="D62" s="159">
        <v>19</v>
      </c>
      <c r="E62" s="16"/>
      <c r="F62" s="19">
        <v>12600714</v>
      </c>
      <c r="G62" s="38"/>
      <c r="H62" s="20">
        <v>11104753</v>
      </c>
    </row>
    <row r="63" spans="2:8">
      <c r="B63" s="35" t="s">
        <v>87</v>
      </c>
      <c r="C63" s="35"/>
      <c r="D63" s="159">
        <v>24</v>
      </c>
      <c r="E63" s="16"/>
      <c r="F63" s="19">
        <v>4367460</v>
      </c>
      <c r="G63" s="38"/>
      <c r="H63" s="20">
        <v>4854596</v>
      </c>
    </row>
    <row r="64" spans="2:8" ht="26.4">
      <c r="B64" s="146" t="s">
        <v>92</v>
      </c>
      <c r="C64" s="35"/>
      <c r="D64" s="159"/>
      <c r="E64" s="16"/>
      <c r="F64" s="19">
        <v>80020</v>
      </c>
      <c r="G64" s="38"/>
      <c r="H64" s="20">
        <v>82578</v>
      </c>
    </row>
    <row r="65" spans="2:8" ht="13.8" thickBot="1">
      <c r="B65" s="35" t="s">
        <v>99</v>
      </c>
      <c r="C65" s="35"/>
      <c r="D65" s="159">
        <v>27</v>
      </c>
      <c r="E65" s="16"/>
      <c r="F65" s="19">
        <v>13082130</v>
      </c>
      <c r="G65" s="38"/>
      <c r="H65" s="20">
        <v>11160521</v>
      </c>
    </row>
    <row r="66" spans="2:8" ht="13.8" thickBot="1">
      <c r="B66" s="101"/>
      <c r="C66" s="101"/>
      <c r="D66" s="170"/>
      <c r="E66" s="102"/>
      <c r="F66" s="103">
        <v>295800211</v>
      </c>
      <c r="G66" s="104"/>
      <c r="H66" s="103">
        <v>261692939</v>
      </c>
    </row>
    <row r="67" spans="2:8" ht="13.8" thickBot="1">
      <c r="B67" s="101" t="s">
        <v>48</v>
      </c>
      <c r="C67" s="105"/>
      <c r="D67" s="170"/>
      <c r="E67" s="102"/>
      <c r="F67" s="103">
        <v>453692889</v>
      </c>
      <c r="G67" s="103"/>
      <c r="H67" s="103">
        <v>475233421</v>
      </c>
    </row>
    <row r="68" spans="2:8" ht="13.8" thickBot="1">
      <c r="B68" s="101" t="s">
        <v>49</v>
      </c>
      <c r="C68" s="101"/>
      <c r="D68" s="170"/>
      <c r="E68" s="102"/>
      <c r="F68" s="98">
        <v>739635384</v>
      </c>
      <c r="G68" s="106"/>
      <c r="H68" s="98">
        <v>749478361</v>
      </c>
    </row>
    <row r="69" spans="2:8">
      <c r="F69" s="151">
        <v>0</v>
      </c>
      <c r="G69" s="152"/>
      <c r="H69" s="151">
        <v>0</v>
      </c>
    </row>
    <row r="72" spans="2:8" ht="14.4">
      <c r="B72" s="83" t="s">
        <v>52</v>
      </c>
      <c r="C72" s="84"/>
      <c r="D72" s="60"/>
      <c r="F72" s="83"/>
      <c r="H72" s="83" t="s">
        <v>51</v>
      </c>
    </row>
    <row r="73" spans="2:8" ht="14.4">
      <c r="B73"/>
      <c r="C73" s="84"/>
      <c r="D73" s="60"/>
      <c r="F73"/>
      <c r="H73"/>
    </row>
    <row r="74" spans="2:8" ht="14.4">
      <c r="B74" s="83" t="s">
        <v>53</v>
      </c>
      <c r="C74" s="84"/>
      <c r="D74" s="60"/>
      <c r="F74" s="83"/>
      <c r="H74" s="83" t="s">
        <v>54</v>
      </c>
    </row>
  </sheetData>
  <mergeCells count="1">
    <mergeCell ref="B3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D4B3E-776F-41C0-8DFF-A97CCC831F10}">
  <dimension ref="A1:O26"/>
  <sheetViews>
    <sheetView showGridLines="0" zoomScale="80" zoomScaleNormal="80" workbookViewId="0">
      <selection activeCell="G24" sqref="G24"/>
    </sheetView>
  </sheetViews>
  <sheetFormatPr defaultColWidth="8.88671875" defaultRowHeight="13.2"/>
  <cols>
    <col min="1" max="1" width="8.88671875" style="4"/>
    <col min="2" max="2" width="21.33203125" style="4" bestFit="1" customWidth="1"/>
    <col min="3" max="5" width="8.88671875" style="4"/>
    <col min="6" max="12" width="13" style="4" customWidth="1"/>
    <col min="13" max="13" width="16.109375" style="4" customWidth="1"/>
    <col min="14" max="14" width="3" style="4" bestFit="1" customWidth="1"/>
    <col min="15" max="15" width="15.5546875" style="4" customWidth="1"/>
    <col min="16" max="16384" width="8.88671875" style="4"/>
  </cols>
  <sheetData>
    <row r="1" spans="1:15">
      <c r="A1" s="40"/>
      <c r="B1" s="2" t="s">
        <v>17</v>
      </c>
      <c r="C1" s="2"/>
      <c r="D1" s="2"/>
      <c r="E1" s="2"/>
      <c r="F1" s="3" t="s">
        <v>18</v>
      </c>
      <c r="G1" s="2" t="s">
        <v>1</v>
      </c>
      <c r="H1" s="2" t="s">
        <v>18</v>
      </c>
      <c r="I1" s="2" t="s">
        <v>1</v>
      </c>
      <c r="J1" s="2" t="s">
        <v>18</v>
      </c>
      <c r="K1" s="2" t="s">
        <v>18</v>
      </c>
      <c r="L1" s="2" t="s">
        <v>1</v>
      </c>
      <c r="M1" s="2" t="s">
        <v>18</v>
      </c>
      <c r="N1" s="2" t="s">
        <v>1</v>
      </c>
      <c r="O1" s="2" t="s">
        <v>18</v>
      </c>
    </row>
    <row r="2" spans="1:15" ht="15.6">
      <c r="B2" s="107" t="s">
        <v>50</v>
      </c>
    </row>
    <row r="3" spans="1:15" ht="13.2" customHeight="1">
      <c r="B3" s="182" t="s">
        <v>143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5" ht="16.8" customHeight="1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6" spans="1:15" ht="13.8" thickBot="1">
      <c r="B6" s="108"/>
      <c r="C6" s="108"/>
      <c r="D6" s="71"/>
      <c r="E6" s="71"/>
      <c r="F6" s="181" t="s">
        <v>19</v>
      </c>
      <c r="G6" s="181"/>
      <c r="H6" s="181"/>
      <c r="I6" s="181"/>
      <c r="J6" s="181"/>
    </row>
    <row r="7" spans="1:15" ht="53.4" thickBot="1">
      <c r="B7" s="80" t="s">
        <v>43</v>
      </c>
      <c r="C7" s="111"/>
      <c r="D7" s="112"/>
      <c r="E7" s="112"/>
      <c r="F7" s="113" t="s">
        <v>14</v>
      </c>
      <c r="G7" s="114" t="s">
        <v>101</v>
      </c>
      <c r="H7" s="114" t="s">
        <v>102</v>
      </c>
      <c r="I7" s="114" t="s">
        <v>103</v>
      </c>
      <c r="J7" s="114" t="s">
        <v>20</v>
      </c>
      <c r="K7" s="114" t="s">
        <v>104</v>
      </c>
      <c r="L7" s="114" t="s">
        <v>83</v>
      </c>
    </row>
    <row r="8" spans="1:15">
      <c r="B8" s="41"/>
      <c r="C8" s="108"/>
      <c r="D8" s="71"/>
      <c r="E8" s="71"/>
      <c r="F8" s="109"/>
      <c r="G8" s="109"/>
      <c r="H8" s="110"/>
      <c r="I8" s="110"/>
      <c r="J8" s="110"/>
      <c r="K8" s="110"/>
      <c r="L8" s="110"/>
    </row>
    <row r="9" spans="1:15" s="64" customFormat="1" ht="13.8" thickBot="1">
      <c r="B9" s="115" t="s">
        <v>21</v>
      </c>
      <c r="C9" s="61"/>
      <c r="D9" s="70"/>
      <c r="E9" s="70"/>
      <c r="F9" s="12">
        <v>27114488</v>
      </c>
      <c r="G9" s="12">
        <v>5656940</v>
      </c>
      <c r="H9" s="12">
        <v>-24150</v>
      </c>
      <c r="I9" s="12">
        <f>'[1]FS '!$N$129</f>
        <v>128281767</v>
      </c>
      <c r="J9" s="12">
        <f>SUM(F9:I9)</f>
        <v>161029045</v>
      </c>
      <c r="K9" s="12">
        <f>'[1]FS '!$R$129</f>
        <v>4289</v>
      </c>
      <c r="L9" s="12">
        <f>SUM(J9:K9)</f>
        <v>161033334</v>
      </c>
    </row>
    <row r="10" spans="1:15">
      <c r="B10" s="17"/>
      <c r="C10" s="17"/>
      <c r="D10" s="11"/>
      <c r="E10" s="11"/>
      <c r="F10" s="9"/>
      <c r="G10" s="9"/>
      <c r="H10" s="9"/>
      <c r="I10" s="9"/>
      <c r="J10" s="9"/>
      <c r="K10" s="9"/>
      <c r="L10" s="9"/>
    </row>
    <row r="11" spans="1:15" ht="13.8" thickBot="1">
      <c r="B11" s="79" t="s">
        <v>105</v>
      </c>
      <c r="C11" s="79"/>
      <c r="D11" s="69"/>
      <c r="E11" s="69"/>
      <c r="F11" s="69">
        <v>0</v>
      </c>
      <c r="G11" s="69">
        <v>0</v>
      </c>
      <c r="H11" s="69">
        <v>0</v>
      </c>
      <c r="I11" s="69">
        <f>'[1]FS '!$N$131</f>
        <v>5787861</v>
      </c>
      <c r="J11" s="116">
        <f>SUM(F11:I11)</f>
        <v>5787861</v>
      </c>
      <c r="K11" s="116">
        <f>'[1]FS '!$R$131</f>
        <v>-17319</v>
      </c>
      <c r="L11" s="116">
        <f>SUM(J11:K11)</f>
        <v>5770542</v>
      </c>
    </row>
    <row r="12" spans="1:15" ht="13.8" thickBot="1">
      <c r="B12" s="82" t="s">
        <v>132</v>
      </c>
      <c r="C12" s="82"/>
      <c r="D12" s="117"/>
      <c r="E12" s="117"/>
      <c r="F12" s="118">
        <v>0</v>
      </c>
      <c r="G12" s="118">
        <v>0</v>
      </c>
      <c r="H12" s="118">
        <v>0</v>
      </c>
      <c r="I12" s="69">
        <f>I11</f>
        <v>5787861</v>
      </c>
      <c r="J12" s="116">
        <f>SUM(F12:I12)</f>
        <v>5787861</v>
      </c>
      <c r="K12" s="116">
        <f>K11</f>
        <v>-17319</v>
      </c>
      <c r="L12" s="116">
        <f>SUM(J12:K12)</f>
        <v>5770542</v>
      </c>
    </row>
    <row r="13" spans="1:15" ht="13.8" thickBot="1">
      <c r="B13" s="80"/>
      <c r="C13" s="61"/>
      <c r="D13" s="69"/>
      <c r="E13" s="69"/>
      <c r="F13" s="12"/>
      <c r="G13" s="12"/>
      <c r="H13" s="12"/>
      <c r="I13" s="12"/>
      <c r="J13" s="12"/>
      <c r="K13" s="116"/>
      <c r="L13" s="116"/>
    </row>
    <row r="14" spans="1:15" ht="13.8" thickBot="1">
      <c r="B14" s="61" t="s">
        <v>144</v>
      </c>
      <c r="C14" s="61"/>
      <c r="D14" s="69"/>
      <c r="E14" s="69"/>
      <c r="F14" s="12">
        <v>27114488</v>
      </c>
      <c r="G14" s="12">
        <v>5656940</v>
      </c>
      <c r="H14" s="12">
        <v>-24150</v>
      </c>
      <c r="I14" s="12">
        <f>SUM(I12,I9)</f>
        <v>134069628</v>
      </c>
      <c r="J14" s="12">
        <f>SUM(J12,J9)</f>
        <v>166816906</v>
      </c>
      <c r="K14" s="12">
        <f>SUM(K12,K9)</f>
        <v>-13030</v>
      </c>
      <c r="L14" s="12">
        <f>SUM(L12,L9)</f>
        <v>166803876</v>
      </c>
      <c r="M14" s="151">
        <f>SUM(J14:K14)-L14</f>
        <v>0</v>
      </c>
      <c r="N14" s="152"/>
      <c r="O14" s="151">
        <f>SUM(F14:I14)-J14</f>
        <v>0</v>
      </c>
    </row>
    <row r="15" spans="1:15" ht="13.8" thickBot="1">
      <c r="B15" s="61"/>
      <c r="C15" s="61"/>
      <c r="D15" s="69"/>
      <c r="E15" s="69"/>
      <c r="F15" s="12"/>
      <c r="G15" s="12"/>
      <c r="H15" s="12"/>
      <c r="I15" s="12"/>
      <c r="J15" s="12"/>
      <c r="K15" s="12"/>
      <c r="L15" s="12"/>
    </row>
    <row r="16" spans="1:15" ht="13.8" thickBot="1">
      <c r="B16" s="115" t="s">
        <v>145</v>
      </c>
      <c r="C16" s="61"/>
      <c r="D16" s="69"/>
      <c r="E16" s="69"/>
      <c r="F16" s="12">
        <v>27114488</v>
      </c>
      <c r="G16" s="12">
        <v>5656940</v>
      </c>
      <c r="H16" s="12">
        <v>-24150</v>
      </c>
      <c r="I16" s="12">
        <f>'[1]FS '!$N$138</f>
        <v>241453655</v>
      </c>
      <c r="J16" s="12">
        <f>SUM(F16:I16)</f>
        <v>274200933</v>
      </c>
      <c r="K16" s="12">
        <f>'[1]FS '!$R$138</f>
        <v>44007</v>
      </c>
      <c r="L16" s="12">
        <f>SUM(J16:K16)</f>
        <v>274244940</v>
      </c>
    </row>
    <row r="17" spans="2:15">
      <c r="B17" s="71"/>
      <c r="C17" s="71"/>
      <c r="D17" s="134"/>
      <c r="E17" s="134"/>
      <c r="F17" s="74"/>
      <c r="G17" s="74"/>
      <c r="H17" s="74"/>
      <c r="I17" s="74"/>
      <c r="J17" s="74"/>
      <c r="K17" s="74"/>
      <c r="L17" s="74"/>
    </row>
    <row r="18" spans="2:15" ht="13.8" thickBot="1">
      <c r="B18" s="78" t="s">
        <v>105</v>
      </c>
      <c r="C18" s="78"/>
      <c r="D18" s="134"/>
      <c r="E18" s="134"/>
      <c r="F18" s="134">
        <v>0</v>
      </c>
      <c r="G18" s="134">
        <v>0</v>
      </c>
      <c r="H18" s="134">
        <v>0</v>
      </c>
      <c r="I18" s="69">
        <f>'[1]FS '!$N$140</f>
        <v>11757607</v>
      </c>
      <c r="J18" s="69">
        <f>I18</f>
        <v>11757607</v>
      </c>
      <c r="K18" s="116">
        <f>'[1]FS '!$R$140</f>
        <v>-60052</v>
      </c>
      <c r="L18" s="116">
        <f>SUM(J18:K18)</f>
        <v>11697555</v>
      </c>
      <c r="M18" s="151"/>
    </row>
    <row r="19" spans="2:15" ht="13.8" thickBot="1">
      <c r="B19" s="82" t="s">
        <v>132</v>
      </c>
      <c r="C19" s="82"/>
      <c r="D19" s="117"/>
      <c r="E19" s="117"/>
      <c r="F19" s="118">
        <v>0</v>
      </c>
      <c r="G19" s="118">
        <v>0</v>
      </c>
      <c r="H19" s="118">
        <v>0</v>
      </c>
      <c r="I19" s="69">
        <f>I18</f>
        <v>11757607</v>
      </c>
      <c r="J19" s="69">
        <f>J18</f>
        <v>11757607</v>
      </c>
      <c r="K19" s="69">
        <f>K18</f>
        <v>-60052</v>
      </c>
      <c r="L19" s="69">
        <f>SUM(J19:K19)</f>
        <v>11697555</v>
      </c>
    </row>
    <row r="20" spans="2:15">
      <c r="B20" s="71"/>
      <c r="C20" s="71"/>
      <c r="D20" s="134"/>
      <c r="E20" s="134"/>
      <c r="F20" s="135"/>
      <c r="G20" s="135"/>
      <c r="H20" s="135"/>
      <c r="I20" s="134"/>
      <c r="J20" s="134"/>
      <c r="K20" s="134"/>
      <c r="L20" s="134"/>
    </row>
    <row r="21" spans="2:15" ht="13.8" thickBot="1">
      <c r="B21" s="115" t="s">
        <v>146</v>
      </c>
      <c r="C21" s="61"/>
      <c r="D21" s="61"/>
      <c r="E21" s="61"/>
      <c r="F21" s="12">
        <v>27114488</v>
      </c>
      <c r="G21" s="12">
        <v>5656940</v>
      </c>
      <c r="H21" s="12">
        <v>-24150</v>
      </c>
      <c r="I21" s="12">
        <f>SUM(I19,I16)</f>
        <v>253211262</v>
      </c>
      <c r="J21" s="12">
        <f>SUM(J19,J16)</f>
        <v>285958540</v>
      </c>
      <c r="K21" s="12">
        <f>SUM(K19,K16)</f>
        <v>-16045</v>
      </c>
      <c r="L21" s="12">
        <f>SUM(L19,L16)</f>
        <v>285942495</v>
      </c>
      <c r="M21" s="151">
        <f>SUM(J21:K21)-L21</f>
        <v>0</v>
      </c>
      <c r="O21" s="151">
        <f>SUM(F21:I21)-J21</f>
        <v>0</v>
      </c>
    </row>
    <row r="24" spans="2:15" ht="14.4">
      <c r="B24" s="83" t="s">
        <v>52</v>
      </c>
      <c r="C24" s="84"/>
      <c r="F24" s="83"/>
      <c r="I24" s="83"/>
      <c r="K24" s="83" t="s">
        <v>51</v>
      </c>
    </row>
    <row r="25" spans="2:15" ht="14.4">
      <c r="B25"/>
      <c r="C25" s="84"/>
      <c r="F25"/>
      <c r="I25"/>
      <c r="K25"/>
    </row>
    <row r="26" spans="2:15" ht="14.4">
      <c r="B26" s="83" t="s">
        <v>53</v>
      </c>
      <c r="C26" s="84"/>
      <c r="F26" s="83"/>
      <c r="I26" s="83"/>
      <c r="K26" s="83" t="s">
        <v>54</v>
      </c>
    </row>
  </sheetData>
  <mergeCells count="2">
    <mergeCell ref="F6:J6"/>
    <mergeCell ref="B3:L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87781-CFC5-418A-85B9-B97DA9E9E149}">
  <dimension ref="A1:U78"/>
  <sheetViews>
    <sheetView showGridLines="0" tabSelected="1" topLeftCell="A37" zoomScale="80" zoomScaleNormal="80" workbookViewId="0">
      <selection activeCell="B66" sqref="B66"/>
    </sheetView>
  </sheetViews>
  <sheetFormatPr defaultColWidth="8.88671875" defaultRowHeight="13.2"/>
  <cols>
    <col min="1" max="1" width="8.88671875" style="4"/>
    <col min="2" max="2" width="56.88671875" style="4" customWidth="1"/>
    <col min="3" max="3" width="2.33203125" style="4" bestFit="1" customWidth="1"/>
    <col min="4" max="4" width="11.109375" style="43" bestFit="1" customWidth="1"/>
    <col min="5" max="5" width="2.33203125" style="4" bestFit="1" customWidth="1"/>
    <col min="6" max="6" width="19.88671875" style="4" bestFit="1" customWidth="1"/>
    <col min="7" max="7" width="2.33203125" style="4" bestFit="1" customWidth="1"/>
    <col min="8" max="8" width="19.88671875" style="4" bestFit="1" customWidth="1"/>
    <col min="9" max="9" width="3" style="4" bestFit="1" customWidth="1"/>
    <col min="10" max="10" width="18.5546875" style="4" bestFit="1" customWidth="1"/>
    <col min="11" max="11" width="2.33203125" style="4" bestFit="1" customWidth="1"/>
    <col min="12" max="12" width="18.5546875" style="4" bestFit="1" customWidth="1"/>
    <col min="13" max="13" width="2.33203125" style="4" bestFit="1" customWidth="1"/>
    <col min="14" max="14" width="18.5546875" style="4" bestFit="1" customWidth="1"/>
    <col min="15" max="15" width="8.5546875" style="4" bestFit="1" customWidth="1"/>
    <col min="16" max="19" width="8.88671875" style="4"/>
    <col min="20" max="20" width="9.109375" style="4" bestFit="1" customWidth="1"/>
    <col min="21" max="16384" width="8.88671875" style="4"/>
  </cols>
  <sheetData>
    <row r="1" spans="1:21">
      <c r="A1" s="40"/>
      <c r="B1" s="2" t="s">
        <v>0</v>
      </c>
      <c r="C1" s="2" t="s">
        <v>1</v>
      </c>
      <c r="D1" s="42" t="s">
        <v>2</v>
      </c>
      <c r="E1" s="2" t="s">
        <v>1</v>
      </c>
      <c r="F1" s="3" t="s">
        <v>3</v>
      </c>
      <c r="G1" s="2" t="s">
        <v>1</v>
      </c>
      <c r="H1" s="3" t="s">
        <v>3</v>
      </c>
      <c r="I1" s="2" t="s">
        <v>1</v>
      </c>
      <c r="J1" s="2" t="s">
        <v>3</v>
      </c>
      <c r="K1" s="2" t="s">
        <v>1</v>
      </c>
      <c r="L1" s="2" t="s">
        <v>3</v>
      </c>
      <c r="M1" s="2" t="s">
        <v>1</v>
      </c>
      <c r="N1" s="2" t="s">
        <v>3</v>
      </c>
      <c r="O1" s="2" t="s">
        <v>1</v>
      </c>
    </row>
    <row r="2" spans="1:21" ht="15.6">
      <c r="B2" s="107" t="s">
        <v>50</v>
      </c>
    </row>
    <row r="3" spans="1:21" ht="13.2" customHeight="1">
      <c r="B3" s="182" t="s">
        <v>147</v>
      </c>
      <c r="C3" s="182"/>
      <c r="D3" s="182"/>
      <c r="E3" s="182"/>
      <c r="F3" s="182"/>
      <c r="G3" s="182"/>
      <c r="H3" s="182"/>
    </row>
    <row r="4" spans="1:21" ht="18" customHeight="1">
      <c r="B4" s="182"/>
      <c r="C4" s="182"/>
      <c r="D4" s="182"/>
      <c r="E4" s="182"/>
      <c r="F4" s="182"/>
      <c r="G4" s="182"/>
      <c r="H4" s="182"/>
    </row>
    <row r="6" spans="1:21" ht="27.6" customHeight="1" thickBot="1">
      <c r="B6" s="79"/>
      <c r="C6" s="79"/>
      <c r="D6" s="79"/>
      <c r="E6" s="79"/>
      <c r="F6" s="179" t="s">
        <v>163</v>
      </c>
      <c r="G6" s="179"/>
      <c r="H6" s="179"/>
    </row>
    <row r="7" spans="1:21" ht="13.8" thickBot="1">
      <c r="B7" s="80" t="s">
        <v>43</v>
      </c>
      <c r="C7" s="50"/>
      <c r="D7" s="51" t="s">
        <v>4</v>
      </c>
      <c r="E7" s="51"/>
      <c r="F7" s="52" t="s">
        <v>148</v>
      </c>
      <c r="G7" s="53"/>
      <c r="H7" s="52" t="s">
        <v>22</v>
      </c>
    </row>
    <row r="8" spans="1:21">
      <c r="B8" s="13"/>
      <c r="C8" s="13"/>
      <c r="D8" s="54"/>
      <c r="E8" s="54"/>
      <c r="F8" s="27"/>
      <c r="G8" s="54"/>
      <c r="H8" s="27"/>
    </row>
    <row r="9" spans="1:21">
      <c r="B9" s="55" t="s">
        <v>23</v>
      </c>
      <c r="C9" s="55"/>
      <c r="D9" s="54"/>
      <c r="E9" s="54"/>
      <c r="F9" s="49"/>
      <c r="G9" s="54"/>
      <c r="H9" s="49"/>
      <c r="N9" s="173"/>
      <c r="O9" s="173"/>
      <c r="Q9" s="173"/>
      <c r="R9" s="173"/>
      <c r="T9" s="174"/>
      <c r="U9" s="174"/>
    </row>
    <row r="10" spans="1:21">
      <c r="B10" s="13" t="s">
        <v>60</v>
      </c>
      <c r="C10" s="13"/>
      <c r="D10" s="54"/>
      <c r="E10" s="26"/>
      <c r="F10" s="11">
        <f>'[1]FS '!$H$158</f>
        <v>13245735</v>
      </c>
      <c r="G10" s="44"/>
      <c r="H10" s="11">
        <f>'[1]FS '!$J$158</f>
        <v>5927905</v>
      </c>
      <c r="J10" s="151"/>
      <c r="L10" s="151"/>
      <c r="N10" s="173"/>
      <c r="O10" s="173"/>
      <c r="Q10" s="173"/>
      <c r="R10" s="173"/>
      <c r="T10" s="174"/>
      <c r="U10" s="174"/>
    </row>
    <row r="11" spans="1:21">
      <c r="B11" s="13"/>
      <c r="C11" s="13"/>
      <c r="D11" s="172"/>
      <c r="E11" s="26"/>
      <c r="F11" s="26"/>
      <c r="G11" s="46"/>
      <c r="H11" s="26"/>
    </row>
    <row r="12" spans="1:21">
      <c r="A12" s="64"/>
      <c r="B12" s="55" t="s">
        <v>24</v>
      </c>
      <c r="C12" s="55"/>
      <c r="D12" s="172"/>
      <c r="E12" s="26"/>
      <c r="F12" s="26"/>
      <c r="G12" s="46"/>
      <c r="H12" s="26"/>
    </row>
    <row r="13" spans="1:21">
      <c r="B13" s="56" t="s">
        <v>106</v>
      </c>
      <c r="C13" s="56"/>
      <c r="D13" s="169" t="s">
        <v>161</v>
      </c>
      <c r="E13" s="26"/>
      <c r="F13" s="11">
        <f>'[1]FS '!$H$161</f>
        <v>16198657</v>
      </c>
      <c r="G13" s="44"/>
      <c r="H13" s="11">
        <f>'[1]FS '!$J$161</f>
        <v>18725562</v>
      </c>
    </row>
    <row r="14" spans="1:21">
      <c r="B14" s="56" t="s">
        <v>134</v>
      </c>
      <c r="C14" s="56"/>
      <c r="D14" s="169"/>
      <c r="E14" s="26"/>
      <c r="F14" s="11">
        <f>'[1]FS '!$H$163</f>
        <v>-1805</v>
      </c>
      <c r="G14" s="44"/>
      <c r="H14" s="11">
        <f>'[1]FS '!$J$163</f>
        <v>-355485</v>
      </c>
    </row>
    <row r="15" spans="1:21">
      <c r="B15" s="56" t="s">
        <v>159</v>
      </c>
      <c r="C15" s="56"/>
      <c r="D15" s="169"/>
      <c r="E15" s="26"/>
      <c r="F15" s="11">
        <f>'[1]FS '!$H$164</f>
        <v>-213891</v>
      </c>
      <c r="G15" s="44"/>
      <c r="H15" s="11">
        <f>'[1]FS '!$J$164</f>
        <v>10629</v>
      </c>
      <c r="L15" s="175"/>
      <c r="N15" s="176"/>
    </row>
    <row r="16" spans="1:21" ht="26.4">
      <c r="B16" s="147" t="s">
        <v>160</v>
      </c>
      <c r="C16" s="56"/>
      <c r="D16" s="169"/>
      <c r="E16" s="26"/>
      <c r="F16" s="11">
        <f>'[1]FS '!$H$165</f>
        <v>-554751</v>
      </c>
      <c r="G16" s="44"/>
      <c r="H16" s="11">
        <f>'[1]FS '!$J$165</f>
        <v>-26200</v>
      </c>
    </row>
    <row r="17" spans="2:10">
      <c r="B17" s="56" t="s">
        <v>130</v>
      </c>
      <c r="C17" s="56"/>
      <c r="D17" s="169" t="s">
        <v>152</v>
      </c>
      <c r="E17" s="26"/>
      <c r="F17" s="11">
        <f>'[1]FS '!$H$166</f>
        <v>1137029</v>
      </c>
      <c r="G17" s="44"/>
      <c r="H17" s="11">
        <f>'[1]FS '!$J$166</f>
        <v>1948098</v>
      </c>
      <c r="I17" s="24"/>
      <c r="J17" s="24"/>
    </row>
    <row r="18" spans="2:10">
      <c r="B18" s="56" t="s">
        <v>150</v>
      </c>
      <c r="C18" s="56"/>
      <c r="D18" s="169" t="s">
        <v>152</v>
      </c>
      <c r="E18" s="26"/>
      <c r="F18" s="11">
        <f>'[1]FS '!$H$167</f>
        <v>216669</v>
      </c>
      <c r="G18" s="44"/>
      <c r="H18" s="11">
        <f>'[1]FS '!$J$167</f>
        <v>318709</v>
      </c>
      <c r="I18" s="24"/>
      <c r="J18" s="24"/>
    </row>
    <row r="19" spans="2:10">
      <c r="B19" s="56" t="s">
        <v>107</v>
      </c>
      <c r="C19" s="56"/>
      <c r="D19" s="169"/>
      <c r="E19" s="26"/>
      <c r="F19" s="11">
        <f>'[1]FS '!$H$169</f>
        <v>0</v>
      </c>
      <c r="G19" s="44"/>
      <c r="H19" s="11">
        <f>'[1]FS '!$J$169</f>
        <v>1251</v>
      </c>
    </row>
    <row r="20" spans="2:10">
      <c r="B20" s="56" t="s">
        <v>108</v>
      </c>
      <c r="C20" s="56"/>
      <c r="D20" s="169"/>
      <c r="E20" s="26"/>
      <c r="F20" s="11">
        <f>'[1]FS '!$H$170</f>
        <v>184562</v>
      </c>
      <c r="G20" s="44"/>
      <c r="H20" s="11">
        <f>'[1]FS '!$J$170</f>
        <v>9565</v>
      </c>
    </row>
    <row r="21" spans="2:10">
      <c r="B21" s="56" t="s">
        <v>149</v>
      </c>
      <c r="C21" s="56"/>
      <c r="D21" s="57"/>
      <c r="E21" s="26"/>
      <c r="F21" s="11">
        <f>'[1]FS '!$H$168</f>
        <v>-15425</v>
      </c>
      <c r="G21" s="44"/>
      <c r="H21" s="11">
        <f>'[1]FS '!$J$177</f>
        <v>46937</v>
      </c>
    </row>
    <row r="22" spans="2:10">
      <c r="B22" s="56" t="s">
        <v>131</v>
      </c>
      <c r="C22" s="56"/>
      <c r="D22" s="57"/>
      <c r="E22" s="26"/>
      <c r="F22" s="11">
        <f>'[1]FS '!$H$181</f>
        <v>-933497</v>
      </c>
      <c r="G22" s="44"/>
      <c r="H22" s="11">
        <f>'[1]FS '!$J$181+1580</f>
        <v>19911042</v>
      </c>
    </row>
    <row r="23" spans="2:10">
      <c r="B23" s="56" t="s">
        <v>7</v>
      </c>
      <c r="C23" s="56"/>
      <c r="D23" s="57">
        <v>8</v>
      </c>
      <c r="E23" s="26"/>
      <c r="F23" s="11">
        <f>'[1]FS '!$H$182</f>
        <v>-2055352</v>
      </c>
      <c r="G23" s="44"/>
      <c r="H23" s="11">
        <f>'[1]FS '!$J$182</f>
        <v>-406792</v>
      </c>
    </row>
    <row r="24" spans="2:10" ht="13.8" thickBot="1">
      <c r="B24" s="56" t="s">
        <v>59</v>
      </c>
      <c r="C24" s="56"/>
      <c r="D24" s="57">
        <v>8</v>
      </c>
      <c r="E24" s="26"/>
      <c r="F24" s="11">
        <f>'[1]FS '!$H$183</f>
        <v>8878724</v>
      </c>
      <c r="G24" s="44"/>
      <c r="H24" s="11">
        <f>'[1]FS '!$J$183</f>
        <v>7272940</v>
      </c>
    </row>
    <row r="25" spans="2:10" ht="13.8" thickBot="1">
      <c r="B25" s="120" t="s">
        <v>109</v>
      </c>
      <c r="C25" s="120"/>
      <c r="D25" s="121"/>
      <c r="E25" s="122"/>
      <c r="F25" s="123">
        <f>SUM(F10:F24)</f>
        <v>36086655</v>
      </c>
      <c r="G25" s="123"/>
      <c r="H25" s="123">
        <f>SUM(H10:H24)</f>
        <v>53384161</v>
      </c>
    </row>
    <row r="26" spans="2:10">
      <c r="B26" s="55"/>
      <c r="C26" s="55"/>
      <c r="D26" s="54"/>
      <c r="E26" s="26"/>
      <c r="F26" s="46"/>
      <c r="G26" s="46"/>
      <c r="H26" s="46"/>
    </row>
    <row r="27" spans="2:10">
      <c r="B27" s="55" t="s">
        <v>25</v>
      </c>
      <c r="C27" s="55"/>
      <c r="D27" s="54"/>
      <c r="E27" s="26"/>
      <c r="F27" s="44"/>
      <c r="G27" s="44"/>
      <c r="H27" s="44"/>
    </row>
    <row r="28" spans="2:10">
      <c r="B28" s="136" t="s">
        <v>26</v>
      </c>
      <c r="C28" s="136"/>
      <c r="D28" s="137"/>
      <c r="E28" s="138"/>
      <c r="F28" s="134">
        <f>'[1]FS '!$H$189</f>
        <v>-3430601</v>
      </c>
      <c r="G28" s="139"/>
      <c r="H28" s="134">
        <f>'[1]FS '!$J$189</f>
        <v>-6929222</v>
      </c>
    </row>
    <row r="29" spans="2:10">
      <c r="B29" s="136" t="s">
        <v>110</v>
      </c>
      <c r="C29" s="136"/>
      <c r="D29" s="137"/>
      <c r="E29" s="138"/>
      <c r="F29" s="134">
        <f>'[1]FS '!$H$190</f>
        <v>-8332895</v>
      </c>
      <c r="G29" s="139"/>
      <c r="H29" s="134">
        <f>'[1]FS '!$J$190</f>
        <v>-11684363</v>
      </c>
    </row>
    <row r="30" spans="2:10">
      <c r="B30" s="136" t="s">
        <v>111</v>
      </c>
      <c r="C30" s="136"/>
      <c r="D30" s="137"/>
      <c r="E30" s="138"/>
      <c r="F30" s="134">
        <f>'[1]FS '!$H$191</f>
        <v>-2393745</v>
      </c>
      <c r="G30" s="139"/>
      <c r="H30" s="134">
        <f>'[1]FS '!$J$191</f>
        <v>4061986</v>
      </c>
    </row>
    <row r="31" spans="2:10">
      <c r="B31" s="136" t="s">
        <v>112</v>
      </c>
      <c r="C31" s="136"/>
      <c r="D31" s="137"/>
      <c r="E31" s="138"/>
      <c r="F31" s="134">
        <f>'[1]FS '!$H$192</f>
        <v>6749821</v>
      </c>
      <c r="G31" s="139"/>
      <c r="H31" s="134">
        <f>'[1]FS '!$J$192</f>
        <v>-17156625</v>
      </c>
    </row>
    <row r="32" spans="2:10">
      <c r="B32" s="136" t="s">
        <v>27</v>
      </c>
      <c r="C32" s="136"/>
      <c r="D32" s="137"/>
      <c r="E32" s="138"/>
      <c r="F32" s="134">
        <f>'[1]FS '!$H$193</f>
        <v>8444374</v>
      </c>
      <c r="G32" s="139"/>
      <c r="H32" s="134">
        <f>'[1]FS '!$J$193</f>
        <v>-8503265</v>
      </c>
    </row>
    <row r="33" spans="2:8">
      <c r="B33" s="136" t="s">
        <v>28</v>
      </c>
      <c r="C33" s="136"/>
      <c r="D33" s="137"/>
      <c r="E33" s="138"/>
      <c r="F33" s="134">
        <f>'[1]FS '!$H$194</f>
        <v>1495961</v>
      </c>
      <c r="G33" s="139"/>
      <c r="H33" s="134">
        <f>'[1]FS '!$J$194</f>
        <v>-4987353</v>
      </c>
    </row>
    <row r="34" spans="2:8">
      <c r="B34" s="136" t="s">
        <v>113</v>
      </c>
      <c r="C34" s="136"/>
      <c r="D34" s="137"/>
      <c r="E34" s="138"/>
      <c r="F34" s="134">
        <f>'[1]FS '!$H$195</f>
        <v>-4731886</v>
      </c>
      <c r="G34" s="139"/>
      <c r="H34" s="134">
        <f>'[1]FS '!$J$195</f>
        <v>21228666</v>
      </c>
    </row>
    <row r="35" spans="2:8">
      <c r="B35" s="136" t="s">
        <v>133</v>
      </c>
      <c r="C35" s="136"/>
      <c r="D35" s="137"/>
      <c r="E35" s="138"/>
      <c r="F35" s="134">
        <f>'[1]FS '!$H$196</f>
        <v>790576</v>
      </c>
      <c r="G35" s="139"/>
      <c r="H35" s="134">
        <f>'[1]FS '!$J$196</f>
        <v>0</v>
      </c>
    </row>
    <row r="36" spans="2:8" ht="13.8" thickBot="1">
      <c r="B36" s="119" t="s">
        <v>114</v>
      </c>
      <c r="C36" s="119"/>
      <c r="D36" s="125"/>
      <c r="E36" s="126"/>
      <c r="F36" s="69">
        <f>'[1]FS '!$H$197</f>
        <v>487429</v>
      </c>
      <c r="G36" s="70"/>
      <c r="H36" s="69">
        <f>'[1]FS '!$J$197</f>
        <v>3152916</v>
      </c>
    </row>
    <row r="37" spans="2:8" ht="13.8" thickBot="1">
      <c r="B37" s="124" t="s">
        <v>36</v>
      </c>
      <c r="C37" s="124"/>
      <c r="D37" s="125"/>
      <c r="E37" s="126"/>
      <c r="F37" s="70">
        <f>SUM(F25:F36)</f>
        <v>35165689</v>
      </c>
      <c r="G37" s="70"/>
      <c r="H37" s="70">
        <f>SUM(H25:H36)</f>
        <v>32566901</v>
      </c>
    </row>
    <row r="38" spans="2:8">
      <c r="B38" s="13"/>
      <c r="C38" s="13"/>
      <c r="D38" s="54"/>
      <c r="E38" s="26"/>
      <c r="F38" s="46"/>
      <c r="G38" s="46"/>
      <c r="H38" s="46"/>
    </row>
    <row r="39" spans="2:8" ht="13.8" thickBot="1">
      <c r="B39" s="79" t="s">
        <v>29</v>
      </c>
      <c r="C39" s="79"/>
      <c r="D39" s="125"/>
      <c r="E39" s="126"/>
      <c r="F39" s="69">
        <f>'[1]FS '!$H$200</f>
        <v>-3838649</v>
      </c>
      <c r="G39" s="70"/>
      <c r="H39" s="69">
        <f>'[1]FS '!$J$200</f>
        <v>-4237196</v>
      </c>
    </row>
    <row r="40" spans="2:8" ht="13.8" thickBot="1">
      <c r="B40" s="120" t="s">
        <v>30</v>
      </c>
      <c r="C40" s="120"/>
      <c r="D40" s="121"/>
      <c r="E40" s="122"/>
      <c r="F40" s="123">
        <f>SUM(F37:F39)</f>
        <v>31327040</v>
      </c>
      <c r="G40" s="123"/>
      <c r="H40" s="123">
        <f>SUM(H37:H39)</f>
        <v>28329705</v>
      </c>
    </row>
    <row r="41" spans="2:8">
      <c r="B41" s="13"/>
      <c r="C41" s="13"/>
      <c r="D41" s="13"/>
      <c r="E41" s="13"/>
      <c r="F41" s="45"/>
      <c r="G41" s="13"/>
      <c r="H41" s="45"/>
    </row>
    <row r="42" spans="2:8">
      <c r="B42" s="47" t="s">
        <v>31</v>
      </c>
      <c r="C42" s="55"/>
      <c r="D42" s="58"/>
      <c r="E42" s="58"/>
      <c r="F42" s="44"/>
      <c r="G42" s="58"/>
      <c r="H42" s="44"/>
    </row>
    <row r="43" spans="2:8">
      <c r="B43" s="140" t="s">
        <v>115</v>
      </c>
      <c r="C43" s="141"/>
      <c r="D43" s="142"/>
      <c r="E43" s="142"/>
      <c r="F43" s="134">
        <f>'[1]FS '!$H$209</f>
        <v>-9853027</v>
      </c>
      <c r="G43" s="142"/>
      <c r="H43" s="134">
        <f>'[1]FS '!$J$209</f>
        <v>-8774761</v>
      </c>
    </row>
    <row r="44" spans="2:8" s="65" customFormat="1">
      <c r="B44" s="140" t="s">
        <v>116</v>
      </c>
      <c r="C44" s="141"/>
      <c r="D44" s="142"/>
      <c r="E44" s="142"/>
      <c r="F44" s="134">
        <f>'[1]FS '!$H$211</f>
        <v>-543275</v>
      </c>
      <c r="G44" s="142"/>
      <c r="H44" s="134">
        <f>'[1]FS '!$J$211</f>
        <v>-636907</v>
      </c>
    </row>
    <row r="45" spans="2:8" s="65" customFormat="1">
      <c r="B45" s="140" t="s">
        <v>117</v>
      </c>
      <c r="C45" s="141"/>
      <c r="D45" s="142"/>
      <c r="E45" s="142"/>
      <c r="F45" s="134">
        <f>'[1]FS '!$H$212</f>
        <v>-555704</v>
      </c>
      <c r="G45" s="142"/>
      <c r="H45" s="134">
        <f>'[1]FS '!$J$212</f>
        <v>-197486</v>
      </c>
    </row>
    <row r="46" spans="2:8" s="65" customFormat="1">
      <c r="B46" s="140" t="s">
        <v>118</v>
      </c>
      <c r="C46" s="141"/>
      <c r="D46" s="142"/>
      <c r="E46" s="142"/>
      <c r="F46" s="134">
        <f>SUM('[1]FS '!$H$215:$H$216)</f>
        <v>8807</v>
      </c>
      <c r="G46" s="142"/>
      <c r="H46" s="134">
        <f>'[1]FS '!$J$215</f>
        <v>9710</v>
      </c>
    </row>
    <row r="47" spans="2:8" s="65" customFormat="1">
      <c r="B47" s="153" t="s">
        <v>151</v>
      </c>
      <c r="C47" s="141"/>
      <c r="D47" s="142"/>
      <c r="E47" s="142"/>
      <c r="F47" s="134">
        <f>'[1]FS '!$H$218</f>
        <v>-1094053</v>
      </c>
      <c r="G47" s="142"/>
      <c r="H47" s="134">
        <f>'[1]FS '!$J$218</f>
        <v>-4109848</v>
      </c>
    </row>
    <row r="48" spans="2:8" s="65" customFormat="1" ht="13.8" thickBot="1">
      <c r="B48" s="140" t="s">
        <v>32</v>
      </c>
      <c r="C48" s="141"/>
      <c r="D48" s="142"/>
      <c r="E48" s="142"/>
      <c r="F48" s="134">
        <f>'[1]FS '!$H$221</f>
        <v>341002</v>
      </c>
      <c r="G48" s="142"/>
      <c r="H48" s="134">
        <f>'[1]FS '!$J$221</f>
        <v>406792</v>
      </c>
    </row>
    <row r="49" spans="2:8" ht="13.8" thickBot="1">
      <c r="B49" s="143" t="s">
        <v>119</v>
      </c>
      <c r="C49" s="120"/>
      <c r="D49" s="127"/>
      <c r="E49" s="127"/>
      <c r="F49" s="123">
        <f>SUM(F43:F48)</f>
        <v>-11696250</v>
      </c>
      <c r="G49" s="127"/>
      <c r="H49" s="123">
        <f>SUM(H43:H48)</f>
        <v>-13302500</v>
      </c>
    </row>
    <row r="50" spans="2:8">
      <c r="B50" s="13"/>
      <c r="C50" s="13"/>
      <c r="D50" s="32"/>
      <c r="E50" s="32"/>
      <c r="F50" s="46"/>
      <c r="G50" s="32"/>
      <c r="H50" s="46"/>
    </row>
    <row r="51" spans="2:8">
      <c r="B51" s="55" t="s">
        <v>120</v>
      </c>
      <c r="C51" s="13"/>
      <c r="D51" s="32"/>
      <c r="E51" s="32"/>
      <c r="F51" s="46"/>
      <c r="G51" s="32"/>
      <c r="H51" s="46"/>
    </row>
    <row r="52" spans="2:8">
      <c r="B52" s="13" t="s">
        <v>121</v>
      </c>
      <c r="C52" s="13"/>
      <c r="D52" s="32"/>
      <c r="E52" s="32"/>
      <c r="F52" s="26">
        <f>'[1]FS '!$H$231</f>
        <v>2847601</v>
      </c>
      <c r="G52" s="32"/>
      <c r="H52" s="26">
        <v>0</v>
      </c>
    </row>
    <row r="53" spans="2:8">
      <c r="B53" s="13" t="s">
        <v>122</v>
      </c>
      <c r="C53" s="13"/>
      <c r="D53" s="32"/>
      <c r="E53" s="32"/>
      <c r="F53" s="26">
        <f>'[1]FS '!$H$232</f>
        <v>-33550134</v>
      </c>
      <c r="G53" s="32"/>
      <c r="H53" s="26">
        <f>'[1]FS '!$J$232</f>
        <v>-12300019</v>
      </c>
    </row>
    <row r="54" spans="2:8">
      <c r="B54" s="13" t="s">
        <v>123</v>
      </c>
      <c r="C54" s="13"/>
      <c r="D54" s="32"/>
      <c r="E54" s="32"/>
      <c r="F54" s="26">
        <f>'[1]FS '!$H$233</f>
        <v>-5325818</v>
      </c>
      <c r="G54" s="32"/>
      <c r="H54" s="26">
        <f>'[1]FS '!$J$233</f>
        <v>-149697</v>
      </c>
    </row>
    <row r="55" spans="2:8">
      <c r="B55" s="13" t="s">
        <v>124</v>
      </c>
      <c r="C55" s="13"/>
      <c r="D55" s="32"/>
      <c r="E55" s="32"/>
      <c r="F55" s="26">
        <f>'[1]FS '!$H$234</f>
        <v>-219977</v>
      </c>
      <c r="G55" s="32"/>
      <c r="H55" s="26">
        <f>'[1]FS '!$J$234</f>
        <v>-15780</v>
      </c>
    </row>
    <row r="56" spans="2:8">
      <c r="B56" s="13" t="s">
        <v>125</v>
      </c>
      <c r="C56" s="13"/>
      <c r="D56" s="32"/>
      <c r="E56" s="32"/>
      <c r="F56" s="26">
        <f>'[1]FS '!$H$235</f>
        <v>-88919</v>
      </c>
      <c r="G56" s="32"/>
      <c r="H56" s="26">
        <f>'[1]FS '!$J$235</f>
        <v>-160229</v>
      </c>
    </row>
    <row r="57" spans="2:8" ht="13.8" thickBot="1">
      <c r="B57" s="13" t="s">
        <v>126</v>
      </c>
      <c r="C57" s="13"/>
      <c r="D57" s="32"/>
      <c r="E57" s="32"/>
      <c r="F57" s="26">
        <f>'[1]FS '!$H$236</f>
        <v>-1160833</v>
      </c>
      <c r="G57" s="32"/>
      <c r="H57" s="26">
        <f>'[1]FS '!$J$236</f>
        <v>-1276681</v>
      </c>
    </row>
    <row r="58" spans="2:8" ht="13.8" thickBot="1">
      <c r="B58" s="143" t="s">
        <v>127</v>
      </c>
      <c r="C58" s="120"/>
      <c r="D58" s="127"/>
      <c r="E58" s="127"/>
      <c r="F58" s="123">
        <f>SUM(F52:F57)</f>
        <v>-37498080</v>
      </c>
      <c r="G58" s="127"/>
      <c r="H58" s="123">
        <f>SUM(H52:H57)</f>
        <v>-13902406</v>
      </c>
    </row>
    <row r="59" spans="2:8">
      <c r="B59" s="13"/>
      <c r="C59" s="13"/>
      <c r="D59" s="32"/>
      <c r="E59" s="32"/>
      <c r="F59" s="46"/>
      <c r="G59" s="32"/>
      <c r="H59" s="46"/>
    </row>
    <row r="60" spans="2:8">
      <c r="B60" s="55" t="s">
        <v>33</v>
      </c>
      <c r="C60" s="55"/>
      <c r="D60" s="32"/>
      <c r="E60" s="32"/>
      <c r="F60" s="44">
        <f>SUM(F58,F49,F40)</f>
        <v>-17867290</v>
      </c>
      <c r="G60" s="32"/>
      <c r="H60" s="44">
        <f>SUM(H58,H49,H40)</f>
        <v>1124799</v>
      </c>
    </row>
    <row r="61" spans="2:8">
      <c r="B61" s="13" t="s">
        <v>128</v>
      </c>
      <c r="C61" s="13"/>
      <c r="D61" s="32"/>
      <c r="E61" s="32"/>
      <c r="F61" s="11">
        <f>'[1]FS '!$H$240</f>
        <v>893519</v>
      </c>
      <c r="G61" s="32"/>
      <c r="H61" s="11">
        <f>'[1]FS '!$J$240</f>
        <v>3349706</v>
      </c>
    </row>
    <row r="62" spans="2:8">
      <c r="B62" s="13" t="s">
        <v>129</v>
      </c>
      <c r="C62" s="13"/>
      <c r="D62" s="32"/>
      <c r="E62" s="32"/>
      <c r="F62" s="11">
        <f>'[1]FS '!$H$241</f>
        <v>71415</v>
      </c>
      <c r="G62" s="32"/>
      <c r="H62" s="11">
        <f>'[1]FS '!$J$241</f>
        <v>36026</v>
      </c>
    </row>
    <row r="63" spans="2:8" ht="13.8" thickBot="1">
      <c r="B63" s="79" t="s">
        <v>34</v>
      </c>
      <c r="C63" s="79"/>
      <c r="D63" s="148"/>
      <c r="E63" s="148"/>
      <c r="F63" s="69">
        <f>'[1]FS '!$H$242</f>
        <v>26441530</v>
      </c>
      <c r="G63" s="148"/>
      <c r="H63" s="69">
        <f>'[1]FS '!$J$242</f>
        <v>54191892</v>
      </c>
    </row>
    <row r="64" spans="2:8" ht="13.8" thickBot="1">
      <c r="B64" s="124" t="s">
        <v>35</v>
      </c>
      <c r="C64" s="124"/>
      <c r="D64" s="167">
        <v>20</v>
      </c>
      <c r="E64" s="86"/>
      <c r="F64" s="70">
        <f>SUM(F60:F63)</f>
        <v>9539174</v>
      </c>
      <c r="G64" s="86"/>
      <c r="H64" s="70">
        <f>SUM(H60:H63)</f>
        <v>58702423</v>
      </c>
    </row>
    <row r="65" spans="2:8">
      <c r="F65" s="151">
        <f>F64-BS!F28</f>
        <v>0</v>
      </c>
    </row>
    <row r="68" spans="2:8" ht="14.4">
      <c r="B68" s="83" t="s">
        <v>52</v>
      </c>
      <c r="C68" s="84"/>
      <c r="D68" s="4"/>
      <c r="F68" s="83"/>
      <c r="H68" s="83" t="s">
        <v>51</v>
      </c>
    </row>
    <row r="69" spans="2:8" ht="14.4">
      <c r="B69"/>
      <c r="C69" s="84"/>
      <c r="D69" s="4"/>
      <c r="F69"/>
      <c r="H69"/>
    </row>
    <row r="70" spans="2:8" ht="14.4">
      <c r="B70" s="83" t="s">
        <v>53</v>
      </c>
      <c r="C70" s="84"/>
      <c r="D70" s="4"/>
      <c r="F70" s="83"/>
      <c r="H70" s="83" t="s">
        <v>54</v>
      </c>
    </row>
    <row r="78" spans="2:8" ht="12.6" customHeight="1"/>
  </sheetData>
  <mergeCells count="2">
    <mergeCell ref="F6:H6"/>
    <mergeCell ref="B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IS</vt:lpstr>
      <vt:lpstr>BS</vt:lpstr>
      <vt:lpstr>Eq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Saida Akhmetzhanova</dc:creator>
  <cp:lastModifiedBy>Saida Akhmetzhanova</cp:lastModifiedBy>
  <dcterms:created xsi:type="dcterms:W3CDTF">2015-06-05T18:17:20Z</dcterms:created>
  <dcterms:modified xsi:type="dcterms:W3CDTF">2023-05-28T18:23:08Z</dcterms:modified>
</cp:coreProperties>
</file>